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theme/themeOverride4.xml" ContentType="application/vnd.openxmlformats-officedocument.themeOverride+xml"/>
  <Override PartName="/xl/worksheets/sheet13.xml" ContentType="application/vnd.openxmlformats-officedocument.spreadsheetml.worksheet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drawings/drawing17.xml" ContentType="application/vnd.openxmlformats-officedocument.drawing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15.xml" ContentType="application/vnd.openxmlformats-officedocument.drawing+xml"/>
  <Override PartName="/xl/theme/themeOverride15.xml" ContentType="application/vnd.openxmlformats-officedocument.themeOverride+xml"/>
  <Override PartName="/xl/worksheets/sheet3.xml" ContentType="application/vnd.openxmlformats-officedocument.spreadsheetml.worksheet+xml"/>
  <Override PartName="/xl/externalLinks/externalLink3.xml" ContentType="application/vnd.openxmlformats-officedocument.spreadsheetml.externalLink+xml"/>
  <Override PartName="/xl/drawings/drawing13.xml" ContentType="application/vnd.openxmlformats-officedocument.drawing+xml"/>
  <Override PartName="/xl/charts/chart18.xml" ContentType="application/vnd.openxmlformats-officedocument.drawingml.chart+xml"/>
  <Override PartName="/xl/theme/themeOverride13.xml" ContentType="application/vnd.openxmlformats-officedocument.themeOverride+xml"/>
  <Override PartName="/xl/drawings/drawing22.xml" ContentType="application/vnd.openxmlformats-officedocument.drawing+xml"/>
  <Override PartName="/xl/charts/chart27.xml" ContentType="application/vnd.openxmlformats-officedocument.drawingml.char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drawings/drawing11.xml" ContentType="application/vnd.openxmlformats-officedocument.drawing+xml"/>
  <Override PartName="/xl/charts/chart16.xml" ContentType="application/vnd.openxmlformats-officedocument.drawingml.chart+xml"/>
  <Override PartName="/xl/theme/themeOverride11.xml" ContentType="application/vnd.openxmlformats-officedocument.themeOverride+xml"/>
  <Override PartName="/xl/charts/chart25.xml" ContentType="application/vnd.openxmlformats-officedocument.drawingml.chart+xml"/>
  <Override PartName="/xl/drawings/drawing20.xml" ContentType="application/vnd.openxmlformats-officedocument.drawing+xml"/>
  <Override PartName="/xl/sharedStrings.xml" ContentType="application/vnd.openxmlformats-officedocument.spreadsheetml.sharedStrings+xml"/>
  <Override PartName="/xl/charts/chart14.xml" ContentType="application/vnd.openxmlformats-officedocument.drawingml.chart+xml"/>
  <Override PartName="/xl/theme/themeOverride9.xml" ContentType="application/vnd.openxmlformats-officedocument.themeOverride+xml"/>
  <Override PartName="/xl/charts/chart23.xml" ContentType="application/vnd.openxmlformats-officedocument.drawingml.chart+xml"/>
  <Override PartName="/xl/worksheets/sheet18.xml" ContentType="application/vnd.openxmlformats-officedocument.spreadsheetml.worksheet+xml"/>
  <Override PartName="/xl/charts/chart9.xml" ContentType="application/vnd.openxmlformats-officedocument.drawingml.chart+xml"/>
  <Override PartName="/xl/theme/themeOverride7.xml" ContentType="application/vnd.openxmlformats-officedocument.themeOverride+xml"/>
  <Override PartName="/xl/charts/chart12.xml" ContentType="application/vnd.openxmlformats-officedocument.drawingml.chart+xml"/>
  <Override PartName="/xl/charts/chart21.xml" ContentType="application/vnd.openxmlformats-officedocument.drawingml.char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charts/chart7.xml" ContentType="application/vnd.openxmlformats-officedocument.drawingml.chart+xml"/>
  <Override PartName="/xl/theme/themeOverride5.xml" ContentType="application/vnd.openxmlformats-officedocument.themeOverride+xml"/>
  <Override PartName="/xl/charts/chart10.xml" ContentType="application/vnd.openxmlformats-officedocument.drawingml.chart+xml"/>
  <Override PartName="/xl/drawings/drawing9.xml" ContentType="application/vnd.openxmlformats-officedocument.drawing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theme/themeOverride3.xml" ContentType="application/vnd.openxmlformats-officedocument.themeOverride+xml"/>
  <Override PartName="/xl/charts/chart5.xml" ContentType="application/vnd.openxmlformats-officedocument.drawingml.chart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theme/themeOverride1.xml" ContentType="application/vnd.openxmlformats-officedocument.themeOverride+xml"/>
  <Override PartName="/xl/charts/chart3.xml" ContentType="application/vnd.openxmlformats-officedocument.drawingml.chart+xml"/>
  <Override PartName="/xl/drawings/drawing5.xml" ContentType="application/vnd.openxmlformats-officedocument.drawing+xml"/>
  <Override PartName="/xl/drawings/drawing18.xml" ContentType="application/vnd.openxmlformats-officedocument.drawing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4.xml" ContentType="application/vnd.openxmlformats-officedocument.spreadsheetml.externalLink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drawings/drawing16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drawings/drawing14.xml" ContentType="application/vnd.openxmlformats-officedocument.drawing+xml"/>
  <Override PartName="/xl/charts/chart19.xml" ContentType="application/vnd.openxmlformats-officedocument.drawingml.chart+xml"/>
  <Override PartName="/xl/theme/themeOverride14.xml" ContentType="application/vnd.openxmlformats-officedocument.themeOverride+xml"/>
  <Override PartName="/xl/charts/chart28.xml" ContentType="application/vnd.openxmlformats-officedocument.drawingml.chart+xml"/>
  <Override PartName="/xl/drawings/drawing12.xml" ContentType="application/vnd.openxmlformats-officedocument.drawing+xml"/>
  <Override PartName="/xl/charts/chart17.xml" ContentType="application/vnd.openxmlformats-officedocument.drawingml.chart+xml"/>
  <Override PartName="/xl/theme/themeOverride12.xml" ContentType="application/vnd.openxmlformats-officedocument.themeOverride+xml"/>
  <Override PartName="/xl/charts/chart26.xml" ContentType="application/vnd.openxmlformats-officedocument.drawingml.chart+xml"/>
  <Override PartName="/xl/drawings/drawing21.xml" ContentType="application/vnd.openxmlformats-officedocument.drawing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drawings/drawing10.xml" ContentType="application/vnd.openxmlformats-officedocument.drawing+xml"/>
  <Override PartName="/xl/charts/chart13.xml" ContentType="application/vnd.openxmlformats-officedocument.drawingml.chart+xml"/>
  <Override PartName="/xl/theme/themeOverride8.xml" ContentType="application/vnd.openxmlformats-officedocument.themeOverride+xml"/>
  <Override PartName="/xl/charts/chart15.xml" ContentType="application/vnd.openxmlformats-officedocument.drawingml.chart+xml"/>
  <Override PartName="/xl/theme/themeOverride10.xml" ContentType="application/vnd.openxmlformats-officedocument.themeOverride+xml"/>
  <Override PartName="/xl/charts/chart24.xml" ContentType="application/vnd.openxmlformats-officedocument.drawingml.chart+xml"/>
  <Override PartName="/xl/worksheets/sheet17.xml" ContentType="application/vnd.openxmlformats-officedocument.spreadsheetml.worksheet+xml"/>
  <Override PartName="/xl/charts/chart8.xml" ContentType="application/vnd.openxmlformats-officedocument.drawingml.chart+xml"/>
  <Override PartName="/xl/theme/themeOverride6.xml" ContentType="application/vnd.openxmlformats-officedocument.themeOverride+xml"/>
  <Override PartName="/xl/charts/chart11.xml" ContentType="application/vnd.openxmlformats-officedocument.drawingml.chart+xml"/>
  <Override PartName="/xl/charts/chart22.xml" ContentType="application/vnd.openxmlformats-officedocument.drawingml.char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charts/chart6.xml" ContentType="application/vnd.openxmlformats-officedocument.drawingml.chart+xml"/>
  <Override PartName="/xl/charts/chart20.xml" ContentType="application/vnd.openxmlformats-officedocument.drawingml.char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theme/themeOverride2.xml" ContentType="application/vnd.openxmlformats-officedocument.themeOverride+xml"/>
  <Override PartName="/xl/drawings/drawing8.xml" ContentType="application/vnd.openxmlformats-officedocument.drawing+xml"/>
  <Override PartName="/xl/drawings/drawing1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9095" windowHeight="7680" tabRatio="930" activeTab="3"/>
  </bookViews>
  <sheets>
    <sheet name="Tabulação" sheetId="4" r:id="rId1"/>
    <sheet name="Func" sheetId="2" r:id="rId2"/>
    <sheet name="Ped" sheetId="3" r:id="rId3"/>
    <sheet name="Fat" sheetId="5" r:id="rId4"/>
    <sheet name="Fat-Func" sheetId="6" r:id="rId5"/>
    <sheet name="Peso" sheetId="7" r:id="rId6"/>
    <sheet name="CF - PO" sheetId="8" r:id="rId7"/>
    <sheet name="CQ - PO" sheetId="9" r:id="rId8"/>
    <sheet name="Total - PO" sheetId="10" r:id="rId9"/>
    <sheet name="Rosqu" sheetId="28" r:id="rId10"/>
    <sheet name="NY" sheetId="29" r:id="rId11"/>
    <sheet name="CNC" sheetId="30" r:id="rId12"/>
    <sheet name="CF - Paraf" sheetId="11" r:id="rId13"/>
    <sheet name="Efic" sheetId="22" r:id="rId14"/>
    <sheet name="Suc" sheetId="26" r:id="rId15"/>
    <sheet name="Zinc" sheetId="12" r:id="rId16"/>
    <sheet name="Galv" sheetId="13" r:id="rId17"/>
    <sheet name="Emb" sheetId="14" r:id="rId18"/>
    <sheet name="Exp" sheetId="18" r:id="rId19"/>
    <sheet name="Satis Cliente" sheetId="19" r:id="rId20"/>
    <sheet name="Atest" sheetId="20" r:id="rId21"/>
    <sheet name="Trein" sheetId="1" r:id="rId22"/>
    <sheet name="RC" sheetId="23" r:id="rId23"/>
    <sheet name="RNC" sheetId="24" r:id="rId24"/>
    <sheet name="Diversos" sheetId="27" r:id="rId25"/>
  </sheets>
  <externalReferences>
    <externalReference r:id="rId26"/>
    <externalReference r:id="rId27"/>
    <externalReference r:id="rId28"/>
    <externalReference r:id="rId29"/>
  </externalReferences>
  <definedNames>
    <definedName name="_xlnm.Print_Area" localSheetId="12">'CF - Paraf'!$J$1:$Q$45</definedName>
    <definedName name="_xlnm.Print_Area" localSheetId="6">'CF - PO'!$K$1:$R$45</definedName>
    <definedName name="_xlnm.Print_Area" localSheetId="7">'CQ - PO'!$J$1:$Q$45</definedName>
    <definedName name="_xlnm.Print_Area" localSheetId="13">Efic!$A$1:$I$45</definedName>
    <definedName name="_xlnm.Print_Area" localSheetId="17">Emb!$I$1:$P$80</definedName>
    <definedName name="_xlnm.Print_Area" localSheetId="18">Exp!$J$1:$Q$45</definedName>
    <definedName name="_xlnm.Print_Area" localSheetId="3">Fat!$A$1:$H$45</definedName>
    <definedName name="_xlnm.Print_Area" localSheetId="4">'Fat-Func'!$A$1:$G$45</definedName>
    <definedName name="_xlnm.Print_Area" localSheetId="16">Galv!$I$1:$P$81</definedName>
    <definedName name="_xlnm.Print_Area" localSheetId="5">Peso!$A$1:$G$45</definedName>
    <definedName name="_xlnm.Print_Area" localSheetId="9">Rosqu!$J$1:$Q$45</definedName>
    <definedName name="_xlnm.Print_Area" localSheetId="14">Suc!$A$1:$I$47</definedName>
    <definedName name="_xlnm.Print_Area" localSheetId="15">Zinc!$J$1:$Q$111</definedName>
  </definedNames>
  <calcPr calcId="124519"/>
</workbook>
</file>

<file path=xl/calcChain.xml><?xml version="1.0" encoding="utf-8"?>
<calcChain xmlns="http://schemas.openxmlformats.org/spreadsheetml/2006/main">
  <c r="O7" i="29"/>
  <c r="L143" i="14"/>
  <c r="L144"/>
  <c r="L142"/>
  <c r="L155" s="1"/>
  <c r="J143"/>
  <c r="J144"/>
  <c r="J142"/>
  <c r="L9" i="13"/>
  <c r="K9"/>
  <c r="M10" i="7"/>
  <c r="M11"/>
  <c r="M12"/>
  <c r="M13"/>
  <c r="M14"/>
  <c r="M15"/>
  <c r="M16"/>
  <c r="M17"/>
  <c r="M18"/>
  <c r="L10"/>
  <c r="L11"/>
  <c r="L12"/>
  <c r="L13"/>
  <c r="L14"/>
  <c r="L15"/>
  <c r="L16"/>
  <c r="L17"/>
  <c r="L18"/>
  <c r="K8"/>
  <c r="K9"/>
  <c r="K10"/>
  <c r="K11"/>
  <c r="K12"/>
  <c r="K13"/>
  <c r="K14"/>
  <c r="K15"/>
  <c r="K16"/>
  <c r="K17"/>
  <c r="K18"/>
  <c r="K19"/>
  <c r="K20"/>
  <c r="K7"/>
  <c r="S8" i="8"/>
  <c r="G7" i="24"/>
  <c r="G8"/>
  <c r="D7"/>
  <c r="D8"/>
  <c r="C7"/>
  <c r="C8"/>
  <c r="K52" i="14"/>
  <c r="L52"/>
  <c r="K51"/>
  <c r="L51"/>
  <c r="K50"/>
  <c r="L50"/>
  <c r="J51"/>
  <c r="J52"/>
  <c r="J50"/>
  <c r="J66" s="1"/>
  <c r="M61"/>
  <c r="M60"/>
  <c r="M59"/>
  <c r="M58"/>
  <c r="M57"/>
  <c r="M56"/>
  <c r="M55"/>
  <c r="M54"/>
  <c r="M53"/>
  <c r="M52"/>
  <c r="B7"/>
  <c r="E69"/>
  <c r="E70"/>
  <c r="E71"/>
  <c r="E72"/>
  <c r="E73"/>
  <c r="E74"/>
  <c r="E75"/>
  <c r="E76"/>
  <c r="E77"/>
  <c r="E78"/>
  <c r="E79"/>
  <c r="E80"/>
  <c r="B81"/>
  <c r="C81"/>
  <c r="D81"/>
  <c r="B82"/>
  <c r="C82"/>
  <c r="E82"/>
  <c r="C7"/>
  <c r="K66" s="1"/>
  <c r="D7"/>
  <c r="L66" s="1"/>
  <c r="B8"/>
  <c r="J67" s="1"/>
  <c r="B9"/>
  <c r="J68" s="1"/>
  <c r="C8"/>
  <c r="K67" s="1"/>
  <c r="D8"/>
  <c r="L67" s="1"/>
  <c r="C9"/>
  <c r="K68" s="1"/>
  <c r="D9"/>
  <c r="L9" s="1"/>
  <c r="M60" i="9"/>
  <c r="M59"/>
  <c r="M58"/>
  <c r="M57"/>
  <c r="M56"/>
  <c r="M55"/>
  <c r="M54"/>
  <c r="M53"/>
  <c r="M52"/>
  <c r="M51"/>
  <c r="M50"/>
  <c r="M49"/>
  <c r="M9" i="13"/>
  <c r="D9"/>
  <c r="C9"/>
  <c r="B9"/>
  <c r="K71"/>
  <c r="J71"/>
  <c r="K70"/>
  <c r="J70"/>
  <c r="K69"/>
  <c r="J69"/>
  <c r="K54"/>
  <c r="J54"/>
  <c r="K53"/>
  <c r="J53"/>
  <c r="K52"/>
  <c r="J52"/>
  <c r="M9" i="12"/>
  <c r="L9"/>
  <c r="K9"/>
  <c r="D9"/>
  <c r="C9"/>
  <c r="B9"/>
  <c r="L100"/>
  <c r="K100"/>
  <c r="L73"/>
  <c r="K73"/>
  <c r="L54"/>
  <c r="K54"/>
  <c r="C9" i="6"/>
  <c r="G9" i="5"/>
  <c r="F154" i="14"/>
  <c r="G143"/>
  <c r="G144"/>
  <c r="G142"/>
  <c r="F38" i="4"/>
  <c r="Y8" i="18"/>
  <c r="Y9"/>
  <c r="Y10"/>
  <c r="Y11"/>
  <c r="Y12"/>
  <c r="Y13"/>
  <c r="Y14"/>
  <c r="Y15"/>
  <c r="Y16"/>
  <c r="Y17"/>
  <c r="Y18"/>
  <c r="Y7"/>
  <c r="F155" i="14"/>
  <c r="E155"/>
  <c r="D155"/>
  <c r="C155"/>
  <c r="B155"/>
  <c r="E154"/>
  <c r="D154"/>
  <c r="C154"/>
  <c r="B154"/>
  <c r="H153"/>
  <c r="H152"/>
  <c r="H151"/>
  <c r="H150"/>
  <c r="H149"/>
  <c r="H148"/>
  <c r="H147"/>
  <c r="H146"/>
  <c r="H145"/>
  <c r="H144"/>
  <c r="K144" s="1"/>
  <c r="H143"/>
  <c r="K143" s="1"/>
  <c r="H142"/>
  <c r="D9" i="10"/>
  <c r="C9"/>
  <c r="B9"/>
  <c r="B85" i="11"/>
  <c r="D50"/>
  <c r="D51"/>
  <c r="C50"/>
  <c r="C51"/>
  <c r="B50"/>
  <c r="E50" s="1"/>
  <c r="B51"/>
  <c r="E51" s="1"/>
  <c r="L9"/>
  <c r="M9"/>
  <c r="N9" s="1"/>
  <c r="K9"/>
  <c r="K8"/>
  <c r="E9"/>
  <c r="O7" i="23"/>
  <c r="O8"/>
  <c r="D78" i="18"/>
  <c r="C9" s="1"/>
  <c r="M9" i="7" s="1"/>
  <c r="C8" i="20"/>
  <c r="E8" s="1"/>
  <c r="C9"/>
  <c r="E9" s="1"/>
  <c r="D9" i="7"/>
  <c r="K9" i="14"/>
  <c r="J9"/>
  <c r="E89"/>
  <c r="D89"/>
  <c r="D67" i="9"/>
  <c r="C67"/>
  <c r="B67"/>
  <c r="M9" i="29"/>
  <c r="L9"/>
  <c r="K9"/>
  <c r="M8"/>
  <c r="L8"/>
  <c r="K8"/>
  <c r="M7"/>
  <c r="L7"/>
  <c r="K7"/>
  <c r="O18"/>
  <c r="P18" s="1"/>
  <c r="O17"/>
  <c r="P17" s="1"/>
  <c r="O16"/>
  <c r="P16" s="1"/>
  <c r="O15"/>
  <c r="P15" s="1"/>
  <c r="O14"/>
  <c r="P14" s="1"/>
  <c r="O13"/>
  <c r="P13" s="1"/>
  <c r="O12"/>
  <c r="P12" s="1"/>
  <c r="O11"/>
  <c r="P11" s="1"/>
  <c r="O10"/>
  <c r="P10" s="1"/>
  <c r="O9"/>
  <c r="N9"/>
  <c r="O8"/>
  <c r="N8"/>
  <c r="M20"/>
  <c r="K20"/>
  <c r="L9" i="28"/>
  <c r="M9"/>
  <c r="K9"/>
  <c r="K8"/>
  <c r="L9" i="9"/>
  <c r="M9"/>
  <c r="K9"/>
  <c r="N9" s="1"/>
  <c r="N9" i="8"/>
  <c r="M9"/>
  <c r="L9"/>
  <c r="E9" i="9"/>
  <c r="F9" i="8"/>
  <c r="H9"/>
  <c r="P9" s="1"/>
  <c r="B9" i="7"/>
  <c r="C9" s="1"/>
  <c r="B9" i="6"/>
  <c r="D9" s="1"/>
  <c r="B9" i="5"/>
  <c r="C9" s="1"/>
  <c r="F39" i="4"/>
  <c r="F40"/>
  <c r="F41"/>
  <c r="F42"/>
  <c r="F43"/>
  <c r="F44"/>
  <c r="F45"/>
  <c r="F46"/>
  <c r="F47"/>
  <c r="F48"/>
  <c r="F49"/>
  <c r="M50" i="14" l="1"/>
  <c r="M143"/>
  <c r="J155"/>
  <c r="M144"/>
  <c r="L154"/>
  <c r="K142"/>
  <c r="M142" s="1"/>
  <c r="J154"/>
  <c r="E81"/>
  <c r="U9" i="18"/>
  <c r="K9"/>
  <c r="L9" s="1"/>
  <c r="K78" i="14"/>
  <c r="L68"/>
  <c r="L78" s="1"/>
  <c r="J78"/>
  <c r="M51"/>
  <c r="G155"/>
  <c r="G154"/>
  <c r="E9" i="10"/>
  <c r="L9" i="7" s="1"/>
  <c r="P9" i="29"/>
  <c r="P8"/>
  <c r="H154" i="14"/>
  <c r="H155"/>
  <c r="E9"/>
  <c r="M9"/>
  <c r="O20" i="29"/>
  <c r="E9" i="7"/>
  <c r="L20" i="29"/>
  <c r="N9" i="28"/>
  <c r="O9" i="8"/>
  <c r="N7" i="29"/>
  <c r="L19"/>
  <c r="K19"/>
  <c r="M19"/>
  <c r="O19"/>
  <c r="H7" i="28"/>
  <c r="O7" s="1"/>
  <c r="M8"/>
  <c r="M7"/>
  <c r="L8"/>
  <c r="L7"/>
  <c r="L20" s="1"/>
  <c r="K7"/>
  <c r="K20" s="1"/>
  <c r="H20" i="30"/>
  <c r="G20"/>
  <c r="E20"/>
  <c r="D20"/>
  <c r="C20"/>
  <c r="B20"/>
  <c r="H19"/>
  <c r="G19"/>
  <c r="E19"/>
  <c r="D19"/>
  <c r="C19"/>
  <c r="B19"/>
  <c r="F18"/>
  <c r="J18" s="1"/>
  <c r="K18" s="1"/>
  <c r="F17"/>
  <c r="J17" s="1"/>
  <c r="K17" s="1"/>
  <c r="F16"/>
  <c r="J16" s="1"/>
  <c r="K16" s="1"/>
  <c r="F15"/>
  <c r="J15" s="1"/>
  <c r="K15" s="1"/>
  <c r="F14"/>
  <c r="J14" s="1"/>
  <c r="K14" s="1"/>
  <c r="F13"/>
  <c r="J13" s="1"/>
  <c r="K13" s="1"/>
  <c r="F12"/>
  <c r="J12" s="1"/>
  <c r="K12" s="1"/>
  <c r="F11"/>
  <c r="J11" s="1"/>
  <c r="K11" s="1"/>
  <c r="F10"/>
  <c r="J10" s="1"/>
  <c r="K10" s="1"/>
  <c r="F9"/>
  <c r="J9" s="1"/>
  <c r="K9" s="1"/>
  <c r="F8"/>
  <c r="J8" s="1"/>
  <c r="K8" s="1"/>
  <c r="F7"/>
  <c r="H20" i="29"/>
  <c r="G20"/>
  <c r="E20"/>
  <c r="D20"/>
  <c r="C20"/>
  <c r="B20"/>
  <c r="H19"/>
  <c r="G19"/>
  <c r="E19"/>
  <c r="D19"/>
  <c r="C19"/>
  <c r="B19"/>
  <c r="F18"/>
  <c r="F17"/>
  <c r="F16"/>
  <c r="F15"/>
  <c r="F14"/>
  <c r="F13"/>
  <c r="F12"/>
  <c r="F11"/>
  <c r="F10"/>
  <c r="F9"/>
  <c r="F8"/>
  <c r="F7"/>
  <c r="I7" s="1"/>
  <c r="G20" i="28"/>
  <c r="E20"/>
  <c r="D20"/>
  <c r="C20"/>
  <c r="B20"/>
  <c r="H19"/>
  <c r="G19"/>
  <c r="E19"/>
  <c r="D19"/>
  <c r="C19"/>
  <c r="B19"/>
  <c r="H18"/>
  <c r="O18" s="1"/>
  <c r="H17"/>
  <c r="O17" s="1"/>
  <c r="H16"/>
  <c r="O16" s="1"/>
  <c r="H15"/>
  <c r="O15" s="1"/>
  <c r="H14"/>
  <c r="O14" s="1"/>
  <c r="H13"/>
  <c r="O13" s="1"/>
  <c r="H12"/>
  <c r="O12" s="1"/>
  <c r="H11"/>
  <c r="O11" s="1"/>
  <c r="H10"/>
  <c r="O10" s="1"/>
  <c r="H9"/>
  <c r="O9" s="1"/>
  <c r="F9"/>
  <c r="H8"/>
  <c r="O8" s="1"/>
  <c r="F8"/>
  <c r="F7"/>
  <c r="M155" i="14" l="1"/>
  <c r="M154"/>
  <c r="K155"/>
  <c r="K154"/>
  <c r="E8" i="24"/>
  <c r="F9" i="10"/>
  <c r="I14" i="28"/>
  <c r="H20"/>
  <c r="N8"/>
  <c r="F20"/>
  <c r="I20" s="1"/>
  <c r="I9"/>
  <c r="I13"/>
  <c r="I17"/>
  <c r="M19"/>
  <c r="L19"/>
  <c r="N20" i="29"/>
  <c r="P20" s="1"/>
  <c r="N19"/>
  <c r="P19" s="1"/>
  <c r="P7"/>
  <c r="O20" i="28"/>
  <c r="K19"/>
  <c r="N7"/>
  <c r="M20"/>
  <c r="F20" i="29"/>
  <c r="F20" i="30"/>
  <c r="I20" s="1"/>
  <c r="O19" i="28"/>
  <c r="I18"/>
  <c r="P8"/>
  <c r="P10"/>
  <c r="I11"/>
  <c r="I12"/>
  <c r="I15"/>
  <c r="I16"/>
  <c r="I7" i="30"/>
  <c r="I8"/>
  <c r="I9"/>
  <c r="I10"/>
  <c r="I11"/>
  <c r="I12"/>
  <c r="I13"/>
  <c r="I14"/>
  <c r="I15"/>
  <c r="I16"/>
  <c r="I17"/>
  <c r="I18"/>
  <c r="J7"/>
  <c r="K7" s="1"/>
  <c r="F19"/>
  <c r="I8" i="29"/>
  <c r="I9"/>
  <c r="I10"/>
  <c r="I11"/>
  <c r="I12"/>
  <c r="I13"/>
  <c r="I14"/>
  <c r="I15"/>
  <c r="I16"/>
  <c r="I17"/>
  <c r="I18"/>
  <c r="F19"/>
  <c r="I8" i="28"/>
  <c r="I10"/>
  <c r="I7"/>
  <c r="F19"/>
  <c r="B9" i="26" l="1"/>
  <c r="H8" i="24"/>
  <c r="J20" i="30"/>
  <c r="K20" s="1"/>
  <c r="I20" i="29"/>
  <c r="N19" i="28"/>
  <c r="P19" s="1"/>
  <c r="N20"/>
  <c r="P20" s="1"/>
  <c r="P15"/>
  <c r="P11"/>
  <c r="P9"/>
  <c r="P7"/>
  <c r="P16"/>
  <c r="P14"/>
  <c r="P17"/>
  <c r="P13"/>
  <c r="P12"/>
  <c r="P18"/>
  <c r="J19" i="30"/>
  <c r="K19" s="1"/>
  <c r="I19"/>
  <c r="I19" i="29"/>
  <c r="I19" i="28"/>
  <c r="M70" i="13" l="1"/>
  <c r="M71"/>
  <c r="N71" s="1"/>
  <c r="M72"/>
  <c r="M73"/>
  <c r="M74"/>
  <c r="N74" s="1"/>
  <c r="M75"/>
  <c r="N75" s="1"/>
  <c r="M76"/>
  <c r="M77"/>
  <c r="M78"/>
  <c r="N78" s="1"/>
  <c r="M79"/>
  <c r="N79" s="1"/>
  <c r="M80"/>
  <c r="M69"/>
  <c r="K81"/>
  <c r="J81"/>
  <c r="M53"/>
  <c r="M54"/>
  <c r="M55"/>
  <c r="M56"/>
  <c r="M57"/>
  <c r="N57" s="1"/>
  <c r="M58"/>
  <c r="M59"/>
  <c r="M60"/>
  <c r="M61"/>
  <c r="N61" s="1"/>
  <c r="M62"/>
  <c r="M63"/>
  <c r="M52"/>
  <c r="L53"/>
  <c r="N53" s="1"/>
  <c r="K64"/>
  <c r="J64"/>
  <c r="L80"/>
  <c r="N80" s="1"/>
  <c r="L79"/>
  <c r="L78"/>
  <c r="L77"/>
  <c r="L76"/>
  <c r="N76" s="1"/>
  <c r="L75"/>
  <c r="L74"/>
  <c r="L73"/>
  <c r="N73" s="1"/>
  <c r="L72"/>
  <c r="N72" s="1"/>
  <c r="L71"/>
  <c r="L69"/>
  <c r="L63"/>
  <c r="N63" s="1"/>
  <c r="L62"/>
  <c r="N62" s="1"/>
  <c r="L61"/>
  <c r="L60"/>
  <c r="N60" s="1"/>
  <c r="L59"/>
  <c r="N59" s="1"/>
  <c r="L58"/>
  <c r="N58" s="1"/>
  <c r="L57"/>
  <c r="L56"/>
  <c r="L55"/>
  <c r="N55" s="1"/>
  <c r="L54"/>
  <c r="N54" s="1"/>
  <c r="L52"/>
  <c r="M8" i="18"/>
  <c r="C8" i="12"/>
  <c r="C7"/>
  <c r="B8"/>
  <c r="B7"/>
  <c r="N56" i="13" l="1"/>
  <c r="N77"/>
  <c r="L64"/>
  <c r="N52"/>
  <c r="L70"/>
  <c r="N70" s="1"/>
  <c r="N99" i="12"/>
  <c r="N100"/>
  <c r="N101"/>
  <c r="N102"/>
  <c r="N103"/>
  <c r="N104"/>
  <c r="N105"/>
  <c r="N106"/>
  <c r="N107"/>
  <c r="N108"/>
  <c r="N109"/>
  <c r="N98"/>
  <c r="K99"/>
  <c r="L98"/>
  <c r="K98"/>
  <c r="M109"/>
  <c r="M108"/>
  <c r="M107"/>
  <c r="M106"/>
  <c r="M105"/>
  <c r="M104"/>
  <c r="M103"/>
  <c r="M102"/>
  <c r="M101"/>
  <c r="M100"/>
  <c r="L99"/>
  <c r="N72"/>
  <c r="N73"/>
  <c r="N74"/>
  <c r="N75"/>
  <c r="N76"/>
  <c r="N77"/>
  <c r="N78"/>
  <c r="N79"/>
  <c r="N80"/>
  <c r="N81"/>
  <c r="N82"/>
  <c r="N71"/>
  <c r="L72"/>
  <c r="K72"/>
  <c r="L71"/>
  <c r="K71"/>
  <c r="M82"/>
  <c r="M81"/>
  <c r="M80"/>
  <c r="M79"/>
  <c r="M78"/>
  <c r="M77"/>
  <c r="M76"/>
  <c r="M75"/>
  <c r="M74"/>
  <c r="M73"/>
  <c r="L53"/>
  <c r="K53"/>
  <c r="L52"/>
  <c r="K52"/>
  <c r="N53"/>
  <c r="G53"/>
  <c r="N55" s="1"/>
  <c r="G54"/>
  <c r="N56" s="1"/>
  <c r="G55"/>
  <c r="N57" s="1"/>
  <c r="G56"/>
  <c r="N58" s="1"/>
  <c r="G57"/>
  <c r="N59" s="1"/>
  <c r="G58"/>
  <c r="N60" s="1"/>
  <c r="G59"/>
  <c r="N61" s="1"/>
  <c r="G60"/>
  <c r="N62" s="1"/>
  <c r="G61"/>
  <c r="N63" s="1"/>
  <c r="G52"/>
  <c r="N54" s="1"/>
  <c r="G50"/>
  <c r="N52" s="1"/>
  <c r="L64"/>
  <c r="M63"/>
  <c r="M62"/>
  <c r="M61"/>
  <c r="M60"/>
  <c r="M59"/>
  <c r="M58"/>
  <c r="M57"/>
  <c r="M56"/>
  <c r="M55"/>
  <c r="M54"/>
  <c r="N8" i="14"/>
  <c r="N8" i="13"/>
  <c r="O19" i="12"/>
  <c r="O20"/>
  <c r="N8"/>
  <c r="L111" l="1"/>
  <c r="N84"/>
  <c r="O100"/>
  <c r="O104"/>
  <c r="O108"/>
  <c r="M99"/>
  <c r="O99" s="1"/>
  <c r="K65"/>
  <c r="L84"/>
  <c r="O102"/>
  <c r="O106"/>
  <c r="K111"/>
  <c r="L65"/>
  <c r="L81" i="13"/>
  <c r="N111" i="12"/>
  <c r="M53"/>
  <c r="M72"/>
  <c r="O72" s="1"/>
  <c r="O101"/>
  <c r="O103"/>
  <c r="O105"/>
  <c r="O107"/>
  <c r="O109"/>
  <c r="M98"/>
  <c r="O53"/>
  <c r="K84"/>
  <c r="O73"/>
  <c r="O74"/>
  <c r="O75"/>
  <c r="O76"/>
  <c r="O77"/>
  <c r="O78"/>
  <c r="O79"/>
  <c r="O80"/>
  <c r="O81"/>
  <c r="L83"/>
  <c r="L110" s="1"/>
  <c r="M71"/>
  <c r="M52"/>
  <c r="M64" s="1"/>
  <c r="K64"/>
  <c r="K83" s="1"/>
  <c r="O54"/>
  <c r="O56"/>
  <c r="O60"/>
  <c r="O62"/>
  <c r="O58"/>
  <c r="O55"/>
  <c r="O57"/>
  <c r="O59"/>
  <c r="O61"/>
  <c r="O63"/>
  <c r="N65"/>
  <c r="O8" i="11"/>
  <c r="M8"/>
  <c r="M7"/>
  <c r="L8"/>
  <c r="L7"/>
  <c r="L20" s="1"/>
  <c r="N8"/>
  <c r="K7"/>
  <c r="M7" i="9"/>
  <c r="L7"/>
  <c r="K7"/>
  <c r="L8"/>
  <c r="K8"/>
  <c r="P20"/>
  <c r="P19"/>
  <c r="O8"/>
  <c r="M8"/>
  <c r="K19" i="11" l="1"/>
  <c r="M20"/>
  <c r="O52" i="12"/>
  <c r="M83"/>
  <c r="M110"/>
  <c r="K110"/>
  <c r="M111"/>
  <c r="O98"/>
  <c r="M65"/>
  <c r="M84"/>
  <c r="O71"/>
  <c r="P8" i="11"/>
  <c r="L19"/>
  <c r="K20"/>
  <c r="N7"/>
  <c r="N7" i="9"/>
  <c r="N8"/>
  <c r="P8"/>
  <c r="Q19" i="8"/>
  <c r="Q20"/>
  <c r="P8"/>
  <c r="M8"/>
  <c r="N8"/>
  <c r="L8"/>
  <c r="M7"/>
  <c r="N7"/>
  <c r="E19"/>
  <c r="E20"/>
  <c r="L7"/>
  <c r="G10" i="18"/>
  <c r="M10" s="1"/>
  <c r="N10" s="1"/>
  <c r="G11"/>
  <c r="M11" s="1"/>
  <c r="N11" s="1"/>
  <c r="G12"/>
  <c r="M12" s="1"/>
  <c r="N12" s="1"/>
  <c r="G13"/>
  <c r="M13" s="1"/>
  <c r="N13" s="1"/>
  <c r="G14"/>
  <c r="M14" s="1"/>
  <c r="N14" s="1"/>
  <c r="G15"/>
  <c r="M15" s="1"/>
  <c r="N15" s="1"/>
  <c r="G16"/>
  <c r="M16" s="1"/>
  <c r="N16" s="1"/>
  <c r="G17"/>
  <c r="M17" s="1"/>
  <c r="N17" s="1"/>
  <c r="G18"/>
  <c r="M18" s="1"/>
  <c r="N18" s="1"/>
  <c r="G9"/>
  <c r="M9" s="1"/>
  <c r="N9" s="1"/>
  <c r="G7"/>
  <c r="M7" s="1"/>
  <c r="G10" i="14"/>
  <c r="N10" s="1"/>
  <c r="O10" s="1"/>
  <c r="G11"/>
  <c r="N11" s="1"/>
  <c r="O11" s="1"/>
  <c r="G12"/>
  <c r="N12" s="1"/>
  <c r="O12" s="1"/>
  <c r="G13"/>
  <c r="N13" s="1"/>
  <c r="O13" s="1"/>
  <c r="G14"/>
  <c r="N14" s="1"/>
  <c r="O14" s="1"/>
  <c r="G15"/>
  <c r="N15" s="1"/>
  <c r="O15" s="1"/>
  <c r="G16"/>
  <c r="N16" s="1"/>
  <c r="O16" s="1"/>
  <c r="G17"/>
  <c r="N17" s="1"/>
  <c r="O17" s="1"/>
  <c r="G18"/>
  <c r="N18" s="1"/>
  <c r="O18" s="1"/>
  <c r="G9"/>
  <c r="G7"/>
  <c r="N7" s="1"/>
  <c r="F10" i="13"/>
  <c r="N10" s="1"/>
  <c r="O10" s="1"/>
  <c r="F11"/>
  <c r="N11" s="1"/>
  <c r="O11" s="1"/>
  <c r="F12"/>
  <c r="N12" s="1"/>
  <c r="O12" s="1"/>
  <c r="F13"/>
  <c r="N13" s="1"/>
  <c r="O13" s="1"/>
  <c r="F14"/>
  <c r="N14" s="1"/>
  <c r="O14" s="1"/>
  <c r="F15"/>
  <c r="N15" s="1"/>
  <c r="O15" s="1"/>
  <c r="F16"/>
  <c r="N16" s="1"/>
  <c r="O16" s="1"/>
  <c r="F17"/>
  <c r="N17" s="1"/>
  <c r="O17" s="1"/>
  <c r="F18"/>
  <c r="N18" s="1"/>
  <c r="O18" s="1"/>
  <c r="F9"/>
  <c r="N9" s="1"/>
  <c r="O9" s="1"/>
  <c r="F7"/>
  <c r="F10" i="12"/>
  <c r="N10" s="1"/>
  <c r="O10" s="1"/>
  <c r="F11"/>
  <c r="N11" s="1"/>
  <c r="O11" s="1"/>
  <c r="F12"/>
  <c r="N12" s="1"/>
  <c r="O12" s="1"/>
  <c r="F13"/>
  <c r="N13" s="1"/>
  <c r="O13" s="1"/>
  <c r="F14"/>
  <c r="N14" s="1"/>
  <c r="O14" s="1"/>
  <c r="F15"/>
  <c r="N15" s="1"/>
  <c r="O15" s="1"/>
  <c r="F16"/>
  <c r="N16" s="1"/>
  <c r="O16" s="1"/>
  <c r="F17"/>
  <c r="N17" s="1"/>
  <c r="O17" s="1"/>
  <c r="F18"/>
  <c r="N18" s="1"/>
  <c r="O18" s="1"/>
  <c r="F9"/>
  <c r="N9" s="1"/>
  <c r="O9" s="1"/>
  <c r="F7"/>
  <c r="N7" s="1"/>
  <c r="G10" i="11"/>
  <c r="O10" s="1"/>
  <c r="P10" s="1"/>
  <c r="G11"/>
  <c r="O11" s="1"/>
  <c r="P11" s="1"/>
  <c r="G12"/>
  <c r="O12" s="1"/>
  <c r="P12" s="1"/>
  <c r="G13"/>
  <c r="O13" s="1"/>
  <c r="P13" s="1"/>
  <c r="G14"/>
  <c r="O14" s="1"/>
  <c r="P14" s="1"/>
  <c r="G15"/>
  <c r="O15" s="1"/>
  <c r="P15" s="1"/>
  <c r="G16"/>
  <c r="O16" s="1"/>
  <c r="P16" s="1"/>
  <c r="G17"/>
  <c r="O17" s="1"/>
  <c r="P17" s="1"/>
  <c r="G18"/>
  <c r="O18" s="1"/>
  <c r="P18" s="1"/>
  <c r="G9"/>
  <c r="O9" s="1"/>
  <c r="P9" s="1"/>
  <c r="G7"/>
  <c r="G10" i="9"/>
  <c r="O10" s="1"/>
  <c r="P10" s="1"/>
  <c r="G11"/>
  <c r="O11" s="1"/>
  <c r="P11" s="1"/>
  <c r="G12"/>
  <c r="O12" s="1"/>
  <c r="P12" s="1"/>
  <c r="G13"/>
  <c r="O13" s="1"/>
  <c r="P13" s="1"/>
  <c r="G14"/>
  <c r="O14" s="1"/>
  <c r="P14" s="1"/>
  <c r="G15"/>
  <c r="O15" s="1"/>
  <c r="P15" s="1"/>
  <c r="G16"/>
  <c r="O16" s="1"/>
  <c r="P16" s="1"/>
  <c r="G17"/>
  <c r="O17" s="1"/>
  <c r="P17" s="1"/>
  <c r="G18"/>
  <c r="O18" s="1"/>
  <c r="P18" s="1"/>
  <c r="G9"/>
  <c r="O9" s="1"/>
  <c r="P9" s="1"/>
  <c r="G7"/>
  <c r="H10" i="8"/>
  <c r="P10" s="1"/>
  <c r="Q10" s="1"/>
  <c r="H11"/>
  <c r="P11" s="1"/>
  <c r="Q11" s="1"/>
  <c r="H12"/>
  <c r="P12" s="1"/>
  <c r="Q12" s="1"/>
  <c r="H13"/>
  <c r="P13" s="1"/>
  <c r="Q13" s="1"/>
  <c r="H14"/>
  <c r="P14" s="1"/>
  <c r="Q14" s="1"/>
  <c r="H15"/>
  <c r="P15" s="1"/>
  <c r="Q15" s="1"/>
  <c r="H16"/>
  <c r="P16" s="1"/>
  <c r="Q16" s="1"/>
  <c r="H17"/>
  <c r="P17" s="1"/>
  <c r="Q17" s="1"/>
  <c r="H18"/>
  <c r="P18" s="1"/>
  <c r="Q18" s="1"/>
  <c r="Q9"/>
  <c r="H7"/>
  <c r="P7" s="1"/>
  <c r="G10" i="7"/>
  <c r="G11"/>
  <c r="G12"/>
  <c r="G13"/>
  <c r="G14"/>
  <c r="G15"/>
  <c r="G16"/>
  <c r="G17"/>
  <c r="G18"/>
  <c r="G9"/>
  <c r="G7"/>
  <c r="F10" i="6"/>
  <c r="F11"/>
  <c r="F12"/>
  <c r="F13"/>
  <c r="F14"/>
  <c r="F15"/>
  <c r="F16"/>
  <c r="F17"/>
  <c r="F18"/>
  <c r="F9"/>
  <c r="F7"/>
  <c r="N9" i="14" l="1"/>
  <c r="O9" s="1"/>
  <c r="H9"/>
  <c r="M19" i="11"/>
  <c r="O7" i="8"/>
  <c r="Q7" s="1"/>
  <c r="O8"/>
  <c r="Q8" s="1"/>
  <c r="M20" i="18"/>
  <c r="M19"/>
  <c r="O7" i="11"/>
  <c r="P7" s="1"/>
  <c r="F19" i="13"/>
  <c r="N7"/>
  <c r="N20" i="11"/>
  <c r="N19"/>
  <c r="O7" i="9"/>
  <c r="P7" s="1"/>
  <c r="H11" i="5"/>
  <c r="H12"/>
  <c r="H13"/>
  <c r="H14"/>
  <c r="H15"/>
  <c r="H16"/>
  <c r="H17"/>
  <c r="H18"/>
  <c r="H10"/>
  <c r="H9"/>
  <c r="H7"/>
  <c r="D66" i="9"/>
  <c r="C66"/>
  <c r="B66"/>
  <c r="D77" i="18"/>
  <c r="L8" i="14"/>
  <c r="K8"/>
  <c r="E88"/>
  <c r="D88"/>
  <c r="C8" i="13"/>
  <c r="L8" s="1"/>
  <c r="B8"/>
  <c r="K8" s="1"/>
  <c r="L8" i="12"/>
  <c r="K8"/>
  <c r="C84" i="11"/>
  <c r="C85"/>
  <c r="B84"/>
  <c r="E8"/>
  <c r="D8" i="10"/>
  <c r="C8"/>
  <c r="B8"/>
  <c r="E8" i="9"/>
  <c r="F8" i="8"/>
  <c r="D8" i="7"/>
  <c r="B8"/>
  <c r="C8" s="1"/>
  <c r="C8" i="6"/>
  <c r="B8"/>
  <c r="G8" i="5"/>
  <c r="B8"/>
  <c r="C8" s="1"/>
  <c r="D76" i="18"/>
  <c r="B89"/>
  <c r="B88"/>
  <c r="C89"/>
  <c r="C88"/>
  <c r="D6" i="24"/>
  <c r="D18" s="1"/>
  <c r="C6"/>
  <c r="C18" s="1"/>
  <c r="O6" i="23"/>
  <c r="P6" s="1"/>
  <c r="N18"/>
  <c r="M18"/>
  <c r="L18"/>
  <c r="P17"/>
  <c r="P16"/>
  <c r="P15"/>
  <c r="P14"/>
  <c r="P13"/>
  <c r="P12"/>
  <c r="P11"/>
  <c r="P10"/>
  <c r="P9"/>
  <c r="P8"/>
  <c r="P7"/>
  <c r="C7" i="20"/>
  <c r="E7" s="1"/>
  <c r="D9" i="26"/>
  <c r="B10"/>
  <c r="D10" s="1"/>
  <c r="B11"/>
  <c r="D11" s="1"/>
  <c r="B12"/>
  <c r="D12" s="1"/>
  <c r="B13"/>
  <c r="D13" s="1"/>
  <c r="B14"/>
  <c r="D14" s="1"/>
  <c r="B15"/>
  <c r="D15" s="1"/>
  <c r="B16"/>
  <c r="D16" s="1"/>
  <c r="B17"/>
  <c r="D17" s="1"/>
  <c r="B18"/>
  <c r="D18" s="1"/>
  <c r="C37"/>
  <c r="B37"/>
  <c r="C36"/>
  <c r="B36"/>
  <c r="D37"/>
  <c r="C20"/>
  <c r="C19"/>
  <c r="C68" i="23"/>
  <c r="B68"/>
  <c r="D57"/>
  <c r="D58"/>
  <c r="D59"/>
  <c r="D60"/>
  <c r="D61"/>
  <c r="D62"/>
  <c r="D63"/>
  <c r="D64"/>
  <c r="D65"/>
  <c r="D66"/>
  <c r="D67"/>
  <c r="D56"/>
  <c r="D51"/>
  <c r="E51"/>
  <c r="C51"/>
  <c r="F51" s="1"/>
  <c r="B51"/>
  <c r="F40"/>
  <c r="F41"/>
  <c r="F42"/>
  <c r="F43"/>
  <c r="F44"/>
  <c r="F45"/>
  <c r="F46"/>
  <c r="F47"/>
  <c r="F48"/>
  <c r="F49"/>
  <c r="F50"/>
  <c r="F39"/>
  <c r="I34"/>
  <c r="E54" i="24"/>
  <c r="E55"/>
  <c r="E56"/>
  <c r="E57"/>
  <c r="E58"/>
  <c r="E59"/>
  <c r="E60"/>
  <c r="E61"/>
  <c r="E62"/>
  <c r="E63"/>
  <c r="E64"/>
  <c r="E65"/>
  <c r="C67"/>
  <c r="D67"/>
  <c r="B50"/>
  <c r="F18"/>
  <c r="B18"/>
  <c r="I7" i="23"/>
  <c r="I8"/>
  <c r="I9"/>
  <c r="I10"/>
  <c r="I11"/>
  <c r="I12"/>
  <c r="I13"/>
  <c r="I14"/>
  <c r="I15"/>
  <c r="I16"/>
  <c r="I17"/>
  <c r="I6"/>
  <c r="H18"/>
  <c r="G18"/>
  <c r="F18"/>
  <c r="E18"/>
  <c r="D18"/>
  <c r="C18"/>
  <c r="B18"/>
  <c r="H155"/>
  <c r="G155"/>
  <c r="E155"/>
  <c r="D155"/>
  <c r="C155"/>
  <c r="H154"/>
  <c r="B154"/>
  <c r="H153"/>
  <c r="B153"/>
  <c r="H152"/>
  <c r="B152"/>
  <c r="H151"/>
  <c r="B151"/>
  <c r="H150"/>
  <c r="B150"/>
  <c r="H149"/>
  <c r="B149"/>
  <c r="H148"/>
  <c r="B148"/>
  <c r="H147"/>
  <c r="B147"/>
  <c r="H146"/>
  <c r="B146"/>
  <c r="H145"/>
  <c r="B145"/>
  <c r="H144"/>
  <c r="B144"/>
  <c r="H143"/>
  <c r="B143"/>
  <c r="G140"/>
  <c r="E140"/>
  <c r="D140"/>
  <c r="H140" s="1"/>
  <c r="C140"/>
  <c r="B140"/>
  <c r="H139"/>
  <c r="H138"/>
  <c r="H137"/>
  <c r="H136"/>
  <c r="H135"/>
  <c r="H134"/>
  <c r="H133"/>
  <c r="H132"/>
  <c r="H131"/>
  <c r="H130"/>
  <c r="H129"/>
  <c r="H128"/>
  <c r="I125"/>
  <c r="H125"/>
  <c r="F125"/>
  <c r="E125"/>
  <c r="D125"/>
  <c r="C125"/>
  <c r="B125"/>
  <c r="I124"/>
  <c r="I123"/>
  <c r="I122"/>
  <c r="I121"/>
  <c r="I120"/>
  <c r="I119"/>
  <c r="I118"/>
  <c r="I117"/>
  <c r="I116"/>
  <c r="I115"/>
  <c r="I114"/>
  <c r="I113"/>
  <c r="G107"/>
  <c r="F107"/>
  <c r="E107"/>
  <c r="D107"/>
  <c r="C107"/>
  <c r="H107" s="1"/>
  <c r="B107"/>
  <c r="H106"/>
  <c r="F106"/>
  <c r="H105"/>
  <c r="F105"/>
  <c r="H104"/>
  <c r="F104"/>
  <c r="H103"/>
  <c r="F103"/>
  <c r="H102"/>
  <c r="F102"/>
  <c r="H101"/>
  <c r="F101"/>
  <c r="H100"/>
  <c r="F100"/>
  <c r="H99"/>
  <c r="F99"/>
  <c r="H98"/>
  <c r="F98"/>
  <c r="H97"/>
  <c r="F97"/>
  <c r="H96"/>
  <c r="F96"/>
  <c r="H95"/>
  <c r="F95"/>
  <c r="D68"/>
  <c r="H34"/>
  <c r="G34"/>
  <c r="F34"/>
  <c r="E34"/>
  <c r="D34"/>
  <c r="C34"/>
  <c r="B34"/>
  <c r="I9" i="22"/>
  <c r="I10"/>
  <c r="I11"/>
  <c r="I12"/>
  <c r="I13"/>
  <c r="I14"/>
  <c r="I15"/>
  <c r="I16"/>
  <c r="I17"/>
  <c r="I18"/>
  <c r="I19"/>
  <c r="D9"/>
  <c r="D10"/>
  <c r="D11"/>
  <c r="D12"/>
  <c r="D13"/>
  <c r="D14"/>
  <c r="D15"/>
  <c r="D16"/>
  <c r="D17"/>
  <c r="D18"/>
  <c r="D19"/>
  <c r="H20"/>
  <c r="G20"/>
  <c r="I20" s="1"/>
  <c r="I8"/>
  <c r="C20"/>
  <c r="B20"/>
  <c r="D8"/>
  <c r="D19" i="1"/>
  <c r="E19"/>
  <c r="F19"/>
  <c r="B19"/>
  <c r="B18"/>
  <c r="C7"/>
  <c r="C8"/>
  <c r="C9"/>
  <c r="C10"/>
  <c r="C11"/>
  <c r="C12"/>
  <c r="C13"/>
  <c r="C14"/>
  <c r="C15"/>
  <c r="C16"/>
  <c r="C17"/>
  <c r="C6"/>
  <c r="B7" i="13"/>
  <c r="K7" s="1"/>
  <c r="C7"/>
  <c r="L7" s="1"/>
  <c r="L7" i="12"/>
  <c r="K7"/>
  <c r="E67" i="24" l="1"/>
  <c r="C8" i="18"/>
  <c r="N20" i="14"/>
  <c r="N19"/>
  <c r="E8" i="7"/>
  <c r="C7" i="18"/>
  <c r="M7" i="7" s="1"/>
  <c r="M8" i="13"/>
  <c r="O8" s="1"/>
  <c r="L19"/>
  <c r="L20"/>
  <c r="K19"/>
  <c r="K20"/>
  <c r="M7"/>
  <c r="O7" s="1"/>
  <c r="D89" i="18"/>
  <c r="M7" i="12"/>
  <c r="E8" i="10"/>
  <c r="L8" i="7" s="1"/>
  <c r="M8" i="12"/>
  <c r="O8" s="1"/>
  <c r="O20" i="11"/>
  <c r="O19"/>
  <c r="P19" s="1"/>
  <c r="D8" i="6"/>
  <c r="N19" i="13"/>
  <c r="N20"/>
  <c r="E8" i="14"/>
  <c r="J8"/>
  <c r="M8" s="1"/>
  <c r="O8" s="1"/>
  <c r="D8" i="13"/>
  <c r="D8" i="12"/>
  <c r="G8" s="1"/>
  <c r="B155" i="23"/>
  <c r="D88" i="18"/>
  <c r="D36" i="26"/>
  <c r="C19" i="1"/>
  <c r="D20" i="22"/>
  <c r="G6" i="24"/>
  <c r="O18" i="23"/>
  <c r="P18" s="1"/>
  <c r="G18" i="24"/>
  <c r="B7" i="7"/>
  <c r="C7" s="1"/>
  <c r="U8" i="18" l="1"/>
  <c r="M8" i="7"/>
  <c r="M20" s="1"/>
  <c r="K7" i="18"/>
  <c r="U7"/>
  <c r="K8"/>
  <c r="L8" s="1"/>
  <c r="N8" s="1"/>
  <c r="E7" i="24"/>
  <c r="F8" i="10"/>
  <c r="C19" i="7"/>
  <c r="C20"/>
  <c r="K20" i="18"/>
  <c r="L7"/>
  <c r="L19" s="1"/>
  <c r="N19" s="1"/>
  <c r="K19"/>
  <c r="M20" i="13"/>
  <c r="O20" s="1"/>
  <c r="M19"/>
  <c r="O19" s="1"/>
  <c r="G20" i="20"/>
  <c r="F20"/>
  <c r="E20"/>
  <c r="D20"/>
  <c r="C20"/>
  <c r="G19"/>
  <c r="F19"/>
  <c r="E19"/>
  <c r="D19"/>
  <c r="C19"/>
  <c r="G20" i="18"/>
  <c r="F20"/>
  <c r="E20"/>
  <c r="D20"/>
  <c r="C20"/>
  <c r="G19"/>
  <c r="F19"/>
  <c r="E19"/>
  <c r="D19"/>
  <c r="C19"/>
  <c r="H18"/>
  <c r="H17"/>
  <c r="H16"/>
  <c r="H15"/>
  <c r="H14"/>
  <c r="H13"/>
  <c r="H12"/>
  <c r="H11"/>
  <c r="H10"/>
  <c r="H9"/>
  <c r="H8"/>
  <c r="H7"/>
  <c r="F175" i="14"/>
  <c r="E175"/>
  <c r="D175"/>
  <c r="C175"/>
  <c r="B175"/>
  <c r="F174"/>
  <c r="E174"/>
  <c r="D174"/>
  <c r="C174"/>
  <c r="B174"/>
  <c r="I118"/>
  <c r="H118"/>
  <c r="I117"/>
  <c r="H117"/>
  <c r="E87"/>
  <c r="D87"/>
  <c r="D100" s="1"/>
  <c r="D118"/>
  <c r="C118"/>
  <c r="B118"/>
  <c r="D117"/>
  <c r="C117"/>
  <c r="B117"/>
  <c r="E116"/>
  <c r="E115"/>
  <c r="E114"/>
  <c r="E113"/>
  <c r="E112"/>
  <c r="E111"/>
  <c r="E110"/>
  <c r="E109"/>
  <c r="E108"/>
  <c r="E107"/>
  <c r="E106"/>
  <c r="E105"/>
  <c r="C100"/>
  <c r="B100"/>
  <c r="C99"/>
  <c r="B99"/>
  <c r="J7"/>
  <c r="D64"/>
  <c r="C64"/>
  <c r="B64"/>
  <c r="D63"/>
  <c r="C63"/>
  <c r="B63"/>
  <c r="E62"/>
  <c r="E61"/>
  <c r="E60"/>
  <c r="E59"/>
  <c r="E58"/>
  <c r="E57"/>
  <c r="E56"/>
  <c r="E55"/>
  <c r="E54"/>
  <c r="E53"/>
  <c r="E52"/>
  <c r="E51"/>
  <c r="G20"/>
  <c r="F20"/>
  <c r="G19"/>
  <c r="B19"/>
  <c r="H18"/>
  <c r="H17"/>
  <c r="H16"/>
  <c r="H15"/>
  <c r="H14"/>
  <c r="H13"/>
  <c r="H12"/>
  <c r="H11"/>
  <c r="H10"/>
  <c r="H8"/>
  <c r="D79" i="13"/>
  <c r="C79"/>
  <c r="B79"/>
  <c r="E78"/>
  <c r="E77"/>
  <c r="E76"/>
  <c r="E75"/>
  <c r="E74"/>
  <c r="E73"/>
  <c r="E72"/>
  <c r="E71"/>
  <c r="E70"/>
  <c r="E69"/>
  <c r="E68"/>
  <c r="E67"/>
  <c r="D62"/>
  <c r="C62"/>
  <c r="B62"/>
  <c r="E61"/>
  <c r="E60"/>
  <c r="E59"/>
  <c r="E58"/>
  <c r="E57"/>
  <c r="E56"/>
  <c r="E55"/>
  <c r="E54"/>
  <c r="E53"/>
  <c r="E52"/>
  <c r="E51"/>
  <c r="E50"/>
  <c r="D109" i="12"/>
  <c r="C109"/>
  <c r="B109"/>
  <c r="G108"/>
  <c r="F108"/>
  <c r="D108"/>
  <c r="C108"/>
  <c r="B108"/>
  <c r="E107"/>
  <c r="H107" s="1"/>
  <c r="E106"/>
  <c r="H106" s="1"/>
  <c r="E105"/>
  <c r="H105" s="1"/>
  <c r="E104"/>
  <c r="H104" s="1"/>
  <c r="E103"/>
  <c r="H103" s="1"/>
  <c r="E102"/>
  <c r="H102" s="1"/>
  <c r="E101"/>
  <c r="H101" s="1"/>
  <c r="E100"/>
  <c r="H100" s="1"/>
  <c r="E99"/>
  <c r="H99" s="1"/>
  <c r="E98"/>
  <c r="H98" s="1"/>
  <c r="E97"/>
  <c r="H97" s="1"/>
  <c r="E96"/>
  <c r="H96" s="1"/>
  <c r="D82"/>
  <c r="C82"/>
  <c r="B82"/>
  <c r="G81"/>
  <c r="O82" s="1"/>
  <c r="F81"/>
  <c r="D81"/>
  <c r="C81"/>
  <c r="B81"/>
  <c r="E80"/>
  <c r="H80" s="1"/>
  <c r="E79"/>
  <c r="H79" s="1"/>
  <c r="E78"/>
  <c r="H78" s="1"/>
  <c r="E77"/>
  <c r="H77" s="1"/>
  <c r="E76"/>
  <c r="H76" s="1"/>
  <c r="E75"/>
  <c r="H75" s="1"/>
  <c r="E74"/>
  <c r="H74" s="1"/>
  <c r="E73"/>
  <c r="H73" s="1"/>
  <c r="E72"/>
  <c r="H72" s="1"/>
  <c r="E71"/>
  <c r="H71" s="1"/>
  <c r="E70"/>
  <c r="H70" s="1"/>
  <c r="E69"/>
  <c r="H69" s="1"/>
  <c r="G63"/>
  <c r="F63"/>
  <c r="D63"/>
  <c r="C63"/>
  <c r="B63"/>
  <c r="G62"/>
  <c r="F62"/>
  <c r="D62"/>
  <c r="C62"/>
  <c r="B62"/>
  <c r="E61"/>
  <c r="H61" s="1"/>
  <c r="E60"/>
  <c r="H60" s="1"/>
  <c r="E59"/>
  <c r="H59" s="1"/>
  <c r="E58"/>
  <c r="H58" s="1"/>
  <c r="E57"/>
  <c r="H57" s="1"/>
  <c r="E56"/>
  <c r="H56" s="1"/>
  <c r="E55"/>
  <c r="H55" s="1"/>
  <c r="E54"/>
  <c r="H54" s="1"/>
  <c r="E53"/>
  <c r="H53" s="1"/>
  <c r="E52"/>
  <c r="H52" s="1"/>
  <c r="E51"/>
  <c r="H51" s="1"/>
  <c r="E50"/>
  <c r="H50" s="1"/>
  <c r="C94" i="11"/>
  <c r="B94"/>
  <c r="C93"/>
  <c r="B93"/>
  <c r="C92"/>
  <c r="B92"/>
  <c r="C91"/>
  <c r="B91"/>
  <c r="C90"/>
  <c r="B90"/>
  <c r="C89"/>
  <c r="B89"/>
  <c r="C88"/>
  <c r="B88"/>
  <c r="C87"/>
  <c r="B87"/>
  <c r="C86"/>
  <c r="B86"/>
  <c r="C83"/>
  <c r="B83"/>
  <c r="I78"/>
  <c r="H78"/>
  <c r="G78"/>
  <c r="D78"/>
  <c r="C78"/>
  <c r="B78"/>
  <c r="I77"/>
  <c r="H77"/>
  <c r="G77"/>
  <c r="C77"/>
  <c r="B77"/>
  <c r="C49"/>
  <c r="C61" s="1"/>
  <c r="D49"/>
  <c r="D61" s="1"/>
  <c r="B49"/>
  <c r="I67" i="9"/>
  <c r="I68"/>
  <c r="I69"/>
  <c r="I70"/>
  <c r="I71"/>
  <c r="I72"/>
  <c r="I73"/>
  <c r="I74"/>
  <c r="I75"/>
  <c r="I76"/>
  <c r="I77"/>
  <c r="H78"/>
  <c r="G78"/>
  <c r="I66"/>
  <c r="C65"/>
  <c r="C77" s="1"/>
  <c r="D65"/>
  <c r="D77" s="1"/>
  <c r="B65"/>
  <c r="B77" s="1"/>
  <c r="F49"/>
  <c r="E61"/>
  <c r="D61"/>
  <c r="C61"/>
  <c r="B61"/>
  <c r="F60"/>
  <c r="F59"/>
  <c r="F58"/>
  <c r="F57"/>
  <c r="F56"/>
  <c r="F55"/>
  <c r="F54"/>
  <c r="F53"/>
  <c r="F52"/>
  <c r="F51"/>
  <c r="F50"/>
  <c r="AF16"/>
  <c r="AG16" s="1"/>
  <c r="AF15"/>
  <c r="AG15" s="1"/>
  <c r="AF14"/>
  <c r="AG14" s="1"/>
  <c r="AF13"/>
  <c r="AG13" s="1"/>
  <c r="AF12"/>
  <c r="AG12" s="1"/>
  <c r="AF11"/>
  <c r="AG11" s="1"/>
  <c r="AF10"/>
  <c r="AG10" s="1"/>
  <c r="AF9"/>
  <c r="AG9" s="1"/>
  <c r="AF8"/>
  <c r="AG8" s="1"/>
  <c r="AF7"/>
  <c r="AG7" s="1"/>
  <c r="AF6"/>
  <c r="AG6" s="1"/>
  <c r="AF5"/>
  <c r="AG5" s="1"/>
  <c r="AF4"/>
  <c r="AG4" s="1"/>
  <c r="AF3"/>
  <c r="AG3" s="1"/>
  <c r="D50" i="8"/>
  <c r="J50" s="1"/>
  <c r="D51"/>
  <c r="J51" s="1"/>
  <c r="D52"/>
  <c r="D53"/>
  <c r="D54"/>
  <c r="D55"/>
  <c r="D56"/>
  <c r="D57"/>
  <c r="D58"/>
  <c r="D59"/>
  <c r="D60"/>
  <c r="C50"/>
  <c r="I50" s="1"/>
  <c r="C51"/>
  <c r="I51" s="1"/>
  <c r="C52"/>
  <c r="C53"/>
  <c r="C54"/>
  <c r="C55"/>
  <c r="C56"/>
  <c r="C57"/>
  <c r="C58"/>
  <c r="C59"/>
  <c r="C60"/>
  <c r="B50"/>
  <c r="H50" s="1"/>
  <c r="B51"/>
  <c r="H51" s="1"/>
  <c r="B52"/>
  <c r="B53"/>
  <c r="B54"/>
  <c r="B55"/>
  <c r="B56"/>
  <c r="B57"/>
  <c r="B58"/>
  <c r="B59"/>
  <c r="B60"/>
  <c r="C49"/>
  <c r="I49" s="1"/>
  <c r="I61" s="1"/>
  <c r="D49"/>
  <c r="J49" s="1"/>
  <c r="J61" s="1"/>
  <c r="B49"/>
  <c r="H49" s="1"/>
  <c r="H61" s="1"/>
  <c r="F20" i="13"/>
  <c r="E20"/>
  <c r="C20"/>
  <c r="B20"/>
  <c r="E19"/>
  <c r="C19"/>
  <c r="B19"/>
  <c r="G18"/>
  <c r="G17"/>
  <c r="G16"/>
  <c r="G15"/>
  <c r="G14"/>
  <c r="G13"/>
  <c r="G12"/>
  <c r="G11"/>
  <c r="G10"/>
  <c r="G9"/>
  <c r="G8"/>
  <c r="D7"/>
  <c r="D20" s="1"/>
  <c r="F20" i="12"/>
  <c r="E20"/>
  <c r="C20"/>
  <c r="B20"/>
  <c r="F19"/>
  <c r="E19"/>
  <c r="C19"/>
  <c r="B19"/>
  <c r="G18"/>
  <c r="G17"/>
  <c r="G16"/>
  <c r="G15"/>
  <c r="G14"/>
  <c r="G13"/>
  <c r="G12"/>
  <c r="G11"/>
  <c r="G10"/>
  <c r="G9"/>
  <c r="F20" i="11"/>
  <c r="B20"/>
  <c r="F19"/>
  <c r="B19"/>
  <c r="H18"/>
  <c r="H17"/>
  <c r="H16"/>
  <c r="H15"/>
  <c r="H14"/>
  <c r="H13"/>
  <c r="H12"/>
  <c r="H11"/>
  <c r="H10"/>
  <c r="H9"/>
  <c r="H8"/>
  <c r="G20"/>
  <c r="D20"/>
  <c r="C20"/>
  <c r="H8" i="10"/>
  <c r="I8" s="1"/>
  <c r="H9"/>
  <c r="I9" s="1"/>
  <c r="H10"/>
  <c r="I10" s="1"/>
  <c r="H11"/>
  <c r="I11" s="1"/>
  <c r="H12"/>
  <c r="H13"/>
  <c r="I13" s="1"/>
  <c r="H14"/>
  <c r="I14" s="1"/>
  <c r="H15"/>
  <c r="I15" s="1"/>
  <c r="H16"/>
  <c r="I16" s="1"/>
  <c r="H17"/>
  <c r="I17" s="1"/>
  <c r="H18"/>
  <c r="I18" s="1"/>
  <c r="H7"/>
  <c r="D7"/>
  <c r="D19" s="1"/>
  <c r="C7"/>
  <c r="C20" s="1"/>
  <c r="B7"/>
  <c r="G20"/>
  <c r="G19"/>
  <c r="G20" i="9"/>
  <c r="F20"/>
  <c r="D20"/>
  <c r="C20"/>
  <c r="B20"/>
  <c r="G19"/>
  <c r="F19"/>
  <c r="D19"/>
  <c r="C19"/>
  <c r="B19"/>
  <c r="H18"/>
  <c r="H17"/>
  <c r="H16"/>
  <c r="H15"/>
  <c r="H14"/>
  <c r="H13"/>
  <c r="H12"/>
  <c r="H11"/>
  <c r="H10"/>
  <c r="H9"/>
  <c r="H8"/>
  <c r="E7"/>
  <c r="E20" s="1"/>
  <c r="F7" i="8"/>
  <c r="H20"/>
  <c r="G20"/>
  <c r="D20"/>
  <c r="C20"/>
  <c r="B20"/>
  <c r="H19"/>
  <c r="G19"/>
  <c r="D19"/>
  <c r="C19"/>
  <c r="B19"/>
  <c r="I18"/>
  <c r="I17"/>
  <c r="I16"/>
  <c r="I15"/>
  <c r="I14"/>
  <c r="I13"/>
  <c r="I12"/>
  <c r="I11"/>
  <c r="I10"/>
  <c r="I9"/>
  <c r="I8"/>
  <c r="H8" i="7"/>
  <c r="H9"/>
  <c r="H10"/>
  <c r="H11"/>
  <c r="H12"/>
  <c r="H13"/>
  <c r="H14"/>
  <c r="H15"/>
  <c r="H16"/>
  <c r="H17"/>
  <c r="H18"/>
  <c r="G20"/>
  <c r="F20"/>
  <c r="B20"/>
  <c r="G19"/>
  <c r="F19"/>
  <c r="D7"/>
  <c r="E7" s="1"/>
  <c r="B19"/>
  <c r="C7" i="6"/>
  <c r="B7"/>
  <c r="F20"/>
  <c r="E20"/>
  <c r="F19"/>
  <c r="E19"/>
  <c r="G18"/>
  <c r="G17"/>
  <c r="G16"/>
  <c r="G15"/>
  <c r="G14"/>
  <c r="G13"/>
  <c r="G12"/>
  <c r="G11"/>
  <c r="G10"/>
  <c r="G9"/>
  <c r="G8"/>
  <c r="B19"/>
  <c r="E8" i="5"/>
  <c r="E9"/>
  <c r="E10"/>
  <c r="E11"/>
  <c r="E12"/>
  <c r="E13"/>
  <c r="E14"/>
  <c r="E15"/>
  <c r="E16"/>
  <c r="E17"/>
  <c r="E18"/>
  <c r="E7"/>
  <c r="G7"/>
  <c r="B7"/>
  <c r="F20"/>
  <c r="D20"/>
  <c r="D19"/>
  <c r="K38" i="3"/>
  <c r="J38"/>
  <c r="G38"/>
  <c r="F38"/>
  <c r="C38"/>
  <c r="B38"/>
  <c r="K37"/>
  <c r="J37"/>
  <c r="G37"/>
  <c r="F37"/>
  <c r="C37"/>
  <c r="B37"/>
  <c r="L36"/>
  <c r="H36"/>
  <c r="D36"/>
  <c r="L35"/>
  <c r="H35"/>
  <c r="D35"/>
  <c r="L34"/>
  <c r="H34"/>
  <c r="D34"/>
  <c r="L33"/>
  <c r="H33"/>
  <c r="D33"/>
  <c r="L32"/>
  <c r="H32"/>
  <c r="D32"/>
  <c r="L31"/>
  <c r="H31"/>
  <c r="D31"/>
  <c r="L30"/>
  <c r="H30"/>
  <c r="D30"/>
  <c r="L29"/>
  <c r="H29"/>
  <c r="D29"/>
  <c r="L28"/>
  <c r="H28"/>
  <c r="D28"/>
  <c r="L27"/>
  <c r="H27"/>
  <c r="D27"/>
  <c r="L26"/>
  <c r="H26"/>
  <c r="D26"/>
  <c r="L25"/>
  <c r="H25"/>
  <c r="D25"/>
  <c r="M20"/>
  <c r="L20"/>
  <c r="J20"/>
  <c r="I20"/>
  <c r="H20"/>
  <c r="G20"/>
  <c r="F20"/>
  <c r="E20"/>
  <c r="D20"/>
  <c r="C20"/>
  <c r="L19"/>
  <c r="I19"/>
  <c r="G19"/>
  <c r="E19"/>
  <c r="D19"/>
  <c r="C19"/>
  <c r="K18"/>
  <c r="K17"/>
  <c r="K16"/>
  <c r="K15"/>
  <c r="K14"/>
  <c r="K13"/>
  <c r="K12"/>
  <c r="K11"/>
  <c r="K10"/>
  <c r="K9"/>
  <c r="K8"/>
  <c r="K7"/>
  <c r="M19" i="7" l="1"/>
  <c r="B8" i="26"/>
  <c r="D8" s="1"/>
  <c r="H7" i="24"/>
  <c r="B20" i="5"/>
  <c r="B19"/>
  <c r="C7"/>
  <c r="L20" i="18"/>
  <c r="N20" s="1"/>
  <c r="G20" i="13"/>
  <c r="B20" i="14"/>
  <c r="N7" i="18"/>
  <c r="B20" i="10"/>
  <c r="E7"/>
  <c r="D20" i="14"/>
  <c r="L7"/>
  <c r="C20"/>
  <c r="K7"/>
  <c r="J20"/>
  <c r="J19"/>
  <c r="E60" i="8"/>
  <c r="E52"/>
  <c r="E54"/>
  <c r="I7"/>
  <c r="E56"/>
  <c r="H20" i="18"/>
  <c r="E58" i="8"/>
  <c r="E50"/>
  <c r="E79" i="13"/>
  <c r="B61" i="11"/>
  <c r="E49"/>
  <c r="E61" s="1"/>
  <c r="D19" i="14"/>
  <c r="C19"/>
  <c r="E62" i="13"/>
  <c r="E57" i="8"/>
  <c r="E55"/>
  <c r="E53"/>
  <c r="H19" i="18"/>
  <c r="E117" i="14"/>
  <c r="D99"/>
  <c r="E118"/>
  <c r="E7"/>
  <c r="E20" s="1"/>
  <c r="H20" s="1"/>
  <c r="E64"/>
  <c r="E99"/>
  <c r="E100"/>
  <c r="E63"/>
  <c r="E109" i="12"/>
  <c r="E108"/>
  <c r="H108" s="1"/>
  <c r="O110" s="1"/>
  <c r="E62"/>
  <c r="H62" s="1"/>
  <c r="O64" s="1"/>
  <c r="E81"/>
  <c r="H81" s="1"/>
  <c r="O83" s="1"/>
  <c r="E63"/>
  <c r="E82"/>
  <c r="C95" i="11"/>
  <c r="B95"/>
  <c r="I78" i="9"/>
  <c r="F61"/>
  <c r="H20"/>
  <c r="AA17"/>
  <c r="E49" i="8"/>
  <c r="E59"/>
  <c r="E51"/>
  <c r="B19" i="10"/>
  <c r="C19"/>
  <c r="D20"/>
  <c r="H19"/>
  <c r="H20"/>
  <c r="F20" i="8"/>
  <c r="I20" s="1"/>
  <c r="E7" i="11"/>
  <c r="H7" s="1"/>
  <c r="D20" i="7"/>
  <c r="G7" i="13"/>
  <c r="D19"/>
  <c r="G19" s="1"/>
  <c r="D7" i="12"/>
  <c r="C19" i="11"/>
  <c r="D19"/>
  <c r="G19"/>
  <c r="I12" i="10"/>
  <c r="E19" i="9"/>
  <c r="H19" s="1"/>
  <c r="H7"/>
  <c r="F19" i="8"/>
  <c r="I19" s="1"/>
  <c r="C20" i="6"/>
  <c r="H38" i="3"/>
  <c r="L37"/>
  <c r="D37"/>
  <c r="K19"/>
  <c r="B20" i="6"/>
  <c r="D7"/>
  <c r="G20" i="5"/>
  <c r="E20"/>
  <c r="K20" i="3"/>
  <c r="H37"/>
  <c r="L38"/>
  <c r="D38"/>
  <c r="F18" i="1"/>
  <c r="E18"/>
  <c r="B70" i="4"/>
  <c r="B69"/>
  <c r="F7" i="10" l="1"/>
  <c r="L7" i="7"/>
  <c r="F20" i="10"/>
  <c r="F19"/>
  <c r="C20" i="5"/>
  <c r="C19"/>
  <c r="M7" i="14"/>
  <c r="O7" s="1"/>
  <c r="K20"/>
  <c r="K19"/>
  <c r="L19"/>
  <c r="L20"/>
  <c r="E20" i="10"/>
  <c r="I20" s="1"/>
  <c r="E6" i="24"/>
  <c r="E19" i="14"/>
  <c r="H19" s="1"/>
  <c r="E20" i="11"/>
  <c r="H20" s="1"/>
  <c r="H7" i="14"/>
  <c r="E19" i="10"/>
  <c r="I19" s="1"/>
  <c r="I7"/>
  <c r="E19" i="11"/>
  <c r="H19" s="1"/>
  <c r="D20" i="12"/>
  <c r="G20" s="1"/>
  <c r="D19"/>
  <c r="G19" s="1"/>
  <c r="G7"/>
  <c r="O7" s="1"/>
  <c r="E19" i="7"/>
  <c r="H19" s="1"/>
  <c r="H7"/>
  <c r="E20"/>
  <c r="H20" s="1"/>
  <c r="D18" i="1"/>
  <c r="D20" i="6"/>
  <c r="G20" s="1"/>
  <c r="D19"/>
  <c r="G19" s="1"/>
  <c r="G7"/>
  <c r="E50" i="4"/>
  <c r="D50"/>
  <c r="C50"/>
  <c r="B50"/>
  <c r="K33"/>
  <c r="J33"/>
  <c r="I33"/>
  <c r="H33"/>
  <c r="E33"/>
  <c r="D33"/>
  <c r="C33"/>
  <c r="B33"/>
  <c r="Q17"/>
  <c r="K17"/>
  <c r="J17"/>
  <c r="I17"/>
  <c r="E17"/>
  <c r="D17"/>
  <c r="C17"/>
  <c r="J16"/>
  <c r="H16"/>
  <c r="D16"/>
  <c r="I18" i="23" s="1"/>
  <c r="B16" i="4"/>
  <c r="L20" i="7" l="1"/>
  <c r="L19"/>
  <c r="M20" i="14"/>
  <c r="O20" s="1"/>
  <c r="M19"/>
  <c r="O19" s="1"/>
  <c r="B7" i="26"/>
  <c r="H6" i="24"/>
  <c r="B19" i="26"/>
  <c r="D19" s="1"/>
  <c r="F50" i="4"/>
  <c r="D51"/>
  <c r="B17"/>
  <c r="E18" i="24"/>
  <c r="H18" s="1"/>
  <c r="B51" i="4"/>
  <c r="H17"/>
  <c r="I7" i="5"/>
  <c r="H20"/>
  <c r="I20" s="1"/>
  <c r="I15"/>
  <c r="I11"/>
  <c r="I16"/>
  <c r="I8"/>
  <c r="I13"/>
  <c r="I14"/>
  <c r="I18"/>
  <c r="I17"/>
  <c r="I12"/>
  <c r="I9"/>
  <c r="I10"/>
  <c r="H19"/>
  <c r="I19" s="1"/>
  <c r="D7" i="26" l="1"/>
  <c r="B20"/>
  <c r="D20"/>
</calcChain>
</file>

<file path=xl/sharedStrings.xml><?xml version="1.0" encoding="utf-8"?>
<sst xmlns="http://schemas.openxmlformats.org/spreadsheetml/2006/main" count="3707" uniqueCount="665">
  <si>
    <t>INDICADORES DA QUALIDADE
VALOR VENDIDO HOMEM/MÊS</t>
  </si>
  <si>
    <t>MESES</t>
  </si>
  <si>
    <t xml:space="preserve">VALOR VENDIDO </t>
  </si>
  <si>
    <t>NÚMERO DE FUNCIONÁRIOS</t>
  </si>
  <si>
    <t>FATURAMENTO POR FUNCIONARIO</t>
  </si>
  <si>
    <t>Meta</t>
  </si>
  <si>
    <r>
      <t xml:space="preserve">AVALIAÇÃO DO MÊS
</t>
    </r>
    <r>
      <rPr>
        <sz val="7"/>
        <rFont val="Arial"/>
        <family val="2"/>
      </rPr>
      <t>% em relação a Meta</t>
    </r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</si>
  <si>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</si>
  <si>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</si>
  <si>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</si>
  <si>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</si>
  <si>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</si>
  <si>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</si>
  <si>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</si>
  <si>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</si>
  <si>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</si>
  <si>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</si>
  <si>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</si>
  <si>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</si>
  <si>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</si>
  <si>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-</t>
  </si>
  <si>
    <t>MÉDIA</t>
  </si>
  <si>
    <t xml:space="preserve"> </t>
  </si>
  <si>
    <t>LEGENDA</t>
  </si>
  <si>
    <r>
      <rPr>
        <sz val="10"/>
        <rFont val="Calibri"/>
        <family val="2"/>
      </rPr>
      <t>≥</t>
    </r>
    <r>
      <rPr>
        <sz val="10"/>
        <rFont val="Arial"/>
        <family val="2"/>
      </rPr>
      <t xml:space="preserve"> 100%</t>
    </r>
  </si>
  <si>
    <t>Objetivo alcançado e/ou superado</t>
  </si>
  <si>
    <r>
      <rPr>
        <sz val="10"/>
        <rFont val="Calibri"/>
        <family val="2"/>
      </rPr>
      <t xml:space="preserve">≥ </t>
    </r>
    <r>
      <rPr>
        <sz val="10"/>
        <rFont val="Arial"/>
        <family val="2"/>
      </rPr>
      <t xml:space="preserve">90% e </t>
    </r>
    <r>
      <rPr>
        <sz val="10"/>
        <rFont val="Calibri"/>
        <family val="2"/>
      </rPr>
      <t>≤</t>
    </r>
    <r>
      <rPr>
        <sz val="10"/>
        <rFont val="Arial"/>
        <family val="2"/>
      </rPr>
      <t xml:space="preserve"> 99%</t>
    </r>
  </si>
  <si>
    <t>Objetivo não alcançado  e não necessita de ação</t>
  </si>
  <si>
    <t>≥ 65% e ≤ 89%</t>
  </si>
  <si>
    <t>Objetivo não alcançado - Verificar necessidade de ação</t>
  </si>
  <si>
    <t>&lt; 65%</t>
  </si>
  <si>
    <t>Objetivo não alcançado e necessita de ação</t>
  </si>
  <si>
    <t>Só monitoramento</t>
  </si>
  <si>
    <t>DATA</t>
  </si>
  <si>
    <t>ANÁLISE DE DADOS</t>
  </si>
  <si>
    <t>AÇÕES</t>
  </si>
  <si>
    <t>RESPONSAVEL</t>
  </si>
  <si>
    <t>DATA REALIZADA</t>
  </si>
  <si>
    <t>SITUAÇÃO</t>
  </si>
  <si>
    <t>Alterar meta e documento Planejamento da Qualidade</t>
  </si>
  <si>
    <t>Bianca</t>
  </si>
  <si>
    <t>Concluído</t>
  </si>
  <si>
    <t>PESO VENDIDO
(Kilos)</t>
  </si>
  <si>
    <t>Média s/ IPI</t>
  </si>
  <si>
    <t>FATURAMENTO DETALHADO PESO CADASTRO</t>
  </si>
  <si>
    <t>FATURAMENTO DETALHADO PESO CADASTRO 2015</t>
  </si>
  <si>
    <t>VALOR PORCA</t>
  </si>
  <si>
    <t>VALOR PARAFUSO</t>
  </si>
  <si>
    <t>PESO PORCA</t>
  </si>
  <si>
    <t>PESO PARAFUSO</t>
  </si>
  <si>
    <t>FATURAMENTO DETALHADO EXPORTAÇÃO</t>
  </si>
  <si>
    <t>Total Peso</t>
  </si>
  <si>
    <t>Calendário dias úteis</t>
  </si>
  <si>
    <t>DIAS UTEIS</t>
  </si>
  <si>
    <t>FERIADOS</t>
  </si>
  <si>
    <t>14/04 Sexta-feira Santa - 21/04 Tiradentes</t>
  </si>
  <si>
    <t>15/06 Corpus Christi</t>
  </si>
  <si>
    <t>07/09 Independência</t>
  </si>
  <si>
    <t>12/10 Nossa Senhora</t>
  </si>
  <si>
    <t>02/11 Finados - 15/11 Proclamação da Republica</t>
  </si>
  <si>
    <t>Último dia de trabalho 15/12</t>
  </si>
  <si>
    <t>Manutenção  Eletrica</t>
  </si>
  <si>
    <t>2°</t>
  </si>
  <si>
    <t>G</t>
  </si>
  <si>
    <t>CONF A FRIO PORCAS</t>
  </si>
  <si>
    <t>CONF A FRIO 
PARAFUSOS</t>
  </si>
  <si>
    <t>CONF A QUENTE</t>
  </si>
  <si>
    <t>PCP</t>
  </si>
  <si>
    <t>TREFILA</t>
  </si>
  <si>
    <t>ALMOXARIFADO</t>
  </si>
  <si>
    <t>EMBALAGEM</t>
  </si>
  <si>
    <t>EXPEDIÇÃO</t>
  </si>
  <si>
    <t>FERRAMENTARIA</t>
  </si>
  <si>
    <t>FABRICAÇÃO DE MACHOS</t>
  </si>
  <si>
    <t>PORTARIA</t>
  </si>
  <si>
    <t>EXPEDIÇÃO - EXPORTAÇÃO</t>
  </si>
  <si>
    <t>TRANSPORTE EXTERNO</t>
  </si>
  <si>
    <t>TRANSPORTE INTERNO</t>
  </si>
  <si>
    <t>TRANSPORTE PRODUÇÃO</t>
  </si>
  <si>
    <t>PROJETOS</t>
  </si>
  <si>
    <t>ADMINISTRAÇÃO</t>
  </si>
  <si>
    <t>QUALIDADE</t>
  </si>
  <si>
    <t>TRATAMENTO SUPERFICIAL</t>
  </si>
  <si>
    <t>CONSTRUÇÃO</t>
  </si>
  <si>
    <t>MANUTENÇÃO MECÂNICA</t>
  </si>
  <si>
    <t>SEGURANÇA</t>
  </si>
  <si>
    <t>CONTROLE DE ESTOQUE</t>
  </si>
  <si>
    <t xml:space="preserve">USINAGEM </t>
  </si>
  <si>
    <t>INDICADORES DA QUALIDADE
PEDIDOS</t>
  </si>
  <si>
    <t>Número de Pedidos</t>
  </si>
  <si>
    <t>TOTAL DE PEDIDOS</t>
  </si>
  <si>
    <t>Média s/IPI</t>
  </si>
  <si>
    <t>2016 (Kg)</t>
  </si>
  <si>
    <t>2017 (Kg)</t>
  </si>
  <si>
    <t>PORCAS (Kg)</t>
  </si>
  <si>
    <t>PARAFUSOS (Kg)</t>
  </si>
  <si>
    <t>MERCADO INTERNO (Kg)</t>
  </si>
  <si>
    <t>MERCADO EXTERNO (Kg)</t>
  </si>
  <si>
    <t>Média</t>
  </si>
  <si>
    <t>2014 (Kg)</t>
  </si>
  <si>
    <t>2015 (Kg)</t>
  </si>
  <si>
    <t>2016</t>
  </si>
  <si>
    <t>QUANTIDADE</t>
  </si>
  <si>
    <t>PESO</t>
  </si>
  <si>
    <t>PEDIDOS EMITIDOS
(Quant.)</t>
  </si>
  <si>
    <t>PEDIDOS FATURADOS
(Quant.)</t>
  </si>
  <si>
    <t>FATURADO PARCIALMENTE
(Quant.)</t>
  </si>
  <si>
    <t>PEDIDOS SEM FATURAMENTO
(Quant.)</t>
  </si>
  <si>
    <t>PEDIDOS SEM FATURAMENTO NO PERIODO
(KG)</t>
  </si>
  <si>
    <t>PEDIDOS FAT. PARCIAL NO PERIODO
(KG) (-)</t>
  </si>
  <si>
    <t xml:space="preserve">INDICADORES DA QUALIDADE
VALOR VENDIDO </t>
  </si>
  <si>
    <t>VALOR TOTAL FATURADO</t>
  </si>
  <si>
    <t>Número de Funcionários</t>
  </si>
  <si>
    <t>AVALIAÇÃO DO MÊS
% em relação a Meta</t>
  </si>
  <si>
    <t>2016 - PO/PA</t>
  </si>
  <si>
    <t>&lt; 64%</t>
  </si>
  <si>
    <t>DATA PREVISTA</t>
  </si>
  <si>
    <t>Reunião de análise crítica direção decidiu aumentar aproximadamente 10% na meta de faturamento, comparado com o aumento que o setor de vendas está repassando neste mês. Janeiro 13 milhoes, dezembro 10 milhões e demais 16 milhões.</t>
  </si>
  <si>
    <t>Repassar nova meta para Gerente de Vendas</t>
  </si>
  <si>
    <t>Direção vê o mercado muito competitivo em 2017, que quer estar preparado para quando o mercado voltar a vender</t>
  </si>
  <si>
    <t>INDICADORES DA QUALIDADE
PESO VENDIDO HOMEM/MÊS</t>
  </si>
  <si>
    <t>PESO VENDIDO
(Kilos)
2017</t>
  </si>
  <si>
    <t>PESO POR FUNCIONARIO</t>
  </si>
  <si>
    <t xml:space="preserve">META </t>
  </si>
  <si>
    <t>Repassar para os encarregados</t>
  </si>
  <si>
    <t>Bianca e Barbara</t>
  </si>
  <si>
    <t>INDICADORES DA QUALIDADE
PRODUTIVIDADE NA CONFORMAÇÃO A FRIO (PORCAS)</t>
  </si>
  <si>
    <t>1º TURNO</t>
  </si>
  <si>
    <t>2º TURNO</t>
  </si>
  <si>
    <t>3° TURNO/
Geral</t>
  </si>
  <si>
    <t>HORA EXTRA</t>
  </si>
  <si>
    <t>PRODUÇÃO TOTAL</t>
  </si>
  <si>
    <t>META</t>
  </si>
  <si>
    <t>INDICADORES DA QUALIDADE
PRODUTIVIDADE NA CONFORMAÇÃO A QUENTE (PORCAS)</t>
  </si>
  <si>
    <t>INDICADORES DA QUALIDADE
PRODUTIVIDADE TOTAL (PORCAS)</t>
  </si>
  <si>
    <t>INDICADORES DA QUALIDADE
PRODUTIVIDADE NA CONFORMAÇÃO A FRIO (PARAFUSOS)</t>
  </si>
  <si>
    <t>INDICADORES DA QUALIDADE
PRODUTIVIDADE NA ZINCAGEM ELETROLÍTICA</t>
  </si>
  <si>
    <t>NÚMERO DE FUNCIONARIOS</t>
  </si>
  <si>
    <t>1° TURNO</t>
  </si>
  <si>
    <t>2° TURNO</t>
  </si>
  <si>
    <t>Geral</t>
  </si>
  <si>
    <t>Total</t>
  </si>
  <si>
    <t>QUANTIDADE PRODUZIDA POR FUNCIONÁRIO</t>
  </si>
  <si>
    <t>1º</t>
  </si>
  <si>
    <t>2º</t>
  </si>
  <si>
    <t>Repassar para os encarregados, que a produção deverá ser em média 55 ton/dia</t>
  </si>
  <si>
    <t>O oleo utilizado nas conformadoras está ficando muito sujo de cavaco, tendo que ser retroca com mais frequência</t>
  </si>
  <si>
    <t>Manuenções preventivas serão igual 2016</t>
  </si>
  <si>
    <t>Apartir de janeiro as conformadoras e rosqueadeiras que necessitarem de troca de correias, serão sempre utilizadas correias originais. Pois conforme verificado internamente a vida útil é maior.</t>
  </si>
  <si>
    <t>Verificar a possibilidade do sistema calcular a quantidade de pedidos atendidos pela CF e o lead time de produção dos produtos</t>
  </si>
  <si>
    <t>Contratação decolaboradores para iniciar em fevereiro
4 (quatro) contratados</t>
  </si>
  <si>
    <t>Dilamar</t>
  </si>
  <si>
    <t>Alterando as conformadoras na passagem de óleo, para decantar o cavaco do óleo.</t>
  </si>
  <si>
    <t>Doglas</t>
  </si>
  <si>
    <t>Em andamento</t>
  </si>
  <si>
    <t>Comunicar ao Volnei, Alzira e Ralf</t>
  </si>
  <si>
    <t>Fazer reunião Avanei</t>
  </si>
  <si>
    <t>Imprimir formulários</t>
  </si>
  <si>
    <t>ANO</t>
  </si>
  <si>
    <t>GERAL</t>
  </si>
  <si>
    <t>Hora Extra</t>
  </si>
  <si>
    <t xml:space="preserve">Média </t>
  </si>
  <si>
    <t>PRODUÇÃO POR MAQUINA</t>
  </si>
  <si>
    <t>MAQ. QUENTE 1</t>
  </si>
  <si>
    <t>MAQ. QUENTE 2</t>
  </si>
  <si>
    <t>MAQ. QUENTE 3</t>
  </si>
  <si>
    <t>MAQ. QUENTE 4</t>
  </si>
  <si>
    <t>EFICIÊNCIA POR MAQUINA</t>
  </si>
  <si>
    <t>PESO POR FUNCIONARIOS</t>
  </si>
  <si>
    <t>CONFORMAÇÃO A QUENTE</t>
  </si>
  <si>
    <t>Eficiência</t>
  </si>
  <si>
    <t>% em relação a Meta Porca</t>
  </si>
  <si>
    <t>Repassar para os encarregados, que a produção deverá ser em média 15 ton/dia</t>
  </si>
  <si>
    <t>Volnei</t>
  </si>
  <si>
    <t>Problemas com atendimento das metas em 2016 e baixa produção</t>
  </si>
  <si>
    <t>Separar o setor (Conformadoras/Rosqueadeiras). Apartir do dia 10/01: Rosqueamento - Doglas e CQ - Ronald</t>
  </si>
  <si>
    <t>Produção atingiu 97,43% da meta, eficiência atingiu 100,56%</t>
  </si>
  <si>
    <t>Verificar direção alinhamento dos valores</t>
  </si>
  <si>
    <t>MEDIA</t>
  </si>
  <si>
    <t>PRENSA Q - 1 - Cod. 99</t>
  </si>
  <si>
    <t>KG</t>
  </si>
  <si>
    <t>PEÇAS</t>
  </si>
  <si>
    <t>EFICIENCIA</t>
  </si>
  <si>
    <t>PRENSA Q - 2 - Cod. 631</t>
  </si>
  <si>
    <t>TOTAL - PRENSA QUENTE</t>
  </si>
  <si>
    <t>PRODUÇÃO  LINHA AUTOMATICA 01</t>
  </si>
  <si>
    <t>3° TURNO</t>
  </si>
  <si>
    <t>PRODUÇÃO TOTAL 2016</t>
  </si>
  <si>
    <t>CAPACIDADE</t>
  </si>
  <si>
    <t>% em relação a Meta</t>
  </si>
  <si>
    <t>PRODUÇÃO  LINHA AUTOMATICA 03</t>
  </si>
  <si>
    <t>PRODUÇÃO  LINHA AUTOMATICA 04</t>
  </si>
  <si>
    <t>INDICADORES DA QUALIDADE
PRODUTIVIDADE NA GALVANIZAÇÃO A FOGO</t>
  </si>
  <si>
    <t>Galvanização a Fogo  - Linha 05</t>
  </si>
  <si>
    <t xml:space="preserve"> TOTAL</t>
  </si>
  <si>
    <t>Galvanização a Fogo - Linha 06</t>
  </si>
  <si>
    <t>INDICADORES DA QUALIDADE
PRODUTIVIDADE NA EMBALAGEM</t>
  </si>
  <si>
    <t>PORCAS</t>
  </si>
  <si>
    <t>PARAFUSOS</t>
  </si>
  <si>
    <t>RECEBIDO</t>
  </si>
  <si>
    <t>EMBALADO</t>
  </si>
  <si>
    <t>%</t>
  </si>
  <si>
    <t>RECEBIDO X EMBALADO 2017</t>
  </si>
  <si>
    <t>RECEBIDO X EMBALADO 2016</t>
  </si>
  <si>
    <t>RECEBIDO X EMBALADO 2015</t>
  </si>
  <si>
    <t>1 e 2 Turno</t>
  </si>
  <si>
    <t>1 e 2 Turno - nos meses de agosto e dezembro fez hora extra</t>
  </si>
  <si>
    <t>Embaladeira 5, trabalhou desde janeiro, com espectativa de 600T/mês e atigiu uma média de 450t/mês</t>
  </si>
  <si>
    <t>1 e 2 Turno - nos meses de outubro, novembro e dezembro fez hora extra</t>
  </si>
  <si>
    <t>Outubro - Instalação de uma nova embaladeira Emb. 06</t>
  </si>
  <si>
    <t>Outubro - Reforma da Embaladeira 04</t>
  </si>
  <si>
    <t>Janeiro a Abril - Geral</t>
  </si>
  <si>
    <t>Nos demais meses voltou a trabalhar em turno, mas com 74% dos colaboradores na Geral</t>
  </si>
  <si>
    <t>Primeiro</t>
  </si>
  <si>
    <t>Segundo</t>
  </si>
  <si>
    <t>Terceiro</t>
  </si>
  <si>
    <t>Contratação de funcionarios novos - 11/01 - 15 funcionarios</t>
  </si>
  <si>
    <t>Embaladeira 5 - duas pessoas</t>
  </si>
  <si>
    <t>Embaladeira 6 - duas pessoas – rafia</t>
  </si>
  <si>
    <t>Embaladeira 7 e 8 são novas - duas pessoas</t>
  </si>
  <si>
    <t xml:space="preserve">Embaladeiras novas 7 e 8 – estão produzindo menos porque estão fazendo os últimos ajustes. </t>
  </si>
  <si>
    <t>Embaladeira 9 ainda está parada, até final de fevereiro, porcas pequenas m 2,5 até M5</t>
  </si>
  <si>
    <t>Mesa 9 e 10 – faz só reclassificação</t>
  </si>
  <si>
    <t>Mesa 7 e 8 – são novas. Capacidade de 5 a 6T por dia, de três a quatro pessoas</t>
  </si>
  <si>
    <t>9 embaladeiras: somente duas em turno - 10 mesas: somente 3 em turno</t>
  </si>
  <si>
    <t>Principais Equipamentos do setor:</t>
  </si>
  <si>
    <t>Paleteiras motorizada 1 embalagem, 2  reciclagem para retirar e repor no estoque = 3 Total</t>
  </si>
  <si>
    <t>Empilhadeira 1 exportação – 1 embalagem = 2 Total</t>
  </si>
  <si>
    <t>Parecer Gilmar sobre reunião dezembro Sub-lideres</t>
  </si>
  <si>
    <t>Precisaria de um mecânico em turno</t>
  </si>
  <si>
    <t>Caçamba deveria estar em turno, para trazer mais cedo o materialtá na Geral</t>
  </si>
  <si>
    <t>Melhor a organização do estoque incluindo as caixas da Belenus, responsável é a Janice</t>
  </si>
  <si>
    <t>Porcas nylon sem lote (parcial)</t>
  </si>
  <si>
    <t>Mesa de reclassificação, tem que colocar as caixas com escadas, até no 4 andar. Mesa 9 – 50 bitolas por dia</t>
  </si>
  <si>
    <t>Na mesma semana estar reclassificando as mesmas bitolas</t>
  </si>
  <si>
    <t>Fazer um estudo da produção da embalagem nos últimos anos, para ter conhecimento de sua capacidade produtiva</t>
  </si>
  <si>
    <t>Gilmar tem a visão que se colocar tudo na Geral, produz mais do que em turno. Se montar mais 3 mesas e deixar tudo na geral alcança 150 toneladas. Embaladeira 1 e 4 ficar no 1 e 2 turno (embala o que mais sai)</t>
  </si>
  <si>
    <t>Contratar novos funcionários</t>
  </si>
  <si>
    <t>Dilamar e Volnei</t>
  </si>
  <si>
    <t>INDICADORES DA QUALIDADE
PRODUTIVIDADE NA EXPEDIÇÃO</t>
  </si>
  <si>
    <t>TOTAL PESO
2017</t>
  </si>
  <si>
    <t>TOTAL DE FIXADORES 2016</t>
  </si>
  <si>
    <t>TOTAL DE FIXADORES 2017</t>
  </si>
  <si>
    <t>PRODUÇÃO TOTAL
2016</t>
  </si>
  <si>
    <t>Pesquisa Realizada em Novembro de 2016</t>
  </si>
  <si>
    <t>INDICADORES DA QUALIDADE
PESQUISA DE SATISFAÇÃO DE CLIENTES</t>
  </si>
  <si>
    <t>CLIENTES</t>
  </si>
  <si>
    <t>ATENDIMENTO</t>
  </si>
  <si>
    <t>PRODUTOS</t>
  </si>
  <si>
    <t>ÍNDICE                                 GERAL</t>
  </si>
  <si>
    <t>CORTESIA: Demonstra educação e cordialidade</t>
  </si>
  <si>
    <t>RECEPTIVIDADE: Responde as solicitações reclamações e sugestões</t>
  </si>
  <si>
    <t>QUALIDADE: Rápida e eficaz</t>
  </si>
  <si>
    <t>CONTATO: Os contatos atendem a sua necessidade</t>
  </si>
  <si>
    <t>ASPECTOS VISUAIS: Atende as expectativas</t>
  </si>
  <si>
    <t>ESPECIFICAÇÕES: Atende aos requisitos especificados</t>
  </si>
  <si>
    <t>EMBALAGENS: Garante a proteção e a movimentação</t>
  </si>
  <si>
    <t>PRAZO DE ENTREGA:                                              Na data combinada</t>
  </si>
  <si>
    <t>Percentual Individual                      Pesquisa 1 (50 maiores Clientes)</t>
  </si>
  <si>
    <t>Percentual Individual                      Pesquisa 2 (250 Clientes)</t>
  </si>
  <si>
    <t>Percentual Individual                      GERAL</t>
  </si>
  <si>
    <t>AVALIAÇÃO</t>
  </si>
  <si>
    <t>J</t>
  </si>
  <si>
    <t>Objetivo alcançado</t>
  </si>
  <si>
    <t>Objetivo levemente comprometido</t>
  </si>
  <si>
    <t>K</t>
  </si>
  <si>
    <t>Objetivo comprometido</t>
  </si>
  <si>
    <t>L</t>
  </si>
  <si>
    <t>AVALIAÇÃO DA PESQUISA</t>
  </si>
  <si>
    <t>RESUMO</t>
  </si>
  <si>
    <t>INDICADORES DA QUALIDADE
ATESTADO MÉDICO</t>
  </si>
  <si>
    <t>HORAS PARADAS</t>
  </si>
  <si>
    <t>HORAS DISPONIVEIS</t>
  </si>
  <si>
    <t>N°  Funcionários Envolvidos</t>
  </si>
  <si>
    <t>N° Funcionários Total</t>
  </si>
  <si>
    <t>DIAS PARADOS 2017</t>
  </si>
  <si>
    <t>DIAS PARADOS 2016</t>
  </si>
  <si>
    <t>INDICADORES DA QUALIDADE
TREINAMENTO</t>
  </si>
  <si>
    <t>N° Treinamentos</t>
  </si>
  <si>
    <t>N° Funcionários Envolvidos</t>
  </si>
  <si>
    <t>Horas de Treinamento</t>
  </si>
  <si>
    <t>INDICADORES DA QUALIDADE
EFICIÊNCIA</t>
  </si>
  <si>
    <t>CONFORMAÇÃO A FRIO - PORCAS</t>
  </si>
  <si>
    <t>CONFORMAÇÃO A FRIO - PARAFUSOS</t>
  </si>
  <si>
    <t>INDICADORES DA QUALIDADE
RECLAMAÇÃO DE CLIENTES</t>
  </si>
  <si>
    <t>Embalagem</t>
  </si>
  <si>
    <t>Expedição</t>
  </si>
  <si>
    <t>Cliente/
Representante</t>
  </si>
  <si>
    <t>Produção</t>
  </si>
  <si>
    <t>Transportadora</t>
  </si>
  <si>
    <t>Vendas</t>
  </si>
  <si>
    <t>Peso Expedido</t>
  </si>
  <si>
    <t>SETOR RESPONSAVEL</t>
  </si>
  <si>
    <t>PRODUÇÃO</t>
  </si>
  <si>
    <t>Quant.</t>
  </si>
  <si>
    <t>Tratamento Superficial</t>
  </si>
  <si>
    <t>Rosca</t>
  </si>
  <si>
    <t>Produto Misturado</t>
  </si>
  <si>
    <t>Trincas</t>
  </si>
  <si>
    <t>Componente</t>
  </si>
  <si>
    <t>Dimensional</t>
  </si>
  <si>
    <t>Processo</t>
  </si>
  <si>
    <t>Tração</t>
  </si>
  <si>
    <t>MÊS</t>
  </si>
  <si>
    <t>Qtade de Devoluções</t>
  </si>
  <si>
    <t>Valor das Devoluções</t>
  </si>
  <si>
    <t>Custos (Frete)</t>
  </si>
  <si>
    <t>Faturamento</t>
  </si>
  <si>
    <t>Qtade de Reclamações</t>
  </si>
  <si>
    <t>Clientes que mais reclamaram</t>
  </si>
  <si>
    <t>INDUFIX</t>
  </si>
  <si>
    <t>BRAFER</t>
  </si>
  <si>
    <t>RUDGE RAMOS</t>
  </si>
  <si>
    <t>O.V.D</t>
  </si>
  <si>
    <t>SIDER</t>
  </si>
  <si>
    <t>AUROTEC</t>
  </si>
  <si>
    <t>HERCULES</t>
  </si>
  <si>
    <t>MULT TEMPERA</t>
  </si>
  <si>
    <t>UNIFORT</t>
  </si>
  <si>
    <t>PAFER</t>
  </si>
  <si>
    <t>USIFIX</t>
  </si>
  <si>
    <t>CANINDE</t>
  </si>
  <si>
    <t>COMERCIAL DRAGÃO</t>
  </si>
  <si>
    <t>CRV INDUSTRIAL</t>
  </si>
  <si>
    <t>FRAVI</t>
  </si>
  <si>
    <t>HASTEFUSO</t>
  </si>
  <si>
    <t xml:space="preserve">MACROSUL </t>
  </si>
  <si>
    <t>RICALE</t>
  </si>
  <si>
    <t>SAE TOWERS</t>
  </si>
  <si>
    <t>Devoluções (Financeiro)</t>
  </si>
  <si>
    <t>VALOR</t>
  </si>
  <si>
    <t>FRETE</t>
  </si>
  <si>
    <t xml:space="preserve"> R$ Faturamento</t>
  </si>
  <si>
    <t>PESO Fat.</t>
  </si>
  <si>
    <t>Qtade Reclamações</t>
  </si>
  <si>
    <t>TOTAL Custos</t>
  </si>
  <si>
    <t>Custos</t>
  </si>
  <si>
    <t>INDICADORES DA QUALIDADE
NÃO CONFORMIDADE</t>
  </si>
  <si>
    <t>FATURAMENTO R$</t>
  </si>
  <si>
    <t>FATURAMENTO Kg</t>
  </si>
  <si>
    <t>PRODUÇÃO Kg</t>
  </si>
  <si>
    <t>PESO PÇS NÃO CONFORMES</t>
  </si>
  <si>
    <t>% FATURAMENTO Kg</t>
  </si>
  <si>
    <t>% PRODUÇÃO Kg</t>
  </si>
  <si>
    <t>Análise</t>
  </si>
  <si>
    <t>Problemas relacionados com fornecedor Galfix 25.945,49KG</t>
  </si>
  <si>
    <t>Direção não fez nenhum comentário a respeito</t>
  </si>
  <si>
    <t>Reclamação da Romagnole, ferramental errado</t>
  </si>
  <si>
    <t>Direção satisfeita com o resultado</t>
  </si>
  <si>
    <t>Diminuiu o faturamento e o percentual com relação a peças não conforme, direção mostrousse satisfeita.</t>
  </si>
  <si>
    <t>Direção considera o valor aceitavel</t>
  </si>
  <si>
    <t>Melhor indice do ano, direção fez o comentario que isso foi em virtude do faturamento ter crescido, tudo fica mehor. Quanto mais vende, menos problemas internos.</t>
  </si>
  <si>
    <t>4131 KG, Paraf Francês 5/16 comprimento da rosca abaixo do especificado. 
Todos problemas que não influenciam nas propridades mecânicas dos parafusos, tanto que o mesmo foi aprovado com desvio.</t>
  </si>
  <si>
    <t>2264 KG, parafusos que foram para Steel e não passaram no oléo, devolvido para fornecedor.</t>
  </si>
  <si>
    <t>MÊS DAS RECLAMAÇÕES
2016</t>
  </si>
  <si>
    <t>INDICADORES DA QUALIDADE
SUCATA</t>
  </si>
  <si>
    <t>Venda Sucata</t>
  </si>
  <si>
    <t>2017 (Peso)</t>
  </si>
  <si>
    <t>2015 (Peso)</t>
  </si>
  <si>
    <t>2014 (Peso)</t>
  </si>
  <si>
    <t>2013 (Peso)</t>
  </si>
  <si>
    <t>Direção recebeu visita da Macrosul de Caxias, juntamento com o nosso representante</t>
  </si>
  <si>
    <t xml:space="preserve">Reunião de análise crítica direção decidiu aumentar aproximadamente 10% na meta de faturamento/funcionário, comparado com o aumento que o setor de vendas está repassando neste mês. </t>
  </si>
  <si>
    <t>Reunião de análise crítica direção decidiu aumentar aproximadamente 30% na meta para atender a quantidade de pedidos de vendas + estoque. Precisa aumentar a capacidade produtiva, pois precisamos repor estoque da linha comum.</t>
  </si>
  <si>
    <t>Reunião de análise crítica direção decidiu aumentar aproximadamente 10% na meta para atender a quantidade de pedidos de vendas + estoque. Precisa aumentar a capacidade produtiva, pois precisamos repor estoque da linha comum.</t>
  </si>
  <si>
    <t>Repassar para os encarregados, que a produção deverá ser em média 65 ton/dia</t>
  </si>
  <si>
    <t>Fazer células e ter mais lideres, como CF porcas, para os lideres estarem mais próximos</t>
  </si>
  <si>
    <t>Aumentar o número de cavaletes, pois as porcas estão precisando de mais e acaba que faltou nos parafusos</t>
  </si>
  <si>
    <t>Ferramentas: deixa tudo as ferramentas na máquinas, fazer um almoxarifado, igual as porcas, teria uma economia no ferramental. Ingomar não vê necessidade, o que poderia melhorar era fazer o polimento das ferramentas, aumenta a vida útil da ferramenta</t>
  </si>
  <si>
    <t>Verificar com Volnei e Hermes a possibilidade de fazer isto</t>
  </si>
  <si>
    <t>Pendente</t>
  </si>
  <si>
    <t>Verificar Volnei a compra de cavaletes. Volnei repassou que será comprado 30 cavaletes até 31/06</t>
  </si>
  <si>
    <t>Contratação de colaboradores para iniciar em fevereiro
4 (quatro) contratados</t>
  </si>
  <si>
    <t xml:space="preserve">Mudança layout de maquinas, para o operador poderoperar duas máquinas – CF 32, ficar próxima da 37, para 1 operador. </t>
  </si>
  <si>
    <t>Providenciar OS para a mudança</t>
  </si>
  <si>
    <t>Ingomar</t>
  </si>
  <si>
    <t>Solicitar Sr. Reinold um apontador, para alimentar a trefila</t>
  </si>
  <si>
    <t>Para aumentar a capacidade produtiva precisa colocar mais maquinas para trabalhar, com isso necessita de mais funiconários. Todas as maquinas irão trabalhar em turno apartir de fevereiro.</t>
  </si>
  <si>
    <t>Verificar Volnei a possibilidade de contratação</t>
  </si>
  <si>
    <t>Verificar Volnei, a situação apresentada, sobre o polimento</t>
  </si>
  <si>
    <t>OBS: Claudio faz serviço da caçamba, principalmente nas sexta</t>
  </si>
  <si>
    <t>Em reunião de análise crítica, direção decidiu mater a meta de eficiência das máquinas</t>
  </si>
  <si>
    <t>Repassar para os encarregados, que a produção deverá ser em média 30 ton/dia</t>
  </si>
  <si>
    <t>Não será possivel atender a meta com a capacidade produtiva atual e o número de funcionario</t>
  </si>
  <si>
    <t>Volnei autorizou fazer 1 hora extra em cada turno, todos os dias, até contratar pessoal</t>
  </si>
  <si>
    <t>Contratação de um funcionário</t>
  </si>
  <si>
    <t>Não será possivel atender a meta com a capacidade produtiva atual e o número de funcionario. 
Linha 6 não trabalhou no mê de janeiro - manutenção</t>
  </si>
  <si>
    <t>Verificar previção da linha 6 voltar a trabalhar</t>
  </si>
  <si>
    <t>Repassar para os encarregados, que a produção deverá ser em média 150 ton/dia</t>
  </si>
  <si>
    <t>Contratação de funcionarios novos - 01/02 - 5 funcionarios</t>
  </si>
  <si>
    <t>Situação das máquinas, confome Gilmar: 11 toneladas dia - 24/01/2017</t>
  </si>
  <si>
    <t>PRODUÇÃO 2012 - 2016</t>
  </si>
  <si>
    <t>Fazer um estudo da produção da embalagem nos últimos anos, para ter saber qual foi a maior produção desde 2012</t>
  </si>
  <si>
    <t xml:space="preserve">Fazer uma tabela de produção </t>
  </si>
  <si>
    <t>Reunião de análise crítica direção decidiu aumentar aproximadamente 8% na meta para atender a quantidade de pedidos de vendas + estoque. Precisa aumentar a capacidade produtiva, pois precisamos repor estoque da linha comum.</t>
  </si>
  <si>
    <t>Reunião de análise crítica direção decidiu aumentar aproximadamente 15% na meta para atender a quantidade de pedidos de vendas + estoque. Precisa aumentar a capacidade produtiva, pois precisamos repor estoque da linha comum.</t>
  </si>
  <si>
    <t>Contratação de funcionarios novos - 11/01 - 1 Funcionário</t>
  </si>
  <si>
    <t>Contratação de mais funcionarios novos - 01/02 - 4 funcionarios</t>
  </si>
  <si>
    <t>Gostaria de mais uma empilhadeira – 1 empilhadeira foi cedida pra embalagem (Dilmario-exportação)</t>
  </si>
  <si>
    <t>Expedição tem 3 empilhadeiras</t>
  </si>
  <si>
    <t>Melhorar todos os equipamentos teria que melhorar</t>
  </si>
  <si>
    <t>Produção está contente com alguns outras não</t>
  </si>
  <si>
    <t>Belenus é separado num lugar especifico pelo embalagem e a expedição monta da “saída” no pedido, mas não é lançado no sistema</t>
  </si>
  <si>
    <t>Limpeza do local de trabalho</t>
  </si>
  <si>
    <t>Organização está feia, 2 pessoas no controle de estoque, mas não tem tempo de fazer organização</t>
  </si>
  <si>
    <t>Treinar os funcionários com mais RNC</t>
  </si>
  <si>
    <t>Exportação porque não passa na expedição, não passa no leitor</t>
  </si>
  <si>
    <t>Pouca empilhadeira para o pessoal</t>
  </si>
  <si>
    <t>Compra de equipamento</t>
  </si>
  <si>
    <t>MÊS DAS RECLAMAÇÕES 2017</t>
  </si>
  <si>
    <t>MÊS 2017</t>
  </si>
  <si>
    <t>MÊS 2016</t>
  </si>
  <si>
    <t>Fechamento das estatisticas de RC, tivemos 1 reclamção de cliente refente CF - Paraf (MÁ FORMAÇÃO DO QUADRADO A BAIXO DA CABEÇA) - Cliente: NB Máquinas</t>
  </si>
  <si>
    <t>Repassar encarregado</t>
  </si>
  <si>
    <t>Dificuldade de apontar o material fino</t>
  </si>
  <si>
    <t>Fechamento das estatisticas de RC, repassar RC que envolve o setor</t>
  </si>
  <si>
    <t>Tivemos um problema de processo, saida de um produto do estoque foi esquecido de baixar. 1068 Kg</t>
  </si>
  <si>
    <t>11.883 Kg, Star Zinc, desplacamento. Direção argumentou que a ação tomada pata este problema é a reforma da linha na zincagem.</t>
  </si>
  <si>
    <t>2000 Kg, dimensional fora - Outra
1000 kG furo maior - Reclassificar
1000 kg 3/16 misturada</t>
  </si>
  <si>
    <t>DISPOSIÇÃO</t>
  </si>
  <si>
    <t>Devolver</t>
  </si>
  <si>
    <t>Aprovar c/ desvio</t>
  </si>
  <si>
    <t>Reclassificar</t>
  </si>
  <si>
    <t>1600 kg - enviado transportadora errada
2400 kg -  Parafusos com dimensional acima do especificado
1026 kg - Porcas com trinca</t>
  </si>
  <si>
    <t>Retrabalhar</t>
  </si>
  <si>
    <t>Sucatear</t>
  </si>
  <si>
    <t>Outra</t>
  </si>
  <si>
    <t>Tivemos um problema com a "Steeltrater", porca com dureza abaixo do especificado - 4 Toneladas</t>
  </si>
  <si>
    <t>Belenus</t>
  </si>
  <si>
    <t>Repassar para os encarregados, que a produção deverá ser em média 110 ton/dia</t>
  </si>
  <si>
    <t>PROCESSO</t>
  </si>
  <si>
    <t>TREFILAÇÃO</t>
  </si>
  <si>
    <t>Instrumento de Medição</t>
  </si>
  <si>
    <t>Verificar a possibilidade de comprar um micrometro maior + ou - 0,40mm.</t>
  </si>
  <si>
    <t>Em Andamento</t>
  </si>
  <si>
    <t xml:space="preserve">Parecer Gerente Comercial:
Conforme resultados obtidos através de nossa Pesquisa de Satisfação de Clientes , ficamos satisfeitos ao ver que em todos os requisitos apontados pela pesquisa conseguimos atingir o nosso objetivo de satisfação que é de 80%. Gostaria de salientar que temos uma preocupação muito grande no que diz respeito ao prazo de entrega e qualidade dos nossos produtos e como podemos observar este ano igualmente como nos dois anos anteriores, conseguimos um resultado bem satisfatório, já que com a dinâmica do mercado cada dia que passa os clientes se tornam mais exigentes nestes requisitos. Outro ponto que consideramos muito positivo foi a avaliação de nossos 50 principais clientes, não ter nenhum cliente com satisfação inferior a 80%, isso prova que as empresas que são responsáveis por escoar a maior parte da nossa produção estão satisfeitas.
Dentre os clientes que responderam a pesquisa, em seis casos tivemos um nível de satisfação inferior ao estipulado pela empresa , que é de 80% na somatória do percentual de todos os itens avaliados. Nestes seis casos solicitamos que o representante dos respectivos clientes entrassem em contato com cada um deles e todos nos informaram que após conversar com os mesmos os clientes estavam satisfeitos.
</t>
  </si>
  <si>
    <t>Meta (crescimento de 5% em relação 2016)</t>
  </si>
  <si>
    <t>Produção/DIA</t>
  </si>
  <si>
    <t>AQ</t>
  </si>
  <si>
    <t xml:space="preserve">Bianca e Barbara </t>
  </si>
  <si>
    <t>Ver a questão das quantidade pequenas</t>
  </si>
  <si>
    <t>Ver a questão das quantidade previstas para está MP</t>
  </si>
  <si>
    <t>Materia-prima 12 - 13 - 12,70 e 15 estão faltando, so tem 1015 e 10B22. Não pode ser Votorantim</t>
  </si>
  <si>
    <t>Contratação de mais um funcionario</t>
  </si>
  <si>
    <t>Contratação de colaborador para iniciar em março</t>
  </si>
  <si>
    <t>Continua com problemas de muita troca de bitola</t>
  </si>
  <si>
    <t>Contratar 5 pessoas, para as maquinas paradas – 5 -  4 CF e um nas prensas</t>
  </si>
  <si>
    <t>Meta Atingida</t>
  </si>
  <si>
    <t>PARAF FRANCES 8.8 S/PO MA - M10 X 60 BICR. Problema de reclamação de cliente, por má formação do quadrado abaixo da cabeça</t>
  </si>
  <si>
    <t>Problema com os paquimetros, ter mais cuidado</t>
  </si>
  <si>
    <t>Fevereiro o foco foi a organização do setor, que melhorou muito</t>
  </si>
  <si>
    <t>Apesar de ter alcançado a meta, no mês de fevereiro teve muito porca nylon (máximo 50 KG e normal 80 KG), cai um pouco a produção</t>
  </si>
  <si>
    <t>Meta alcançada</t>
  </si>
  <si>
    <t>Direção solicitou que tivessemos a divulgação das metas nas tabelas (meta por dia) e não o que deve ser alcançado no final do mês. O mesmo pensa que este valor final pode ser uma informação perigosa para nossos concorrentes</t>
  </si>
  <si>
    <t>Alterar as planilhas, onde temos indicadores que são divulgados nos setores</t>
  </si>
  <si>
    <t>Por ter mais turnos e a produção não ser a mesma, fica mais dificil saber a eficiência do setor por turno, tendo somente o valor final</t>
  </si>
  <si>
    <t>Ver a possibilidade de fornecer uma tabela como o número de funcionários</t>
  </si>
  <si>
    <t>Contratação de funcionarios novos - 01/03 - 3 funcionarios</t>
  </si>
  <si>
    <t>Repassar encarregado. Encarregado informou que produtos misturados são ocasionados na Steel</t>
  </si>
  <si>
    <t>Visita Gerdau, Direção imagina - aumento de preço</t>
  </si>
  <si>
    <t>Comentários durante a auditoria externa:
Direção comentou que para 2017 pretende manter a Belenus, reajustar preço e de uma forma paralela fazer algum trabalho com os representantes. Belenus representa 20% do faturamento</t>
  </si>
  <si>
    <t>Em 10 anos a folha de pagamento aumentou de 7% para 16%</t>
  </si>
  <si>
    <t xml:space="preserve">70% dos representantes são exclusivos </t>
  </si>
  <si>
    <t>Sugestões do auditor:</t>
  </si>
  <si>
    <t>Estudar a fundo os representantes, recuperação de clientes</t>
  </si>
  <si>
    <t>Fazer comemorações quando atingir metas</t>
  </si>
  <si>
    <t>Inovar na empresa com relação as vendas, ter vendas mais proximo do representante</t>
  </si>
  <si>
    <t>Adicionar no site quando alguém acessa um campo para digitar o e-mail e termos contato com este potencial cliente</t>
  </si>
  <si>
    <t>Fazer eleição do funcionario do mês</t>
  </si>
  <si>
    <t>Criar campanha: eu cuida da minha máquina, Campanha Maquina Limpa</t>
  </si>
  <si>
    <t>Comentários Diversos Auditoria Externa:</t>
  </si>
  <si>
    <t>Solicitar ao Duda, colocar na planilha o erro de medição + incerteza, não precisa escreve no certificado</t>
  </si>
  <si>
    <t>Fazer cotação TecnoIso, aferição de instrumentos de medição</t>
  </si>
  <si>
    <t>Todos</t>
  </si>
  <si>
    <t>Calibração</t>
  </si>
  <si>
    <t>Gestão</t>
  </si>
  <si>
    <t>Sugestão de consultores para Lean Manufacturing. Silene Nunes (Royal) e marcos Cirni (Eletropel e Met. Trapp)</t>
  </si>
  <si>
    <t>Projetos</t>
  </si>
  <si>
    <t>Ver como vamos fazer, Entrada de Projetos ou Melhoria para parafusos Allen e Auto-perfurante</t>
  </si>
  <si>
    <t>Acompanhar mensalmente clientes novos</t>
  </si>
  <si>
    <t>Criar indicador de Entrada de Projetos</t>
  </si>
  <si>
    <t>Acompanhar as entrada de projetos e ver quais viraram negocio</t>
  </si>
  <si>
    <t>Deixar bem definido os custos, para não estão sendo levados em consideração os custos fixos da empresa</t>
  </si>
  <si>
    <t>RH</t>
  </si>
  <si>
    <t>Pensar em uma maneira de criar uma avaliação de habilidades, junto com havaliação de desempenho e avaliação de habilidade e experiência</t>
  </si>
  <si>
    <t>Melhorar a maneira de registrar os treinamentos de novos funcionarios. Acompanhar o treinamento na pratica</t>
  </si>
  <si>
    <t>Descrição da função: Operador de empilhadeira não exige experiência</t>
  </si>
  <si>
    <t>Compras</t>
  </si>
  <si>
    <t>Repassar para os fornecedores como eles foram avaliados no último ano</t>
  </si>
  <si>
    <t>Comprar</t>
  </si>
  <si>
    <t>Fazer sistema baixar pontos quando o fornecedor possui não conformidades</t>
  </si>
  <si>
    <t>Quesito Qualidade: fazer o sistema ler as RE e as OI + RNC</t>
  </si>
  <si>
    <t>Gestão e Garantia</t>
  </si>
  <si>
    <t>Fazer auditoria nos fornecedores</t>
  </si>
  <si>
    <t>Garantia da Qualidade</t>
  </si>
  <si>
    <t>IT para fornecedores, garantir que está chegando as Its</t>
  </si>
  <si>
    <t>Periodicamente solicitar que o cliente mande um RE ou certificado de qualidade</t>
  </si>
  <si>
    <t>Relatório de Ensaio, colocar o especificado</t>
  </si>
  <si>
    <t>Monitoramento Stal Spray, colocar o especificado</t>
  </si>
  <si>
    <t>Ver a questão deste novo produto: Apontador parafusos auto-brocante</t>
  </si>
  <si>
    <t>PRODUÇÃO - Volnei</t>
  </si>
  <si>
    <t>Adaptar prensa para gravar porcas grande, como podemos iniciar este projeto</t>
  </si>
  <si>
    <t>PROUÇÃO</t>
  </si>
  <si>
    <t>Fazer levantamento das porcas de nylon, para ver se a produção das injetoras está atendendo</t>
  </si>
  <si>
    <t>ELETRICA</t>
  </si>
  <si>
    <t>Barbara</t>
  </si>
  <si>
    <t>Fazer tabela para setor da eletrica, para acompanhar a limpeza das válvulas das rosqueadeiras, com a data do que está sendo realizada. Enviar para e-mail rolf@metalbo.com.br</t>
  </si>
  <si>
    <t>Construção do novo galpão da Fosfatização</t>
  </si>
  <si>
    <t>AQ 001/17</t>
  </si>
  <si>
    <t>TI</t>
  </si>
  <si>
    <t>Sistema de AQ</t>
  </si>
  <si>
    <t>Avaliação de Fornecedores</t>
  </si>
  <si>
    <t>Manutenção preventiva, sistematizar</t>
  </si>
  <si>
    <t>Manutenções preventivas serão igual 2016</t>
  </si>
  <si>
    <t xml:space="preserve">Para aumentar a capacidade produtiva precisa colocar mais maquinas para trabalhar, com isso necessita de mais funiconários. </t>
  </si>
  <si>
    <t>Um funcionario que foi contratado em janeiro, pediu a conta</t>
  </si>
  <si>
    <t>Maquinas grandes já foram para turno, para tentar aumentar a produção, porem estamos produzindo lotes pequenos. Apartir do dia 20/02, 26 máquina na geral</t>
  </si>
  <si>
    <t>No mês de março mais duas para turno: 6 -7 -8 -9 -10 -16 - 17 - 20 - 25 - 26 - 27 - 28 - 29 - 30 - 31 - 32 - 40 - 41 - 42 - 43 - 44 - 45 - 49 - 50 - 52
29 - 30 - 31 2 32 trabalham so no primeiro turno, porcas que não dão peso e está atendendo os pedidos e estoque</t>
  </si>
  <si>
    <t>Solicitou mais 3 funcionarios, para conformação e o rosqueamento</t>
  </si>
  <si>
    <t>3 rosqueadeiras paradas, pois são muita antigas, dão muito problema, não vale a pena colocar a funcionar. Rosqueadeira 1 - 2 - 9 -10 - 11 estão em turno</t>
  </si>
  <si>
    <t>Doglas assumiu a conformação a quente</t>
  </si>
  <si>
    <t>Volnei chamou todos os envolvidos em uma sala para repassar o novo lider</t>
  </si>
  <si>
    <t>Ter mais cuidado com as alterações de ferramentas, para garantir a qualidade da mesma para a proxima OP, o que estiver no estoque, estar certinho</t>
  </si>
  <si>
    <t>Eles reclamam da contração da MP, dizem que dependendo da contração muda furo, tentar padronizar, uma tolerância para considerar todas as diferentes MP</t>
  </si>
  <si>
    <t>Conversaram com CPC, e ele passou que item especial vai programar 1 ano de estoque. Nylon, castelo, baixa, dupla</t>
  </si>
  <si>
    <t>Ver local para painel da qualidade para Conformação a quente e rosqueadeiras (parede proxima ao banheiro)</t>
  </si>
  <si>
    <t>Alcançou a meta pois está fazendo um horario diferente. 1 hora extra a mais cada turno, e trabalhou todo sabado. Mês de marco não sabe se vai trabalhar todo sabado</t>
  </si>
  <si>
    <t>Capacidade por dia é de 27,5 T por dia</t>
  </si>
  <si>
    <t>Ver a instalação da nova lavadora na galvanização</t>
  </si>
  <si>
    <t>Divulgar a meta por linha</t>
  </si>
  <si>
    <t>Divulgar a meta por linha, por dia</t>
  </si>
  <si>
    <t>Verificar os murais solicitados, CF Parafusos</t>
  </si>
  <si>
    <t>Ver avanei se consegui fazer no sistema para a Vanessa lançar a produção</t>
  </si>
  <si>
    <t xml:space="preserve">Não existe um planejamento de quando isto deve ficar pronto
3155 MP
Ferramentas estão tudo no estoque
</t>
  </si>
  <si>
    <t>Auto-perfurante</t>
  </si>
  <si>
    <t>Os desenhos estão prontos para a primeira produção, parafusos flange com a ponta de broca
Produto precisa ser cemetando</t>
  </si>
  <si>
    <t>Abrir AQ</t>
  </si>
  <si>
    <t>O que é virar negocio???</t>
  </si>
  <si>
    <t xml:space="preserve">Verificar com Avanei </t>
  </si>
  <si>
    <t>Criar sistema para verificar as entradas de projetos: invável, viavel, virou negocio, acompanha no geral</t>
  </si>
  <si>
    <t>Acompanhar principalmente o que vendeu e não vendeu</t>
  </si>
  <si>
    <t>TCC do Jean, ele desenhou as telas para gerenciar o setor das ferramentarias (ferramentas)</t>
  </si>
  <si>
    <t>Verificar com Avanei , possibilidade de ver o numero de produtos novos cadastrados mensalmente 2016, NF de cada produtos, saldo ou estoque</t>
  </si>
  <si>
    <t>TI - Projetos</t>
  </si>
  <si>
    <t>Projetos - Projetos</t>
  </si>
  <si>
    <t>Aguardar o bloco K</t>
  </si>
  <si>
    <t>Qual a change de Automatizar a fosfatização</t>
  </si>
  <si>
    <t>Mudar a ordem das colunas na planilha, Hora - Analise</t>
  </si>
  <si>
    <t>Discutir com o Duda e Ricardo</t>
  </si>
  <si>
    <t>Auditorias e Visitas nos fornecedores
Solicitar confirmação
Enviar documento que seja assinado e devolvido</t>
  </si>
  <si>
    <t>Desde o dia 21 está faltando materia prima e hoje está chegando no mínimo</t>
  </si>
  <si>
    <t>Esperar este mês e ver se as vendas continuam bem, para aumentar a meta para 70 T</t>
  </si>
  <si>
    <t xml:space="preserve">Ilha de inspeção usa o paquimetro para liberar produto </t>
  </si>
  <si>
    <t>Ter mais analogico e 3 ilhas com digital e micrometro</t>
  </si>
  <si>
    <t>AQ cavaletes novos 10 grandes, e 25 pequenos. Prensa Quente esquenta e dobra e solda</t>
  </si>
  <si>
    <t>AQ material fino já tem um apontador, para as grandes melhor o que tem, fica dificil apontar</t>
  </si>
  <si>
    <t>Conformadora CH 10 fazer Conformação CH 12 para inibir o problema</t>
  </si>
  <si>
    <t>Tabela  de desenhos para montagem de calço para os pentes - CF 20</t>
  </si>
  <si>
    <t>Indicador de sucata</t>
  </si>
  <si>
    <t>CAPACIDADE POR DIA</t>
  </si>
  <si>
    <t>Média Produção/DIA</t>
  </si>
  <si>
    <t>MÉDIA GERAL</t>
  </si>
  <si>
    <t>Atualizar as descrições das funcões, quanto as atividades, separando cada etapa do processo, separado cada etapa</t>
  </si>
  <si>
    <t>3° TURNO/
Geral
Média Produção/DIA</t>
  </si>
  <si>
    <t>Alcione</t>
  </si>
  <si>
    <t>Comentou que falta uma CF Parafusos 17, temos a 13 e 19</t>
  </si>
  <si>
    <t>IT</t>
  </si>
  <si>
    <t>INDICADORES DA QUALIDADE
PRODUTIVIDADE NAS ROSQUEADEIRAS (PORCAS)</t>
  </si>
  <si>
    <t>META - 15t/dia</t>
  </si>
  <si>
    <t>≥ 100%</t>
  </si>
  <si>
    <t>Objetivo alcançado e/ou superado!</t>
  </si>
  <si>
    <t>≥ 90% e ≤ 99%</t>
  </si>
  <si>
    <t>Objetivo não alcançado - necessita verificação e acompanhamento!</t>
  </si>
  <si>
    <t>Objetivo não alcançado - necessita verificação e ação!</t>
  </si>
  <si>
    <t>Objetivo não alcançado - necessita análise e ação imediata!</t>
  </si>
  <si>
    <t>INDICADORES DA QUALIDADE
PRODUTIVIDADE NA INJETORA NYLON (PORCAS)</t>
  </si>
  <si>
    <t>INDICADORES DA QUALIDADE
PRODUTIVIDADE NA CNC (PORCAS)</t>
  </si>
  <si>
    <t>3º TURNO</t>
  </si>
  <si>
    <t>PARAF FRANCES SOBREPOSTA INTEIRA M10 X 130</t>
  </si>
  <si>
    <t>Cobraria a mais por ser so medida da rosca</t>
  </si>
  <si>
    <t>Estoque sem giro, ver alguém</t>
  </si>
  <si>
    <t>Quando é produto especial, mandar tudo o que tem, deixar claro no pedido que pode ser mandado até 10% a mais. Criar sistematica, para diminuir o estoque sem giro</t>
  </si>
  <si>
    <t>Foi puxado um cabo do gerador aqui de baixo</t>
  </si>
  <si>
    <t>Começa hoje alguém só na limpeza do estoque</t>
  </si>
  <si>
    <t>Projetando as ferramentas e fabricação
Já ligaram a maquina de fazer a ponta
Wandeson será responsavel pelo apontamento</t>
  </si>
  <si>
    <t>Gilmar responsavel</t>
  </si>
  <si>
    <t>Ver Igor</t>
  </si>
  <si>
    <t xml:space="preserve">1000 kg/hora capacidade Falta peças da matriz para aquecimento do desengraxandre, estão fazendo os tanques pra agua 
Jato de granalha vai subir 
Lavadora antiga 700KG vai passar por uma reforma
</t>
  </si>
  <si>
    <t>Lembrar Volnei 1,20 X 1,00 são 3</t>
  </si>
  <si>
    <t>Caldeira nova na zincagem</t>
  </si>
  <si>
    <t>PROUÇÃO - Volnei</t>
  </si>
  <si>
    <t>Vamos acompanhar para ver o valor que vai dar</t>
  </si>
  <si>
    <t>Horas Total de Treinamento
CH X Participantes)</t>
  </si>
  <si>
    <t xml:space="preserve">RECLAMAÇÃO DE CLIENTE - FEVEREIRO
O.V.D - Material faltante e sobrante no físico - Reposição sem cobrança
G.S .L - Cliente solicitou Paraf degrau 5/8 x 220 x 70 e recebeu 5/8 x 215x 55 (557 peças) - Devolução
</t>
  </si>
  <si>
    <t xml:space="preserve">RECLAMAÇÃO DE CLIENTE - MARÇO
PONTOPAR - PARAF SX 8.8 MA R.I. - M12 x 60 - ZINC. - Etiqueta do item correto e dentro da embalagem item errado - Cliente ficou com o material
</t>
  </si>
  <si>
    <t>Peso Faturado</t>
  </si>
  <si>
    <t>SAE</t>
  </si>
  <si>
    <t>G.S.L</t>
  </si>
  <si>
    <t>DAMP - Tector</t>
  </si>
  <si>
    <t>Brametal
Linhares</t>
  </si>
  <si>
    <t>O.V.D
Curitiba</t>
  </si>
  <si>
    <t>CISER</t>
  </si>
  <si>
    <t>ROSIMAR</t>
  </si>
  <si>
    <t>Material foi enviado com rosca trocada.</t>
  </si>
  <si>
    <t>Material faltane no físico</t>
  </si>
  <si>
    <t>Exportação</t>
  </si>
  <si>
    <t>dias 2017</t>
  </si>
  <si>
    <t>Produção dia</t>
  </si>
  <si>
    <t>Funcionarios 2016</t>
  </si>
  <si>
    <t>Pedidos 2016</t>
  </si>
  <si>
    <t>Média Faturamento/dia</t>
  </si>
  <si>
    <t>1°</t>
  </si>
  <si>
    <t>Média Produção/dia</t>
  </si>
  <si>
    <t>No mês de março a Direção decidiu que não compensaria mais horas, que as horas faltantes sem atestado, serão descontadas as horas e o domingo</t>
  </si>
  <si>
    <t>Muitos funcionarios justificando horas falta sem atestado, porem a empresa não paga as horas, mas pagava o domingo, gerando com isto um controle extra para "horas falta"</t>
  </si>
  <si>
    <t>CORREÇÃO</t>
  </si>
  <si>
    <t>Aprovar com desvio</t>
  </si>
  <si>
    <t>ORIGEM</t>
  </si>
  <si>
    <t>Fornecedor</t>
  </si>
  <si>
    <t>Produto final</t>
  </si>
  <si>
    <t>Sistema</t>
  </si>
  <si>
    <t xml:space="preserve">Fornecedores </t>
  </si>
  <si>
    <t>26.870 Kg, são referente material da Arcellor que veio com etique de MP errada
1.261,04 Kg, material devolvido para fornecedor</t>
  </si>
  <si>
    <t>6.485,31 Kg, referente a material devolvido para fornecedor</t>
  </si>
  <si>
    <t>Apartir deste mês não aceitarem mais pedidos no preço antigo</t>
  </si>
  <si>
    <t>No mês de março a produção teve um aumento de aproximadamente 20%, podemos considerar que este aumento seja em virtude dos dias úteis que o mês de março, pois se pegarmos a media de produção deste ano vezes 23 dias, dá 1.033 Kg</t>
  </si>
  <si>
    <t>Rosqueadeira não tem acompanhamento de produção</t>
  </si>
  <si>
    <t>Criar indicador de produção das rosqueadeiras</t>
  </si>
  <si>
    <t>Fazer uma reforma geral na rosqueadeira</t>
  </si>
  <si>
    <t>Manutenção</t>
  </si>
  <si>
    <t>Rosqueadeira 25 está dando muito problemas, tendo muitas paradas para manutenção</t>
  </si>
  <si>
    <t>Já foi feito alguns ajustes no ferramental, Doglas conversou com os torneiros e com projetos (furo da entrada de agua, ficava rebarba) a ferramenta foi ajustada. Com isso perdia o apoio da ferramenta, vazava agua e diminua a refrigeração da ferramenta e quebrava a mesma</t>
  </si>
  <si>
    <t>Primeiras ações que o Doglas assumiu, pois ele mesmo falou que não conhece muito o processo, mas que estara se empenhando ao máximo para aumentar a produtividade</t>
  </si>
  <si>
    <t>Bastante problema nas ferramentas de têmpera + na MQ 01</t>
  </si>
  <si>
    <t>Para o encarregado a meta é 70 T por dia, porem o mesmo conversou com o PCP e o PCP alertou que se o número de pedidos diminuir a produção cai também</t>
  </si>
  <si>
    <t>Verificar se existe um gerador na expedição</t>
  </si>
  <si>
    <t>Concluido</t>
  </si>
  <si>
    <t>Embalagem de barras foi para embalagem</t>
  </si>
  <si>
    <t>Instalação da nova caldeira</t>
  </si>
  <si>
    <t>Existe um projeto com John</t>
  </si>
  <si>
    <t>Produção Injetoras</t>
  </si>
  <si>
    <t>Bianca, Volnei e Barbara</t>
  </si>
  <si>
    <t>Fazer formulários</t>
  </si>
  <si>
    <t>Emendas do piso na area de estoque estão abrindo</t>
  </si>
  <si>
    <t>Cadastro de Produtos novos</t>
  </si>
  <si>
    <t>Compar asfalto frio para fazer testes</t>
  </si>
  <si>
    <t>Avanei</t>
  </si>
  <si>
    <t>AQ 005/17</t>
  </si>
  <si>
    <t>Bianca, Barbara e Dila</t>
  </si>
  <si>
    <t>Bianaca</t>
  </si>
  <si>
    <t>Endereçar os produtos prontos na expediçãp</t>
  </si>
  <si>
    <t>Produção PO - PF</t>
  </si>
  <si>
    <t xml:space="preserve">Endereçar o que está pronto para embarcar </t>
  </si>
  <si>
    <t>Produção Expedição</t>
  </si>
  <si>
    <t>Peso Vendido</t>
  </si>
  <si>
    <t>Diferença</t>
  </si>
  <si>
    <t>Encarregado justificou o não cumprimento da meta por: falta de matéria-prima, muita troca de bitola, manutenção mecânica (CF 20 quebrou a peça de corte, ficou parada 10 dias no mês de março). Para suprir a necessidade da CF 20 a CF 19 mudou muito de bitola e atrasou as OF´s de porca nylon</t>
  </si>
  <si>
    <t>Reunião com encarregada a mesma relatou: que no mês de março não está mais fazendo hora extra, somente a lavadora. E que estão trabalhando sem gargalos e tudo chega é entregue com rapidez</t>
  </si>
  <si>
    <t>Reunião com encarregada a mesma relatou: que a produção no inicio do mês ficou parada por alguns dias, por problemas elétrico, e que continua fazendo hora extra. Nos últimos dias de março achou que não conseguiria comprir a meta
A obra da caldeira ainda está parada, pois a mesma está instalada na Steel e eles não liberaram ainda.</t>
  </si>
  <si>
    <t xml:space="preserve">Encarregado assumiu as MQ no mês de março, porem somente a MQ 01 trabalhou normal, as demais passaram por um reforma eletrica e por este motimo a eficiencias das mesmas ficaram abaixo e não alcançaram a meta. </t>
  </si>
  <si>
    <t>Conferido o número de funcionários: Turno da Geral, está na reclassificação e montando os pedidos especiais</t>
  </si>
  <si>
    <t>Embaladeira 4 - tem que fazer 20T por turno</t>
  </si>
  <si>
    <t>Embaladeira 9 está parada desde o ano passado</t>
  </si>
  <si>
    <t>Instalar a mesa 11 e 12 até 18/04, contratar mais pessoas, quando as meses estivem prontas + 35 Ton</t>
  </si>
  <si>
    <t>Ver uma maneira de diminuir as solicitações por telefone e sim só pelo sistema</t>
  </si>
</sst>
</file>

<file path=xl/styles.xml><?xml version="1.0" encoding="utf-8"?>
<styleSheet xmlns="http://schemas.openxmlformats.org/spreadsheetml/2006/main">
  <numFmts count="11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[$-416]mmm\-yy;@"/>
    <numFmt numFmtId="165" formatCode="_(&quot;R$ &quot;* #,##0.00_);_(&quot;R$ &quot;* \(#,##0.00\);_(&quot;R$ &quot;* &quot;-&quot;??_);_(@_)"/>
    <numFmt numFmtId="166" formatCode="0.0%"/>
    <numFmt numFmtId="167" formatCode="#,##0.00000"/>
    <numFmt numFmtId="168" formatCode="0%\ \ \ \ "/>
    <numFmt numFmtId="169" formatCode="&quot;Verdadeiro&quot;;&quot;Verdadeiro&quot;;&quot;Falso&quot;"/>
    <numFmt numFmtId="170" formatCode="0.000%"/>
    <numFmt numFmtId="171" formatCode="&quot;R$&quot;\ #,##0.00"/>
    <numFmt numFmtId="172" formatCode="[h]:mm:ss;@"/>
  </numFmts>
  <fonts count="5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8"/>
      <name val="Arial"/>
      <family val="2"/>
    </font>
    <font>
      <sz val="7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10"/>
      <name val="Calibri"/>
      <family val="2"/>
    </font>
    <font>
      <u/>
      <sz val="9"/>
      <name val="Arial"/>
      <family val="2"/>
    </font>
    <font>
      <b/>
      <u/>
      <sz val="12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sz val="9"/>
      <name val="Arial"/>
      <family val="2"/>
    </font>
    <font>
      <sz val="7.5"/>
      <name val="Arial"/>
      <family val="2"/>
    </font>
    <font>
      <b/>
      <sz val="7.5"/>
      <name val="Arial"/>
      <family val="2"/>
    </font>
    <font>
      <b/>
      <sz val="7"/>
      <name val="Arial"/>
      <family val="2"/>
    </font>
    <font>
      <sz val="14"/>
      <name val="Wingdings"/>
      <charset val="2"/>
    </font>
    <font>
      <sz val="14"/>
      <name val="Arial"/>
      <family val="2"/>
    </font>
    <font>
      <b/>
      <sz val="12"/>
      <name val="Arial"/>
      <family val="2"/>
    </font>
    <font>
      <sz val="9"/>
      <color theme="1"/>
      <name val="Arial"/>
      <family val="2"/>
    </font>
    <font>
      <sz val="8"/>
      <color rgb="FF000000"/>
      <name val="Arial"/>
      <family val="2"/>
    </font>
    <font>
      <b/>
      <sz val="6"/>
      <name val="Arial"/>
      <family val="2"/>
    </font>
    <font>
      <sz val="11"/>
      <name val="Calibri"/>
      <family val="2"/>
      <scheme val="minor"/>
    </font>
    <font>
      <b/>
      <sz val="9"/>
      <name val="Arial Narrow"/>
      <family val="2"/>
    </font>
    <font>
      <sz val="9"/>
      <name val="Arial Narrow"/>
      <family val="2"/>
    </font>
    <font>
      <b/>
      <sz val="7"/>
      <name val="Arial Narrow"/>
      <family val="2"/>
    </font>
    <font>
      <b/>
      <sz val="16"/>
      <name val="Arial Narrow"/>
      <family val="2"/>
    </font>
    <font>
      <b/>
      <sz val="9"/>
      <name val="Browallia New"/>
      <family val="2"/>
    </font>
    <font>
      <sz val="12"/>
      <color indexed="56"/>
      <name val="Wingdings"/>
      <charset val="2"/>
    </font>
    <font>
      <sz val="9"/>
      <color indexed="8"/>
      <name val="Browallia New"/>
      <family val="2"/>
    </font>
    <font>
      <sz val="9"/>
      <name val="Browallia New"/>
      <family val="2"/>
    </font>
    <font>
      <sz val="9"/>
      <color indexed="8"/>
      <name val="Arial Narrow"/>
      <family val="2"/>
    </font>
    <font>
      <b/>
      <sz val="12"/>
      <name val="Arial Narrow"/>
      <family val="2"/>
    </font>
    <font>
      <u/>
      <sz val="9"/>
      <color indexed="8"/>
      <name val="Arial Narrow"/>
      <family val="2"/>
    </font>
    <font>
      <b/>
      <u/>
      <sz val="9"/>
      <color indexed="8"/>
      <name val="Arial Narrow"/>
      <family val="2"/>
    </font>
    <font>
      <sz val="8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b/>
      <sz val="10"/>
      <color theme="1"/>
      <name val="Arial"/>
      <family val="2"/>
    </font>
    <font>
      <b/>
      <sz val="9"/>
      <color indexed="8"/>
      <name val="Calibri"/>
      <family val="2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7"/>
      <color theme="1"/>
      <name val="Arial"/>
      <family val="2"/>
    </font>
    <font>
      <sz val="11"/>
      <color indexed="8"/>
      <name val="Calibri"/>
      <family val="2"/>
    </font>
    <font>
      <sz val="8"/>
      <color indexed="8"/>
      <name val="Calibri"/>
      <family val="2"/>
    </font>
    <font>
      <sz val="9"/>
      <color indexed="8"/>
      <name val="Arial"/>
      <family val="2"/>
    </font>
    <font>
      <b/>
      <sz val="11"/>
      <color indexed="8"/>
      <name val="Calibri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sz val="6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9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9" fontId="5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8" fillId="0" borderId="0"/>
    <xf numFmtId="44" fontId="37" fillId="0" borderId="0" applyFont="0" applyFill="0" applyBorder="0" applyAlignment="0" applyProtection="0"/>
    <xf numFmtId="0" fontId="45" fillId="0" borderId="0"/>
  </cellStyleXfs>
  <cellXfs count="1125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center"/>
    </xf>
    <xf numFmtId="1" fontId="3" fillId="2" borderId="3" xfId="0" applyNumberFormat="1" applyFont="1" applyFill="1" applyBorder="1" applyAlignment="1">
      <alignment horizontal="center" vertical="center" wrapText="1"/>
    </xf>
    <xf numFmtId="0" fontId="3" fillId="2" borderId="3" xfId="0" applyNumberFormat="1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1" fontId="3" fillId="0" borderId="1" xfId="1" applyNumberFormat="1" applyFont="1" applyBorder="1" applyAlignment="1">
      <alignment horizontal="center" vertical="center"/>
    </xf>
    <xf numFmtId="165" fontId="3" fillId="3" borderId="1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0" fontId="3" fillId="0" borderId="1" xfId="2" applyNumberFormat="1" applyFont="1" applyBorder="1" applyAlignment="1">
      <alignment horizontal="center" vertical="center"/>
    </xf>
    <xf numFmtId="164" fontId="0" fillId="0" borderId="0" xfId="0" applyNumberFormat="1" applyAlignment="1">
      <alignment vertical="center"/>
    </xf>
    <xf numFmtId="164" fontId="3" fillId="0" borderId="1" xfId="0" applyNumberFormat="1" applyFont="1" applyBorder="1" applyAlignment="1">
      <alignment horizontal="center"/>
    </xf>
    <xf numFmtId="165" fontId="3" fillId="0" borderId="1" xfId="1" applyNumberFormat="1" applyFont="1" applyBorder="1"/>
    <xf numFmtId="164" fontId="6" fillId="0" borderId="1" xfId="0" applyNumberFormat="1" applyFont="1" applyBorder="1" applyAlignment="1">
      <alignment horizontal="center"/>
    </xf>
    <xf numFmtId="165" fontId="6" fillId="3" borderId="1" xfId="1" applyNumberFormat="1" applyFont="1" applyFill="1" applyBorder="1" applyAlignment="1">
      <alignment horizontal="center"/>
    </xf>
    <xf numFmtId="165" fontId="6" fillId="0" borderId="1" xfId="1" applyNumberFormat="1" applyFont="1" applyBorder="1" applyAlignment="1">
      <alignment horizontal="center"/>
    </xf>
    <xf numFmtId="165" fontId="6" fillId="4" borderId="1" xfId="1" applyNumberFormat="1" applyFont="1" applyFill="1" applyBorder="1" applyAlignment="1">
      <alignment horizontal="center"/>
    </xf>
    <xf numFmtId="1" fontId="6" fillId="0" borderId="1" xfId="1" applyNumberFormat="1" applyFont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165" fontId="3" fillId="0" borderId="0" xfId="0" applyNumberFormat="1" applyFont="1"/>
    <xf numFmtId="164" fontId="3" fillId="0" borderId="0" xfId="0" applyNumberFormat="1" applyFont="1"/>
    <xf numFmtId="164" fontId="7" fillId="0" borderId="0" xfId="0" applyNumberFormat="1" applyFont="1"/>
    <xf numFmtId="164" fontId="5" fillId="5" borderId="0" xfId="0" applyNumberFormat="1" applyFont="1" applyFill="1" applyAlignment="1">
      <alignment horizontal="center"/>
    </xf>
    <xf numFmtId="164" fontId="5" fillId="0" borderId="0" xfId="0" applyNumberFormat="1" applyFont="1" applyAlignment="1">
      <alignment horizontal="left"/>
    </xf>
    <xf numFmtId="164" fontId="5" fillId="6" borderId="0" xfId="0" applyNumberFormat="1" applyFont="1" applyFill="1" applyAlignment="1">
      <alignment horizontal="center"/>
    </xf>
    <xf numFmtId="164" fontId="5" fillId="7" borderId="0" xfId="0" applyNumberFormat="1" applyFont="1" applyFill="1" applyAlignment="1">
      <alignment horizontal="center"/>
    </xf>
    <xf numFmtId="164" fontId="5" fillId="8" borderId="0" xfId="0" applyNumberFormat="1" applyFont="1" applyFill="1" applyAlignment="1">
      <alignment horizontal="center"/>
    </xf>
    <xf numFmtId="164" fontId="0" fillId="9" borderId="0" xfId="0" applyNumberFormat="1" applyFill="1" applyAlignment="1">
      <alignment horizontal="center"/>
    </xf>
    <xf numFmtId="14" fontId="7" fillId="4" borderId="1" xfId="2" applyNumberFormat="1" applyFont="1" applyFill="1" applyBorder="1" applyAlignment="1">
      <alignment horizontal="center" vertical="center"/>
    </xf>
    <xf numFmtId="164" fontId="7" fillId="4" borderId="1" xfId="0" applyNumberFormat="1" applyFont="1" applyFill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 wrapText="1"/>
    </xf>
    <xf numFmtId="0" fontId="10" fillId="0" borderId="0" xfId="0" applyNumberFormat="1" applyFont="1" applyAlignment="1">
      <alignment horizontal="left"/>
    </xf>
    <xf numFmtId="164" fontId="3" fillId="0" borderId="1" xfId="0" applyNumberFormat="1" applyFont="1" applyBorder="1" applyAlignment="1">
      <alignment horizontal="center" vertical="center" wrapText="1"/>
    </xf>
    <xf numFmtId="164" fontId="3" fillId="0" borderId="10" xfId="0" applyNumberFormat="1" applyFont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center" wrapText="1"/>
    </xf>
    <xf numFmtId="164" fontId="3" fillId="0" borderId="0" xfId="0" applyNumberFormat="1" applyFont="1" applyFill="1" applyBorder="1" applyAlignment="1">
      <alignment horizontal="center" vertical="center" wrapText="1"/>
    </xf>
    <xf numFmtId="4" fontId="0" fillId="0" borderId="0" xfId="0" applyNumberFormat="1"/>
    <xf numFmtId="165" fontId="3" fillId="0" borderId="0" xfId="1" applyNumberFormat="1" applyFont="1"/>
    <xf numFmtId="1" fontId="3" fillId="0" borderId="1" xfId="0" applyNumberFormat="1" applyFont="1" applyBorder="1" applyAlignment="1">
      <alignment horizontal="center"/>
    </xf>
    <xf numFmtId="4" fontId="3" fillId="0" borderId="1" xfId="1" applyNumberFormat="1" applyFont="1" applyBorder="1"/>
    <xf numFmtId="165" fontId="3" fillId="4" borderId="1" xfId="1" applyNumberFormat="1" applyFont="1" applyFill="1" applyBorder="1" applyAlignment="1">
      <alignment vertical="center"/>
    </xf>
    <xf numFmtId="4" fontId="3" fillId="0" borderId="13" xfId="1" applyNumberFormat="1" applyFont="1" applyBorder="1"/>
    <xf numFmtId="164" fontId="5" fillId="0" borderId="1" xfId="0" applyNumberFormat="1" applyFont="1" applyBorder="1"/>
    <xf numFmtId="4" fontId="0" fillId="0" borderId="1" xfId="0" applyNumberFormat="1" applyBorder="1"/>
    <xf numFmtId="3" fontId="0" fillId="0" borderId="1" xfId="0" applyNumberFormat="1" applyBorder="1" applyAlignment="1">
      <alignment horizontal="center"/>
    </xf>
    <xf numFmtId="165" fontId="3" fillId="0" borderId="10" xfId="1" applyNumberFormat="1" applyFont="1" applyBorder="1"/>
    <xf numFmtId="0" fontId="3" fillId="0" borderId="1" xfId="0" applyNumberFormat="1" applyFont="1" applyBorder="1" applyAlignment="1">
      <alignment horizontal="center"/>
    </xf>
    <xf numFmtId="165" fontId="0" fillId="0" borderId="0" xfId="1" applyNumberFormat="1" applyFont="1"/>
    <xf numFmtId="165" fontId="3" fillId="0" borderId="10" xfId="1" applyNumberFormat="1" applyFont="1" applyBorder="1" applyAlignment="1">
      <alignment horizontal="center"/>
    </xf>
    <xf numFmtId="165" fontId="3" fillId="0" borderId="0" xfId="1" applyNumberFormat="1" applyFont="1" applyAlignment="1">
      <alignment horizontal="center"/>
    </xf>
    <xf numFmtId="164" fontId="0" fillId="0" borderId="1" xfId="0" applyNumberFormat="1" applyBorder="1"/>
    <xf numFmtId="4" fontId="5" fillId="0" borderId="1" xfId="0" applyNumberFormat="1" applyFont="1" applyBorder="1"/>
    <xf numFmtId="2" fontId="0" fillId="0" borderId="0" xfId="0" applyNumberFormat="1"/>
    <xf numFmtId="2" fontId="0" fillId="0" borderId="1" xfId="0" applyNumberFormat="1" applyBorder="1"/>
    <xf numFmtId="165" fontId="6" fillId="0" borderId="10" xfId="1" applyNumberFormat="1" applyFont="1" applyBorder="1"/>
    <xf numFmtId="165" fontId="6" fillId="0" borderId="10" xfId="1" applyNumberFormat="1" applyFont="1" applyBorder="1" applyAlignment="1">
      <alignment horizontal="center"/>
    </xf>
    <xf numFmtId="4" fontId="6" fillId="0" borderId="10" xfId="1" applyNumberFormat="1" applyFont="1" applyBorder="1"/>
    <xf numFmtId="164" fontId="5" fillId="0" borderId="1" xfId="0" applyNumberFormat="1" applyFont="1" applyBorder="1" applyAlignment="1">
      <alignment horizontal="center"/>
    </xf>
    <xf numFmtId="164" fontId="11" fillId="0" borderId="1" xfId="0" applyNumberFormat="1" applyFont="1" applyBorder="1"/>
    <xf numFmtId="4" fontId="11" fillId="0" borderId="1" xfId="0" applyNumberFormat="1" applyFont="1" applyBorder="1"/>
    <xf numFmtId="3" fontId="11" fillId="0" borderId="1" xfId="0" applyNumberFormat="1" applyFont="1" applyBorder="1" applyAlignment="1">
      <alignment horizontal="center"/>
    </xf>
    <xf numFmtId="4" fontId="11" fillId="0" borderId="1" xfId="0" applyNumberFormat="1" applyFont="1" applyBorder="1" applyAlignment="1">
      <alignment horizontal="center"/>
    </xf>
    <xf numFmtId="165" fontId="6" fillId="0" borderId="10" xfId="0" applyNumberFormat="1" applyFont="1" applyBorder="1"/>
    <xf numFmtId="2" fontId="6" fillId="0" borderId="1" xfId="0" applyNumberFormat="1" applyFont="1" applyBorder="1" applyAlignment="1">
      <alignment horizontal="center"/>
    </xf>
    <xf numFmtId="4" fontId="6" fillId="0" borderId="1" xfId="0" applyNumberFormat="1" applyFont="1" applyBorder="1"/>
    <xf numFmtId="4" fontId="5" fillId="0" borderId="1" xfId="0" applyNumberFormat="1" applyFont="1" applyBorder="1" applyAlignment="1">
      <alignment horizontal="center"/>
    </xf>
    <xf numFmtId="2" fontId="11" fillId="0" borderId="1" xfId="0" applyNumberFormat="1" applyFont="1" applyBorder="1"/>
    <xf numFmtId="164" fontId="12" fillId="0" borderId="0" xfId="0" applyNumberFormat="1" applyFont="1"/>
    <xf numFmtId="2" fontId="12" fillId="0" borderId="8" xfId="0" applyNumberFormat="1" applyFont="1" applyBorder="1" applyAlignment="1"/>
    <xf numFmtId="164" fontId="3" fillId="0" borderId="0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left"/>
    </xf>
    <xf numFmtId="165" fontId="3" fillId="0" borderId="1" xfId="1" applyNumberFormat="1" applyFont="1" applyBorder="1" applyAlignment="1">
      <alignment horizontal="center"/>
    </xf>
    <xf numFmtId="4" fontId="3" fillId="0" borderId="1" xfId="0" applyNumberFormat="1" applyFont="1" applyBorder="1"/>
    <xf numFmtId="1" fontId="3" fillId="0" borderId="0" xfId="0" applyNumberFormat="1" applyFont="1" applyBorder="1" applyAlignment="1">
      <alignment horizontal="center"/>
    </xf>
    <xf numFmtId="4" fontId="3" fillId="0" borderId="1" xfId="1" applyNumberFormat="1" applyFont="1" applyBorder="1" applyAlignment="1">
      <alignment horizontal="right"/>
    </xf>
    <xf numFmtId="3" fontId="3" fillId="0" borderId="1" xfId="1" applyNumberFormat="1" applyFont="1" applyBorder="1"/>
    <xf numFmtId="165" fontId="6" fillId="0" borderId="1" xfId="1" applyNumberFormat="1" applyFont="1" applyBorder="1"/>
    <xf numFmtId="4" fontId="6" fillId="0" borderId="1" xfId="1" applyNumberFormat="1" applyFont="1" applyBorder="1"/>
    <xf numFmtId="165" fontId="6" fillId="0" borderId="0" xfId="1" applyNumberFormat="1" applyFont="1" applyBorder="1"/>
    <xf numFmtId="3" fontId="3" fillId="0" borderId="1" xfId="0" applyNumberFormat="1" applyFont="1" applyBorder="1"/>
    <xf numFmtId="3" fontId="3" fillId="0" borderId="1" xfId="1" applyNumberFormat="1" applyFont="1" applyBorder="1" applyAlignment="1">
      <alignment horizontal="right"/>
    </xf>
    <xf numFmtId="165" fontId="3" fillId="0" borderId="14" xfId="1" applyNumberFormat="1" applyFont="1" applyFill="1" applyBorder="1" applyAlignment="1">
      <alignment horizontal="center"/>
    </xf>
    <xf numFmtId="165" fontId="3" fillId="0" borderId="14" xfId="1" applyNumberFormat="1" applyFont="1" applyFill="1" applyBorder="1"/>
    <xf numFmtId="4" fontId="3" fillId="0" borderId="14" xfId="1" applyNumberFormat="1" applyFont="1" applyFill="1" applyBorder="1"/>
    <xf numFmtId="164" fontId="7" fillId="0" borderId="1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164" fontId="7" fillId="0" borderId="1" xfId="0" applyNumberFormat="1" applyFont="1" applyBorder="1"/>
    <xf numFmtId="164" fontId="7" fillId="0" borderId="2" xfId="0" applyNumberFormat="1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/>
    </xf>
    <xf numFmtId="164" fontId="13" fillId="0" borderId="1" xfId="0" applyNumberFormat="1" applyFont="1" applyBorder="1" applyAlignment="1">
      <alignment horizontal="center"/>
    </xf>
    <xf numFmtId="164" fontId="5" fillId="0" borderId="0" xfId="0" applyNumberFormat="1" applyFont="1"/>
    <xf numFmtId="164" fontId="3" fillId="2" borderId="2" xfId="0" applyNumberFormat="1" applyFont="1" applyFill="1" applyBorder="1" applyAlignment="1">
      <alignment horizontal="center" vertical="center" wrapText="1"/>
    </xf>
    <xf numFmtId="164" fontId="3" fillId="2" borderId="2" xfId="0" applyNumberFormat="1" applyFont="1" applyFill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/>
    </xf>
    <xf numFmtId="1" fontId="8" fillId="0" borderId="1" xfId="0" applyNumberFormat="1" applyFont="1" applyBorder="1" applyAlignment="1">
      <alignment horizontal="center"/>
    </xf>
    <xf numFmtId="164" fontId="3" fillId="0" borderId="10" xfId="0" applyNumberFormat="1" applyFont="1" applyBorder="1" applyAlignment="1">
      <alignment horizontal="left"/>
    </xf>
    <xf numFmtId="1" fontId="0" fillId="0" borderId="1" xfId="0" applyNumberFormat="1" applyBorder="1" applyAlignment="1">
      <alignment horizontal="center"/>
    </xf>
    <xf numFmtId="1" fontId="0" fillId="0" borderId="1" xfId="1" applyNumberFormat="1" applyFont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0" borderId="0" xfId="0" applyNumberFormat="1" applyFont="1"/>
    <xf numFmtId="164" fontId="0" fillId="0" borderId="0" xfId="0" applyNumberFormat="1" applyBorder="1"/>
    <xf numFmtId="164" fontId="14" fillId="2" borderId="2" xfId="0" applyNumberFormat="1" applyFont="1" applyFill="1" applyBorder="1" applyAlignment="1">
      <alignment horizontal="center" vertical="center" wrapText="1"/>
    </xf>
    <xf numFmtId="1" fontId="14" fillId="2" borderId="3" xfId="0" applyNumberFormat="1" applyFont="1" applyFill="1" applyBorder="1" applyAlignment="1">
      <alignment horizontal="center" vertical="center" wrapText="1"/>
    </xf>
    <xf numFmtId="0" fontId="14" fillId="2" borderId="3" xfId="0" applyNumberFormat="1" applyFont="1" applyFill="1" applyBorder="1" applyAlignment="1">
      <alignment horizontal="center" vertical="center" wrapText="1"/>
    </xf>
    <xf numFmtId="1" fontId="3" fillId="4" borderId="1" xfId="1" applyNumberFormat="1" applyFont="1" applyFill="1" applyBorder="1" applyAlignment="1">
      <alignment horizontal="center" vertical="center"/>
    </xf>
    <xf numFmtId="4" fontId="3" fillId="4" borderId="1" xfId="1" applyNumberFormat="1" applyFont="1" applyFill="1" applyBorder="1" applyAlignment="1">
      <alignment horizontal="right" vertical="center"/>
    </xf>
    <xf numFmtId="4" fontId="3" fillId="4" borderId="1" xfId="1" applyNumberFormat="1" applyFont="1" applyFill="1" applyBorder="1" applyAlignment="1">
      <alignment vertical="center"/>
    </xf>
    <xf numFmtId="4" fontId="0" fillId="0" borderId="0" xfId="0" applyNumberFormat="1" applyAlignment="1">
      <alignment vertical="center"/>
    </xf>
    <xf numFmtId="4" fontId="3" fillId="4" borderId="1" xfId="1" applyNumberFormat="1" applyFont="1" applyFill="1" applyBorder="1"/>
    <xf numFmtId="4" fontId="3" fillId="0" borderId="0" xfId="0" applyNumberFormat="1" applyFont="1" applyAlignment="1">
      <alignment vertical="center"/>
    </xf>
    <xf numFmtId="1" fontId="15" fillId="4" borderId="1" xfId="1" applyNumberFormat="1" applyFont="1" applyFill="1" applyBorder="1" applyAlignment="1">
      <alignment horizontal="center"/>
    </xf>
    <xf numFmtId="3" fontId="15" fillId="4" borderId="1" xfId="1" applyNumberFormat="1" applyFont="1" applyFill="1" applyBorder="1" applyAlignment="1">
      <alignment horizontal="center"/>
    </xf>
    <xf numFmtId="4" fontId="15" fillId="4" borderId="1" xfId="1" applyNumberFormat="1" applyFont="1" applyFill="1" applyBorder="1"/>
    <xf numFmtId="4" fontId="15" fillId="4" borderId="1" xfId="1" applyNumberFormat="1" applyFont="1" applyFill="1" applyBorder="1" applyAlignment="1">
      <alignment horizontal="right"/>
    </xf>
    <xf numFmtId="165" fontId="15" fillId="4" borderId="1" xfId="1" applyNumberFormat="1" applyFont="1" applyFill="1" applyBorder="1" applyAlignment="1">
      <alignment horizontal="center"/>
    </xf>
    <xf numFmtId="1" fontId="15" fillId="4" borderId="1" xfId="0" applyNumberFormat="1" applyFont="1" applyFill="1" applyBorder="1" applyAlignment="1">
      <alignment horizontal="center"/>
    </xf>
    <xf numFmtId="4" fontId="15" fillId="4" borderId="1" xfId="0" applyNumberFormat="1" applyFont="1" applyFill="1" applyBorder="1" applyAlignment="1">
      <alignment horizontal="center"/>
    </xf>
    <xf numFmtId="4" fontId="15" fillId="4" borderId="1" xfId="0" applyNumberFormat="1" applyFont="1" applyFill="1" applyBorder="1"/>
    <xf numFmtId="4" fontId="15" fillId="4" borderId="1" xfId="0" applyNumberFormat="1" applyFont="1" applyFill="1" applyBorder="1" applyAlignment="1">
      <alignment horizontal="right"/>
    </xf>
    <xf numFmtId="10" fontId="0" fillId="0" borderId="0" xfId="0" applyNumberFormat="1"/>
    <xf numFmtId="49" fontId="14" fillId="2" borderId="3" xfId="0" applyNumberFormat="1" applyFont="1" applyFill="1" applyBorder="1" applyAlignment="1">
      <alignment horizontal="center" vertical="center" wrapText="1"/>
    </xf>
    <xf numFmtId="4" fontId="3" fillId="0" borderId="1" xfId="0" applyNumberFormat="1" applyFont="1" applyBorder="1" applyAlignment="1">
      <alignment horizontal="center"/>
    </xf>
    <xf numFmtId="4" fontId="6" fillId="4" borderId="1" xfId="1" applyNumberFormat="1" applyFont="1" applyFill="1" applyBorder="1" applyAlignment="1">
      <alignment horizontal="center"/>
    </xf>
    <xf numFmtId="4" fontId="6" fillId="4" borderId="1" xfId="0" applyNumberFormat="1" applyFont="1" applyFill="1" applyBorder="1" applyAlignment="1">
      <alignment horizontal="center"/>
    </xf>
    <xf numFmtId="3" fontId="15" fillId="4" borderId="1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 vertical="center" wrapText="1"/>
    </xf>
    <xf numFmtId="14" fontId="0" fillId="0" borderId="1" xfId="0" applyNumberFormat="1" applyBorder="1"/>
    <xf numFmtId="14" fontId="5" fillId="0" borderId="1" xfId="0" applyNumberFormat="1" applyFont="1" applyBorder="1"/>
    <xf numFmtId="4" fontId="0" fillId="0" borderId="1" xfId="0" applyNumberFormat="1" applyFill="1" applyBorder="1" applyAlignment="1">
      <alignment horizontal="right"/>
    </xf>
    <xf numFmtId="14" fontId="0" fillId="0" borderId="1" xfId="0" applyNumberFormat="1" applyFill="1" applyBorder="1" applyAlignment="1">
      <alignment horizontal="center"/>
    </xf>
    <xf numFmtId="164" fontId="6" fillId="0" borderId="0" xfId="0" applyNumberFormat="1" applyFon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4" fontId="0" fillId="0" borderId="0" xfId="0" applyNumberFormat="1" applyBorder="1"/>
    <xf numFmtId="164" fontId="0" fillId="4" borderId="0" xfId="0" applyNumberFormat="1" applyFill="1"/>
    <xf numFmtId="4" fontId="5" fillId="0" borderId="1" xfId="0" applyNumberFormat="1" applyFont="1" applyBorder="1" applyAlignment="1">
      <alignment horizontal="center" vertical="center"/>
    </xf>
    <xf numFmtId="165" fontId="3" fillId="2" borderId="1" xfId="1" applyNumberFormat="1" applyFont="1" applyFill="1" applyBorder="1" applyAlignment="1">
      <alignment vertical="center"/>
    </xf>
    <xf numFmtId="10" fontId="3" fillId="4" borderId="1" xfId="2" applyNumberFormat="1" applyFont="1" applyFill="1" applyBorder="1" applyAlignment="1">
      <alignment horizontal="center" vertical="center"/>
    </xf>
    <xf numFmtId="9" fontId="3" fillId="0" borderId="0" xfId="2" applyFont="1"/>
    <xf numFmtId="164" fontId="17" fillId="0" borderId="0" xfId="0" applyNumberFormat="1" applyFont="1" applyAlignment="1">
      <alignment horizontal="center"/>
    </xf>
    <xf numFmtId="164" fontId="18" fillId="0" borderId="0" xfId="0" applyNumberFormat="1" applyFont="1"/>
    <xf numFmtId="0" fontId="3" fillId="2" borderId="2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4" fontId="3" fillId="0" borderId="1" xfId="0" applyNumberFormat="1" applyFont="1" applyBorder="1" applyAlignment="1">
      <alignment horizontal="right" vertical="center"/>
    </xf>
    <xf numFmtId="4" fontId="3" fillId="3" borderId="1" xfId="1" applyNumberFormat="1" applyFont="1" applyFill="1" applyBorder="1" applyAlignment="1">
      <alignment horizontal="right" vertical="center"/>
    </xf>
    <xf numFmtId="4" fontId="3" fillId="0" borderId="1" xfId="1" applyNumberFormat="1" applyFont="1" applyBorder="1" applyAlignment="1">
      <alignment vertical="center"/>
    </xf>
    <xf numFmtId="4" fontId="3" fillId="0" borderId="1" xfId="0" applyNumberFormat="1" applyFont="1" applyBorder="1" applyAlignment="1">
      <alignment horizontal="right" vertical="center" wrapText="1"/>
    </xf>
    <xf numFmtId="4" fontId="3" fillId="4" borderId="1" xfId="0" applyNumberFormat="1" applyFont="1" applyFill="1" applyBorder="1" applyAlignment="1">
      <alignment horizontal="right" vertical="center"/>
    </xf>
    <xf numFmtId="4" fontId="3" fillId="0" borderId="0" xfId="0" applyNumberFormat="1" applyFont="1" applyAlignment="1">
      <alignment horizontal="right" vertical="center"/>
    </xf>
    <xf numFmtId="4" fontId="3" fillId="0" borderId="1" xfId="1" applyNumberFormat="1" applyFont="1" applyBorder="1" applyAlignment="1">
      <alignment horizontal="right" vertical="center"/>
    </xf>
    <xf numFmtId="4" fontId="6" fillId="0" borderId="1" xfId="0" applyNumberFormat="1" applyFont="1" applyBorder="1" applyAlignment="1">
      <alignment vertical="center"/>
    </xf>
    <xf numFmtId="4" fontId="6" fillId="3" borderId="1" xfId="0" applyNumberFormat="1" applyFont="1" applyFill="1" applyBorder="1" applyAlignment="1">
      <alignment vertical="center"/>
    </xf>
    <xf numFmtId="39" fontId="6" fillId="0" borderId="1" xfId="0" applyNumberFormat="1" applyFont="1" applyBorder="1"/>
    <xf numFmtId="39" fontId="6" fillId="3" borderId="1" xfId="0" applyNumberFormat="1" applyFont="1" applyFill="1" applyBorder="1"/>
    <xf numFmtId="4" fontId="3" fillId="4" borderId="3" xfId="1" applyNumberFormat="1" applyFont="1" applyFill="1" applyBorder="1" applyAlignment="1">
      <alignment horizontal="right" vertical="center"/>
    </xf>
    <xf numFmtId="164" fontId="0" fillId="4" borderId="0" xfId="0" applyNumberFormat="1" applyFill="1" applyAlignment="1">
      <alignment horizontal="center"/>
    </xf>
    <xf numFmtId="164" fontId="5" fillId="4" borderId="0" xfId="0" applyNumberFormat="1" applyFont="1" applyFill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4" fontId="3" fillId="0" borderId="1" xfId="0" applyNumberFormat="1" applyFont="1" applyBorder="1" applyAlignment="1">
      <alignment vertical="center"/>
    </xf>
    <xf numFmtId="4" fontId="3" fillId="0" borderId="0" xfId="0" applyNumberFormat="1" applyFont="1"/>
    <xf numFmtId="4" fontId="3" fillId="0" borderId="1" xfId="0" applyNumberFormat="1" applyFont="1" applyBorder="1" applyAlignment="1">
      <alignment wrapText="1"/>
    </xf>
    <xf numFmtId="4" fontId="3" fillId="0" borderId="1" xfId="1" applyNumberFormat="1" applyFont="1" applyBorder="1" applyAlignment="1">
      <alignment vertical="center" wrapText="1"/>
    </xf>
    <xf numFmtId="4" fontId="3" fillId="0" borderId="1" xfId="0" applyNumberFormat="1" applyFont="1" applyBorder="1" applyAlignment="1">
      <alignment horizontal="right"/>
    </xf>
    <xf numFmtId="4" fontId="6" fillId="0" borderId="1" xfId="0" applyNumberFormat="1" applyFont="1" applyBorder="1" applyAlignment="1">
      <alignment horizontal="right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4" fontId="3" fillId="0" borderId="1" xfId="1" applyNumberFormat="1" applyFont="1" applyBorder="1" applyAlignment="1">
      <alignment horizontal="center" vertical="center"/>
    </xf>
    <xf numFmtId="4" fontId="6" fillId="0" borderId="1" xfId="1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11" fillId="4" borderId="0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4" fontId="3" fillId="2" borderId="1" xfId="1" applyNumberFormat="1" applyFont="1" applyFill="1" applyBorder="1" applyAlignment="1">
      <alignment horizontal="right" vertical="center"/>
    </xf>
    <xf numFmtId="4" fontId="6" fillId="2" borderId="1" xfId="0" applyNumberFormat="1" applyFont="1" applyFill="1" applyBorder="1" applyAlignment="1">
      <alignment horizontal="right" vertical="center"/>
    </xf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right"/>
    </xf>
    <xf numFmtId="0" fontId="11" fillId="0" borderId="1" xfId="0" applyFont="1" applyFill="1" applyBorder="1" applyAlignment="1">
      <alignment horizontal="center"/>
    </xf>
    <xf numFmtId="2" fontId="5" fillId="0" borderId="1" xfId="0" applyNumberFormat="1" applyFont="1" applyBorder="1" applyAlignment="1">
      <alignment horizontal="right"/>
    </xf>
    <xf numFmtId="4" fontId="0" fillId="0" borderId="1" xfId="0" applyNumberFormat="1" applyBorder="1" applyAlignment="1">
      <alignment horizontal="right"/>
    </xf>
    <xf numFmtId="4" fontId="5" fillId="0" borderId="1" xfId="0" applyNumberFormat="1" applyFont="1" applyBorder="1" applyAlignment="1">
      <alignment horizontal="right"/>
    </xf>
    <xf numFmtId="0" fontId="0" fillId="0" borderId="1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4" fontId="0" fillId="0" borderId="0" xfId="0" applyNumberFormat="1" applyBorder="1" applyAlignment="1">
      <alignment horizontal="right"/>
    </xf>
    <xf numFmtId="4" fontId="7" fillId="0" borderId="3" xfId="0" applyNumberFormat="1" applyFont="1" applyBorder="1"/>
    <xf numFmtId="4" fontId="3" fillId="0" borderId="1" xfId="0" applyNumberFormat="1" applyFont="1" applyBorder="1" applyAlignment="1">
      <alignment horizontal="center" vertical="center"/>
    </xf>
    <xf numFmtId="10" fontId="3" fillId="0" borderId="1" xfId="2" applyNumberFormat="1" applyFont="1" applyBorder="1" applyAlignment="1">
      <alignment horizontal="right" vertical="center"/>
    </xf>
    <xf numFmtId="10" fontId="3" fillId="0" borderId="1" xfId="2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0" fontId="6" fillId="0" borderId="1" xfId="2" applyNumberFormat="1" applyFont="1" applyBorder="1" applyAlignment="1">
      <alignment horizontal="center"/>
    </xf>
    <xf numFmtId="14" fontId="20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3" fillId="0" borderId="0" xfId="0" applyFont="1"/>
    <xf numFmtId="4" fontId="6" fillId="0" borderId="1" xfId="0" applyNumberFormat="1" applyFont="1" applyBorder="1" applyAlignment="1">
      <alignment horizontal="center"/>
    </xf>
    <xf numFmtId="0" fontId="0" fillId="4" borderId="0" xfId="0" applyFill="1"/>
    <xf numFmtId="4" fontId="0" fillId="4" borderId="0" xfId="0" applyNumberFormat="1" applyFill="1"/>
    <xf numFmtId="0" fontId="7" fillId="4" borderId="0" xfId="0" applyFont="1" applyFill="1" applyBorder="1" applyAlignment="1">
      <alignment horizontal="justify" vertical="center" wrapText="1"/>
    </xf>
    <xf numFmtId="3" fontId="3" fillId="0" borderId="1" xfId="0" applyNumberFormat="1" applyFont="1" applyBorder="1" applyAlignment="1">
      <alignment horizontal="right" vertical="center" wrapText="1"/>
    </xf>
    <xf numFmtId="1" fontId="21" fillId="0" borderId="1" xfId="0" applyNumberFormat="1" applyFont="1" applyBorder="1"/>
    <xf numFmtId="3" fontId="3" fillId="2" borderId="1" xfId="0" applyNumberFormat="1" applyFont="1" applyFill="1" applyBorder="1" applyAlignment="1">
      <alignment horizontal="right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7" fillId="4" borderId="0" xfId="0" applyNumberFormat="1" applyFont="1" applyFill="1" applyBorder="1" applyAlignment="1">
      <alignment horizontal="justify" vertical="center" wrapText="1"/>
    </xf>
    <xf numFmtId="167" fontId="3" fillId="0" borderId="13" xfId="0" applyNumberFormat="1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right" vertical="center" wrapText="1"/>
    </xf>
    <xf numFmtId="3" fontId="21" fillId="0" borderId="0" xfId="0" applyNumberFormat="1" applyFont="1"/>
    <xf numFmtId="3" fontId="3" fillId="0" borderId="1" xfId="2" applyNumberFormat="1" applyFont="1" applyBorder="1" applyAlignment="1">
      <alignment horizontal="right" vertical="center"/>
    </xf>
    <xf numFmtId="3" fontId="3" fillId="0" borderId="1" xfId="1" applyNumberFormat="1" applyFont="1" applyBorder="1" applyAlignment="1">
      <alignment horizontal="right" vertical="center"/>
    </xf>
    <xf numFmtId="3" fontId="3" fillId="0" borderId="1" xfId="0" applyNumberFormat="1" applyFont="1" applyBorder="1" applyAlignment="1">
      <alignment horizontal="right" vertical="center"/>
    </xf>
    <xf numFmtId="3" fontId="3" fillId="0" borderId="2" xfId="2" applyNumberFormat="1" applyFont="1" applyBorder="1" applyAlignment="1">
      <alignment horizontal="right" vertical="center"/>
    </xf>
    <xf numFmtId="4" fontId="6" fillId="0" borderId="1" xfId="0" applyNumberFormat="1" applyFont="1" applyBorder="1" applyAlignment="1">
      <alignment horizontal="center" vertical="center"/>
    </xf>
    <xf numFmtId="4" fontId="6" fillId="0" borderId="1" xfId="0" applyNumberFormat="1" applyFont="1" applyBorder="1" applyAlignment="1">
      <alignment horizontal="right"/>
    </xf>
    <xf numFmtId="4" fontId="6" fillId="2" borderId="1" xfId="0" applyNumberFormat="1" applyFont="1" applyFill="1" applyBorder="1" applyAlignment="1">
      <alignment horizontal="right"/>
    </xf>
    <xf numFmtId="0" fontId="7" fillId="4" borderId="0" xfId="0" applyFont="1" applyFill="1" applyBorder="1" applyAlignment="1">
      <alignment horizontal="left" vertical="center"/>
    </xf>
    <xf numFmtId="0" fontId="5" fillId="0" borderId="0" xfId="0" applyFont="1"/>
    <xf numFmtId="3" fontId="3" fillId="0" borderId="1" xfId="1" applyNumberFormat="1" applyFont="1" applyBorder="1" applyAlignment="1">
      <alignment vertical="center"/>
    </xf>
    <xf numFmtId="3" fontId="3" fillId="0" borderId="1" xfId="0" applyNumberFormat="1" applyFont="1" applyBorder="1" applyAlignment="1">
      <alignment vertical="center"/>
    </xf>
    <xf numFmtId="3" fontId="3" fillId="2" borderId="1" xfId="1" applyNumberFormat="1" applyFont="1" applyFill="1" applyBorder="1" applyAlignment="1">
      <alignment horizontal="right" vertical="center"/>
    </xf>
    <xf numFmtId="0" fontId="6" fillId="4" borderId="0" xfId="0" applyFont="1" applyFill="1" applyBorder="1" applyAlignment="1">
      <alignment horizontal="center"/>
    </xf>
    <xf numFmtId="2" fontId="6" fillId="4" borderId="0" xfId="0" applyNumberFormat="1" applyFont="1" applyFill="1" applyBorder="1"/>
    <xf numFmtId="4" fontId="6" fillId="4" borderId="0" xfId="0" applyNumberFormat="1" applyFont="1" applyFill="1" applyBorder="1" applyAlignment="1">
      <alignment horizontal="right"/>
    </xf>
    <xf numFmtId="2" fontId="6" fillId="4" borderId="0" xfId="1" applyNumberFormat="1" applyFont="1" applyFill="1" applyBorder="1"/>
    <xf numFmtId="4" fontId="6" fillId="4" borderId="0" xfId="0" applyNumberFormat="1" applyFont="1" applyFill="1" applyBorder="1"/>
    <xf numFmtId="0" fontId="3" fillId="4" borderId="0" xfId="0" applyFont="1" applyFill="1"/>
    <xf numFmtId="0" fontId="7" fillId="4" borderId="0" xfId="0" applyFont="1" applyFill="1" applyBorder="1" applyAlignment="1">
      <alignment vertical="center" wrapText="1"/>
    </xf>
    <xf numFmtId="3" fontId="3" fillId="0" borderId="10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wrapText="1"/>
    </xf>
    <xf numFmtId="0" fontId="3" fillId="0" borderId="0" xfId="0" applyFont="1" applyBorder="1" applyAlignment="1"/>
    <xf numFmtId="0" fontId="4" fillId="0" borderId="0" xfId="0" applyFont="1" applyBorder="1" applyAlignment="1"/>
    <xf numFmtId="4" fontId="6" fillId="2" borderId="1" xfId="1" applyNumberFormat="1" applyFont="1" applyFill="1" applyBorder="1"/>
    <xf numFmtId="4" fontId="6" fillId="2" borderId="1" xfId="0" applyNumberFormat="1" applyFont="1" applyFill="1" applyBorder="1" applyAlignment="1">
      <alignment vertical="center"/>
    </xf>
    <xf numFmtId="4" fontId="6" fillId="2" borderId="1" xfId="0" applyNumberFormat="1" applyFont="1" applyFill="1" applyBorder="1"/>
    <xf numFmtId="164" fontId="17" fillId="4" borderId="0" xfId="0" applyNumberFormat="1" applyFont="1" applyFill="1" applyAlignment="1">
      <alignment horizontal="center"/>
    </xf>
    <xf numFmtId="0" fontId="0" fillId="0" borderId="1" xfId="0" applyBorder="1"/>
    <xf numFmtId="4" fontId="3" fillId="0" borderId="1" xfId="0" applyNumberFormat="1" applyFont="1" applyBorder="1" applyAlignment="1">
      <alignment vertical="center" wrapText="1"/>
    </xf>
    <xf numFmtId="3" fontId="3" fillId="0" borderId="1" xfId="1" applyNumberFormat="1" applyFont="1" applyBorder="1" applyAlignment="1">
      <alignment vertical="center" wrapText="1"/>
    </xf>
    <xf numFmtId="3" fontId="3" fillId="0" borderId="14" xfId="1" applyNumberFormat="1" applyFont="1" applyFill="1" applyBorder="1" applyAlignment="1">
      <alignment vertical="center"/>
    </xf>
    <xf numFmtId="4" fontId="6" fillId="0" borderId="0" xfId="0" applyNumberFormat="1" applyFont="1" applyBorder="1" applyAlignment="1">
      <alignment horizontal="right" vertical="center"/>
    </xf>
    <xf numFmtId="4" fontId="6" fillId="0" borderId="0" xfId="0" applyNumberFormat="1" applyFont="1" applyBorder="1" applyAlignment="1">
      <alignment vertical="center"/>
    </xf>
    <xf numFmtId="4" fontId="6" fillId="4" borderId="1" xfId="0" applyNumberFormat="1" applyFont="1" applyFill="1" applyBorder="1" applyAlignment="1">
      <alignment vertical="center"/>
    </xf>
    <xf numFmtId="39" fontId="6" fillId="4" borderId="1" xfId="0" applyNumberFormat="1" applyFont="1" applyFill="1" applyBorder="1"/>
    <xf numFmtId="165" fontId="6" fillId="2" borderId="1" xfId="1" applyNumberFormat="1" applyFont="1" applyFill="1" applyBorder="1" applyAlignment="1">
      <alignment horizontal="center"/>
    </xf>
    <xf numFmtId="165" fontId="3" fillId="4" borderId="1" xfId="1" applyNumberFormat="1" applyFont="1" applyFill="1" applyBorder="1" applyAlignment="1">
      <alignment horizontal="center" vertical="center"/>
    </xf>
    <xf numFmtId="165" fontId="3" fillId="4" borderId="1" xfId="1" applyNumberFormat="1" applyFont="1" applyFill="1" applyBorder="1" applyAlignment="1">
      <alignment horizontal="center"/>
    </xf>
    <xf numFmtId="39" fontId="6" fillId="2" borderId="1" xfId="0" applyNumberFormat="1" applyFont="1" applyFill="1" applyBorder="1"/>
    <xf numFmtId="4" fontId="3" fillId="3" borderId="10" xfId="1" applyNumberFormat="1" applyFont="1" applyFill="1" applyBorder="1" applyAlignment="1">
      <alignment vertical="center"/>
    </xf>
    <xf numFmtId="4" fontId="3" fillId="3" borderId="10" xfId="2" applyNumberFormat="1" applyFont="1" applyFill="1" applyBorder="1" applyAlignment="1">
      <alignment horizontal="right" vertical="center"/>
    </xf>
    <xf numFmtId="0" fontId="7" fillId="2" borderId="2" xfId="0" applyFont="1" applyFill="1" applyBorder="1" applyAlignment="1">
      <alignment horizontal="center" vertical="center" wrapText="1"/>
    </xf>
    <xf numFmtId="1" fontId="7" fillId="2" borderId="3" xfId="0" applyNumberFormat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/>
    </xf>
    <xf numFmtId="0" fontId="7" fillId="0" borderId="0" xfId="0" applyFont="1"/>
    <xf numFmtId="10" fontId="6" fillId="0" borderId="1" xfId="2" applyNumberFormat="1" applyFont="1" applyBorder="1" applyAlignment="1">
      <alignment horizontal="center" vertical="center"/>
    </xf>
    <xf numFmtId="4" fontId="16" fillId="0" borderId="1" xfId="0" applyNumberFormat="1" applyFont="1" applyBorder="1" applyAlignment="1">
      <alignment vertical="center"/>
    </xf>
    <xf numFmtId="4" fontId="22" fillId="0" borderId="1" xfId="0" applyNumberFormat="1" applyFont="1" applyBorder="1" applyAlignment="1">
      <alignment vertical="center"/>
    </xf>
    <xf numFmtId="0" fontId="3" fillId="2" borderId="4" xfId="0" applyFont="1" applyFill="1" applyBorder="1" applyAlignment="1">
      <alignment horizontal="center" vertical="center" wrapText="1"/>
    </xf>
    <xf numFmtId="1" fontId="3" fillId="2" borderId="7" xfId="0" applyNumberFormat="1" applyFont="1" applyFill="1" applyBorder="1" applyAlignment="1">
      <alignment horizontal="center" vertical="center" wrapText="1"/>
    </xf>
    <xf numFmtId="0" fontId="3" fillId="2" borderId="7" xfId="0" applyNumberFormat="1" applyFont="1" applyFill="1" applyBorder="1" applyAlignment="1">
      <alignment horizontal="center" vertical="center" wrapText="1"/>
    </xf>
    <xf numFmtId="0" fontId="3" fillId="13" borderId="0" xfId="0" applyFont="1" applyFill="1"/>
    <xf numFmtId="4" fontId="3" fillId="0" borderId="3" xfId="0" applyNumberFormat="1" applyFont="1" applyBorder="1"/>
    <xf numFmtId="4" fontId="3" fillId="0" borderId="3" xfId="0" applyNumberFormat="1" applyFont="1" applyBorder="1" applyAlignment="1">
      <alignment wrapText="1"/>
    </xf>
    <xf numFmtId="4" fontId="3" fillId="0" borderId="0" xfId="0" applyNumberFormat="1" applyFont="1" applyAlignment="1">
      <alignment wrapText="1"/>
    </xf>
    <xf numFmtId="4" fontId="3" fillId="12" borderId="0" xfId="0" applyNumberFormat="1" applyFont="1" applyFill="1" applyAlignment="1">
      <alignment wrapText="1"/>
    </xf>
    <xf numFmtId="4" fontId="3" fillId="14" borderId="0" xfId="0" applyNumberFormat="1" applyFont="1" applyFill="1" applyAlignment="1">
      <alignment wrapText="1"/>
    </xf>
    <xf numFmtId="4" fontId="3" fillId="12" borderId="1" xfId="0" applyNumberFormat="1" applyFont="1" applyFill="1" applyBorder="1" applyAlignment="1">
      <alignment wrapText="1"/>
    </xf>
    <xf numFmtId="4" fontId="3" fillId="14" borderId="1" xfId="0" applyNumberFormat="1" applyFont="1" applyFill="1" applyBorder="1"/>
    <xf numFmtId="4" fontId="3" fillId="13" borderId="1" xfId="0" applyNumberFormat="1" applyFont="1" applyFill="1" applyBorder="1"/>
    <xf numFmtId="4" fontId="6" fillId="13" borderId="1" xfId="0" applyNumberFormat="1" applyFont="1" applyFill="1" applyBorder="1" applyAlignment="1">
      <alignment horizontal="right" vertical="center"/>
    </xf>
    <xf numFmtId="4" fontId="6" fillId="13" borderId="1" xfId="0" applyNumberFormat="1" applyFont="1" applyFill="1" applyBorder="1"/>
    <xf numFmtId="1" fontId="3" fillId="0" borderId="1" xfId="0" applyNumberFormat="1" applyFont="1" applyBorder="1"/>
    <xf numFmtId="14" fontId="7" fillId="0" borderId="1" xfId="0" applyNumberFormat="1" applyFont="1" applyBorder="1" applyAlignment="1">
      <alignment horizontal="center" vertical="center"/>
    </xf>
    <xf numFmtId="3" fontId="3" fillId="4" borderId="3" xfId="1" applyNumberFormat="1" applyFont="1" applyFill="1" applyBorder="1" applyAlignment="1">
      <alignment vertical="center"/>
    </xf>
    <xf numFmtId="3" fontId="3" fillId="4" borderId="2" xfId="1" applyNumberFormat="1" applyFont="1" applyFill="1" applyBorder="1" applyAlignment="1">
      <alignment horizontal="right" vertical="center"/>
    </xf>
    <xf numFmtId="3" fontId="3" fillId="4" borderId="1" xfId="1" applyNumberFormat="1" applyFont="1" applyFill="1" applyBorder="1" applyAlignment="1">
      <alignment horizontal="right" vertical="center"/>
    </xf>
    <xf numFmtId="4" fontId="3" fillId="2" borderId="1" xfId="0" applyNumberFormat="1" applyFont="1" applyFill="1" applyBorder="1" applyAlignment="1">
      <alignment horizontal="right" vertical="center"/>
    </xf>
    <xf numFmtId="4" fontId="3" fillId="2" borderId="1" xfId="0" applyNumberFormat="1" applyFont="1" applyFill="1" applyBorder="1" applyAlignment="1">
      <alignment horizontal="right" vertical="center" wrapText="1"/>
    </xf>
    <xf numFmtId="3" fontId="3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/>
    </xf>
    <xf numFmtId="3" fontId="3" fillId="4" borderId="1" xfId="0" applyNumberFormat="1" applyFont="1" applyFill="1" applyBorder="1" applyAlignment="1">
      <alignment horizontal="right" vertical="center"/>
    </xf>
    <xf numFmtId="3" fontId="6" fillId="0" borderId="1" xfId="0" applyNumberFormat="1" applyFont="1" applyBorder="1" applyAlignment="1">
      <alignment horizontal="center"/>
    </xf>
    <xf numFmtId="3" fontId="6" fillId="0" borderId="1" xfId="0" applyNumberFormat="1" applyFont="1" applyBorder="1" applyAlignment="1">
      <alignment vertical="center"/>
    </xf>
    <xf numFmtId="3" fontId="6" fillId="0" borderId="1" xfId="0" applyNumberFormat="1" applyFont="1" applyBorder="1"/>
    <xf numFmtId="10" fontId="3" fillId="0" borderId="0" xfId="2" applyNumberFormat="1" applyFont="1" applyBorder="1" applyAlignment="1">
      <alignment horizontal="center" vertical="center"/>
    </xf>
    <xf numFmtId="0" fontId="24" fillId="18" borderId="3" xfId="0" applyNumberFormat="1" applyFont="1" applyFill="1" applyBorder="1" applyAlignment="1">
      <alignment horizontal="center" vertical="center" wrapText="1"/>
    </xf>
    <xf numFmtId="9" fontId="26" fillId="18" borderId="1" xfId="0" applyNumberFormat="1" applyFont="1" applyFill="1" applyBorder="1" applyAlignment="1">
      <alignment horizontal="center" vertical="center"/>
    </xf>
    <xf numFmtId="0" fontId="24" fillId="17" borderId="3" xfId="0" applyNumberFormat="1" applyFont="1" applyFill="1" applyBorder="1" applyAlignment="1">
      <alignment horizontal="center" vertical="center" wrapText="1"/>
    </xf>
    <xf numFmtId="9" fontId="26" fillId="19" borderId="1" xfId="0" applyNumberFormat="1" applyFont="1" applyFill="1" applyBorder="1" applyAlignment="1">
      <alignment horizontal="center" vertical="center"/>
    </xf>
    <xf numFmtId="0" fontId="28" fillId="17" borderId="3" xfId="0" applyNumberFormat="1" applyFont="1" applyFill="1" applyBorder="1" applyAlignment="1">
      <alignment horizontal="center" vertical="center"/>
    </xf>
    <xf numFmtId="166" fontId="29" fillId="16" borderId="1" xfId="0" applyNumberFormat="1" applyFont="1" applyFill="1" applyBorder="1" applyAlignment="1">
      <alignment horizontal="center" vertical="center"/>
    </xf>
    <xf numFmtId="0" fontId="30" fillId="21" borderId="0" xfId="0" applyNumberFormat="1" applyFont="1" applyFill="1" applyBorder="1" applyAlignment="1">
      <alignment vertical="center"/>
    </xf>
    <xf numFmtId="1" fontId="31" fillId="21" borderId="0" xfId="0" applyNumberFormat="1" applyFont="1" applyFill="1" applyBorder="1" applyAlignment="1">
      <alignment horizontal="center" vertical="center"/>
    </xf>
    <xf numFmtId="168" fontId="31" fillId="21" borderId="0" xfId="0" applyNumberFormat="1" applyFont="1" applyFill="1" applyBorder="1" applyAlignment="1">
      <alignment horizontal="right" vertical="center"/>
    </xf>
    <xf numFmtId="0" fontId="31" fillId="21" borderId="0" xfId="0" applyNumberFormat="1" applyFont="1" applyFill="1" applyAlignment="1">
      <alignment vertical="center"/>
    </xf>
    <xf numFmtId="166" fontId="29" fillId="10" borderId="1" xfId="0" applyNumberFormat="1" applyFont="1" applyFill="1" applyBorder="1" applyAlignment="1">
      <alignment horizontal="center" vertical="center"/>
    </xf>
    <xf numFmtId="166" fontId="29" fillId="22" borderId="1" xfId="0" applyNumberFormat="1" applyFont="1" applyFill="1" applyBorder="1" applyAlignment="1">
      <alignment horizontal="center" vertical="center"/>
    </xf>
    <xf numFmtId="0" fontId="32" fillId="21" borderId="0" xfId="0" applyNumberFormat="1" applyFont="1" applyFill="1" applyBorder="1" applyAlignment="1">
      <alignment vertical="center"/>
    </xf>
    <xf numFmtId="1" fontId="25" fillId="21" borderId="0" xfId="0" applyNumberFormat="1" applyFont="1" applyFill="1" applyBorder="1" applyAlignment="1">
      <alignment horizontal="center" vertical="center"/>
    </xf>
    <xf numFmtId="168" fontId="25" fillId="21" borderId="0" xfId="0" applyNumberFormat="1" applyFont="1" applyFill="1" applyBorder="1" applyAlignment="1">
      <alignment horizontal="right" vertical="center"/>
    </xf>
    <xf numFmtId="0" fontId="32" fillId="21" borderId="0" xfId="0" applyNumberFormat="1" applyFont="1" applyFill="1" applyBorder="1" applyAlignment="1">
      <alignment vertical="top" wrapText="1"/>
    </xf>
    <xf numFmtId="0" fontId="32" fillId="21" borderId="15" xfId="0" applyNumberFormat="1" applyFont="1" applyFill="1" applyBorder="1" applyAlignment="1">
      <alignment vertical="top" wrapText="1"/>
    </xf>
    <xf numFmtId="0" fontId="32" fillId="21" borderId="13" xfId="0" applyNumberFormat="1" applyFont="1" applyFill="1" applyBorder="1" applyAlignment="1">
      <alignment vertical="top" wrapText="1"/>
    </xf>
    <xf numFmtId="0" fontId="32" fillId="21" borderId="0" xfId="0" applyNumberFormat="1" applyFont="1" applyFill="1" applyBorder="1" applyAlignment="1">
      <alignment horizontal="center" vertical="center" wrapText="1"/>
    </xf>
    <xf numFmtId="9" fontId="32" fillId="21" borderId="0" xfId="0" applyNumberFormat="1" applyFont="1" applyFill="1" applyBorder="1" applyAlignment="1">
      <alignment horizontal="left" vertical="center" wrapText="1"/>
    </xf>
    <xf numFmtId="0" fontId="32" fillId="21" borderId="0" xfId="0" applyNumberFormat="1" applyFont="1" applyFill="1" applyBorder="1" applyAlignment="1">
      <alignment vertical="center" wrapText="1"/>
    </xf>
    <xf numFmtId="0" fontId="32" fillId="21" borderId="15" xfId="0" applyNumberFormat="1" applyFont="1" applyFill="1" applyBorder="1" applyAlignment="1">
      <alignment vertical="center" wrapText="1"/>
    </xf>
    <xf numFmtId="9" fontId="32" fillId="21" borderId="0" xfId="0" applyNumberFormat="1" applyFont="1" applyFill="1" applyBorder="1" applyAlignment="1">
      <alignment horizontal="left" vertical="center"/>
    </xf>
    <xf numFmtId="0" fontId="32" fillId="21" borderId="15" xfId="0" applyNumberFormat="1" applyFont="1" applyFill="1" applyBorder="1" applyAlignment="1">
      <alignment vertical="center"/>
    </xf>
    <xf numFmtId="0" fontId="5" fillId="5" borderId="0" xfId="0" applyFont="1" applyFill="1" applyAlignment="1">
      <alignment horizontal="center"/>
    </xf>
    <xf numFmtId="0" fontId="5" fillId="0" borderId="0" xfId="0" applyFont="1" applyAlignment="1">
      <alignment horizontal="left"/>
    </xf>
    <xf numFmtId="0" fontId="5" fillId="6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3" fontId="3" fillId="11" borderId="1" xfId="0" applyNumberFormat="1" applyFont="1" applyFill="1" applyBorder="1" applyAlignment="1" applyProtection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14" fontId="7" fillId="4" borderId="1" xfId="2" applyNumberFormat="1" applyFont="1" applyFill="1" applyBorder="1" applyAlignment="1">
      <alignment horizontal="justify" vertical="center" wrapText="1"/>
    </xf>
    <xf numFmtId="43" fontId="0" fillId="0" borderId="0" xfId="3" applyFont="1" applyAlignment="1">
      <alignment vertical="center"/>
    </xf>
    <xf numFmtId="3" fontId="36" fillId="0" borderId="16" xfId="0" applyNumberFormat="1" applyFont="1" applyBorder="1"/>
    <xf numFmtId="164" fontId="0" fillId="0" borderId="16" xfId="0" applyNumberFormat="1" applyBorder="1"/>
    <xf numFmtId="4" fontId="3" fillId="0" borderId="16" xfId="0" applyNumberFormat="1" applyFont="1" applyBorder="1" applyAlignment="1">
      <alignment horizontal="right" vertical="center"/>
    </xf>
    <xf numFmtId="3" fontId="36" fillId="0" borderId="16" xfId="0" applyNumberFormat="1" applyFont="1" applyBorder="1" applyAlignment="1">
      <alignment vertical="center"/>
    </xf>
    <xf numFmtId="3" fontId="36" fillId="0" borderId="16" xfId="0" applyNumberFormat="1" applyFont="1" applyBorder="1" applyAlignment="1">
      <alignment horizontal="right" vertical="center"/>
    </xf>
    <xf numFmtId="164" fontId="3" fillId="2" borderId="16" xfId="0" applyNumberFormat="1" applyFont="1" applyFill="1" applyBorder="1" applyAlignment="1">
      <alignment horizontal="center" vertical="center" wrapText="1"/>
    </xf>
    <xf numFmtId="164" fontId="0" fillId="9" borderId="16" xfId="0" applyNumberFormat="1" applyFill="1" applyBorder="1" applyAlignment="1">
      <alignment horizontal="center"/>
    </xf>
    <xf numFmtId="2" fontId="6" fillId="4" borderId="1" xfId="1" applyNumberFormat="1" applyFont="1" applyFill="1" applyBorder="1" applyAlignment="1">
      <alignment horizontal="center"/>
    </xf>
    <xf numFmtId="164" fontId="3" fillId="0" borderId="16" xfId="0" applyNumberFormat="1" applyFont="1" applyBorder="1" applyAlignment="1">
      <alignment horizontal="center"/>
    </xf>
    <xf numFmtId="10" fontId="3" fillId="0" borderId="16" xfId="2" applyNumberFormat="1" applyFont="1" applyBorder="1" applyAlignment="1">
      <alignment horizontal="center" vertical="center"/>
    </xf>
    <xf numFmtId="164" fontId="3" fillId="0" borderId="16" xfId="0" applyNumberFormat="1" applyFont="1" applyBorder="1" applyAlignment="1">
      <alignment horizontal="center" vertical="center"/>
    </xf>
    <xf numFmtId="164" fontId="6" fillId="0" borderId="16" xfId="0" applyNumberFormat="1" applyFont="1" applyBorder="1" applyAlignment="1">
      <alignment horizontal="center"/>
    </xf>
    <xf numFmtId="10" fontId="6" fillId="0" borderId="16" xfId="2" applyNumberFormat="1" applyFont="1" applyBorder="1" applyAlignment="1">
      <alignment horizontal="center"/>
    </xf>
    <xf numFmtId="4" fontId="3" fillId="4" borderId="0" xfId="0" applyNumberFormat="1" applyFont="1" applyFill="1" applyBorder="1" applyAlignment="1">
      <alignment horizontal="right" vertical="center"/>
    </xf>
    <xf numFmtId="4" fontId="3" fillId="4" borderId="0" xfId="1" applyNumberFormat="1" applyFont="1" applyFill="1" applyBorder="1" applyAlignment="1">
      <alignment horizontal="right" vertical="center"/>
    </xf>
    <xf numFmtId="4" fontId="6" fillId="4" borderId="0" xfId="0" applyNumberFormat="1" applyFont="1" applyFill="1" applyBorder="1" applyAlignment="1">
      <alignment vertical="center"/>
    </xf>
    <xf numFmtId="39" fontId="6" fillId="4" borderId="0" xfId="0" applyNumberFormat="1" applyFont="1" applyFill="1" applyBorder="1"/>
    <xf numFmtId="164" fontId="3" fillId="2" borderId="16" xfId="0" applyNumberFormat="1" applyFont="1" applyFill="1" applyBorder="1" applyAlignment="1">
      <alignment horizontal="center" vertical="center" wrapText="1"/>
    </xf>
    <xf numFmtId="0" fontId="0" fillId="0" borderId="16" xfId="0" applyNumberFormat="1" applyBorder="1" applyAlignment="1">
      <alignment horizontal="center" vertical="center"/>
    </xf>
    <xf numFmtId="2" fontId="0" fillId="0" borderId="16" xfId="0" applyNumberFormat="1" applyBorder="1" applyAlignment="1">
      <alignment horizontal="center" vertical="center" wrapText="1"/>
    </xf>
    <xf numFmtId="0" fontId="0" fillId="0" borderId="16" xfId="0" applyNumberFormat="1" applyFill="1" applyBorder="1" applyAlignment="1">
      <alignment horizontal="center" vertical="center"/>
    </xf>
    <xf numFmtId="0" fontId="0" fillId="0" borderId="0" xfId="0" applyNumberFormat="1"/>
    <xf numFmtId="0" fontId="0" fillId="0" borderId="16" xfId="0" applyNumberFormat="1" applyFill="1" applyBorder="1" applyAlignment="1">
      <alignment horizontal="center" vertical="center" wrapText="1"/>
    </xf>
    <xf numFmtId="0" fontId="0" fillId="0" borderId="16" xfId="0" applyNumberFormat="1" applyBorder="1" applyAlignment="1">
      <alignment horizontal="center"/>
    </xf>
    <xf numFmtId="0" fontId="0" fillId="2" borderId="16" xfId="0" applyNumberFormat="1" applyFill="1" applyBorder="1" applyAlignment="1">
      <alignment horizontal="center"/>
    </xf>
    <xf numFmtId="0" fontId="0" fillId="0" borderId="0" xfId="0" applyNumberFormat="1" applyAlignment="1">
      <alignment vertical="center"/>
    </xf>
    <xf numFmtId="10" fontId="5" fillId="2" borderId="16" xfId="5" applyNumberFormat="1" applyFont="1" applyFill="1" applyBorder="1" applyAlignment="1">
      <alignment horizontal="center" vertical="center"/>
    </xf>
    <xf numFmtId="10" fontId="0" fillId="0" borderId="16" xfId="5" applyNumberFormat="1" applyFont="1" applyBorder="1" applyAlignment="1">
      <alignment horizontal="center" vertical="center"/>
    </xf>
    <xf numFmtId="10" fontId="0" fillId="0" borderId="16" xfId="5" applyNumberFormat="1" applyFont="1" applyFill="1" applyBorder="1" applyAlignment="1">
      <alignment horizontal="center" vertical="center"/>
    </xf>
    <xf numFmtId="10" fontId="5" fillId="2" borderId="16" xfId="5" applyNumberFormat="1" applyFont="1" applyFill="1" applyBorder="1" applyAlignment="1">
      <alignment horizontal="center"/>
    </xf>
    <xf numFmtId="10" fontId="0" fillId="0" borderId="16" xfId="5" applyNumberFormat="1" applyFont="1" applyBorder="1" applyAlignment="1">
      <alignment horizontal="center"/>
    </xf>
    <xf numFmtId="0" fontId="0" fillId="0" borderId="0" xfId="0" applyNumberFormat="1" applyBorder="1" applyAlignment="1">
      <alignment horizontal="center" vertical="center"/>
    </xf>
    <xf numFmtId="9" fontId="0" fillId="0" borderId="0" xfId="5" applyFont="1" applyFill="1" applyBorder="1" applyAlignment="1">
      <alignment horizontal="center" vertical="center"/>
    </xf>
    <xf numFmtId="0" fontId="0" fillId="0" borderId="16" xfId="0" applyNumberFormat="1" applyBorder="1"/>
    <xf numFmtId="0" fontId="7" fillId="0" borderId="0" xfId="0" applyNumberFormat="1" applyFont="1"/>
    <xf numFmtId="0" fontId="0" fillId="0" borderId="0" xfId="0" applyNumberFormat="1" applyAlignment="1">
      <alignment horizontal="center"/>
    </xf>
    <xf numFmtId="10" fontId="39" fillId="0" borderId="0" xfId="5" applyNumberFormat="1" applyFont="1" applyAlignment="1">
      <alignment horizontal="center"/>
    </xf>
    <xf numFmtId="164" fontId="11" fillId="2" borderId="16" xfId="0" applyNumberFormat="1" applyFont="1" applyFill="1" applyBorder="1" applyAlignment="1">
      <alignment horizontal="center" vertical="center" wrapText="1"/>
    </xf>
    <xf numFmtId="164" fontId="3" fillId="2" borderId="16" xfId="0" applyNumberFormat="1" applyFont="1" applyFill="1" applyBorder="1" applyAlignment="1">
      <alignment horizontal="center" wrapText="1"/>
    </xf>
    <xf numFmtId="164" fontId="5" fillId="2" borderId="10" xfId="0" applyNumberFormat="1" applyFont="1" applyFill="1" applyBorder="1" applyAlignment="1">
      <alignment horizontal="center" vertical="center"/>
    </xf>
    <xf numFmtId="164" fontId="0" fillId="2" borderId="16" xfId="0" applyNumberFormat="1" applyFill="1" applyBorder="1" applyAlignment="1">
      <alignment horizontal="center" vertical="center"/>
    </xf>
    <xf numFmtId="165" fontId="5" fillId="0" borderId="0" xfId="4" applyNumberFormat="1" applyFont="1"/>
    <xf numFmtId="44" fontId="0" fillId="0" borderId="0" xfId="0" applyNumberFormat="1"/>
    <xf numFmtId="165" fontId="5" fillId="0" borderId="10" xfId="4" applyNumberFormat="1" applyFont="1" applyBorder="1"/>
    <xf numFmtId="165" fontId="5" fillId="0" borderId="10" xfId="4" applyNumberFormat="1" applyFont="1" applyBorder="1" applyAlignment="1">
      <alignment horizontal="center"/>
    </xf>
    <xf numFmtId="165" fontId="5" fillId="0" borderId="0" xfId="4" applyNumberFormat="1" applyFont="1" applyAlignment="1">
      <alignment horizontal="center"/>
    </xf>
    <xf numFmtId="164" fontId="19" fillId="0" borderId="16" xfId="0" applyNumberFormat="1" applyFont="1" applyBorder="1" applyAlignment="1">
      <alignment horizontal="center" vertical="center"/>
    </xf>
    <xf numFmtId="1" fontId="5" fillId="0" borderId="16" xfId="5" applyNumberFormat="1" applyFont="1" applyBorder="1" applyAlignment="1">
      <alignment horizontal="center" vertical="center"/>
    </xf>
    <xf numFmtId="9" fontId="38" fillId="0" borderId="16" xfId="5" applyFont="1" applyBorder="1" applyAlignment="1">
      <alignment horizontal="center"/>
    </xf>
    <xf numFmtId="0" fontId="7" fillId="4" borderId="16" xfId="0" applyNumberFormat="1" applyFont="1" applyFill="1" applyBorder="1" applyAlignment="1">
      <alignment horizontal="center" wrapText="1"/>
    </xf>
    <xf numFmtId="0" fontId="0" fillId="4" borderId="16" xfId="0" applyNumberFormat="1" applyFill="1" applyBorder="1" applyAlignment="1">
      <alignment vertical="center"/>
    </xf>
    <xf numFmtId="0" fontId="40" fillId="2" borderId="16" xfId="0" applyNumberFormat="1" applyFont="1" applyFill="1" applyBorder="1" applyAlignment="1">
      <alignment horizontal="center" vertical="center"/>
    </xf>
    <xf numFmtId="164" fontId="0" fillId="2" borderId="10" xfId="0" applyNumberFormat="1" applyFill="1" applyBorder="1" applyAlignment="1">
      <alignment horizontal="center" vertical="center"/>
    </xf>
    <xf numFmtId="164" fontId="5" fillId="0" borderId="16" xfId="0" applyNumberFormat="1" applyFont="1" applyBorder="1" applyAlignment="1">
      <alignment horizontal="center"/>
    </xf>
    <xf numFmtId="44" fontId="5" fillId="0" borderId="16" xfId="7" applyFont="1" applyBorder="1" applyAlignment="1">
      <alignment horizontal="center"/>
    </xf>
    <xf numFmtId="4" fontId="0" fillId="0" borderId="16" xfId="0" applyNumberFormat="1" applyFont="1" applyBorder="1" applyAlignment="1">
      <alignment horizontal="center" vertical="center"/>
    </xf>
    <xf numFmtId="44" fontId="0" fillId="0" borderId="16" xfId="7" applyFont="1" applyBorder="1" applyAlignment="1">
      <alignment horizontal="center" vertical="center"/>
    </xf>
    <xf numFmtId="4" fontId="5" fillId="0" borderId="16" xfId="4" applyNumberFormat="1" applyFont="1" applyBorder="1" applyAlignment="1">
      <alignment horizontal="center"/>
    </xf>
    <xf numFmtId="4" fontId="0" fillId="0" borderId="0" xfId="0" applyNumberFormat="1" applyFont="1" applyAlignment="1">
      <alignment horizontal="center"/>
    </xf>
    <xf numFmtId="164" fontId="11" fillId="0" borderId="16" xfId="0" applyNumberFormat="1" applyFont="1" applyBorder="1" applyAlignment="1">
      <alignment horizontal="center" vertical="center"/>
    </xf>
    <xf numFmtId="44" fontId="11" fillId="0" borderId="16" xfId="7" applyFont="1" applyBorder="1" applyAlignment="1">
      <alignment horizontal="center" vertical="center"/>
    </xf>
    <xf numFmtId="43" fontId="40" fillId="0" borderId="10" xfId="0" applyNumberFormat="1" applyFont="1" applyBorder="1"/>
    <xf numFmtId="10" fontId="40" fillId="23" borderId="16" xfId="5" applyNumberFormat="1" applyFont="1" applyFill="1" applyBorder="1" applyAlignment="1">
      <alignment horizontal="center"/>
    </xf>
    <xf numFmtId="4" fontId="11" fillId="0" borderId="10" xfId="4" applyNumberFormat="1" applyFon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" fontId="11" fillId="2" borderId="16" xfId="0" applyNumberFormat="1" applyFont="1" applyFill="1" applyBorder="1" applyAlignment="1">
      <alignment horizontal="center" vertical="center" wrapText="1"/>
    </xf>
    <xf numFmtId="164" fontId="3" fillId="2" borderId="16" xfId="0" applyNumberFormat="1" applyFont="1" applyFill="1" applyBorder="1" applyAlignment="1">
      <alignment horizontal="center" vertical="center"/>
    </xf>
    <xf numFmtId="164" fontId="7" fillId="0" borderId="0" xfId="0" applyNumberFormat="1" applyFont="1" applyFill="1" applyBorder="1" applyAlignment="1">
      <alignment vertical="center" wrapText="1"/>
    </xf>
    <xf numFmtId="164" fontId="0" fillId="0" borderId="0" xfId="0" applyNumberFormat="1" applyFill="1"/>
    <xf numFmtId="1" fontId="5" fillId="0" borderId="16" xfId="2" applyNumberFormat="1" applyFont="1" applyBorder="1" applyAlignment="1">
      <alignment horizontal="center" vertical="center"/>
    </xf>
    <xf numFmtId="44" fontId="38" fillId="0" borderId="16" xfId="1" applyNumberFormat="1" applyFont="1" applyBorder="1" applyAlignment="1">
      <alignment horizontal="justify" vertical="justify"/>
    </xf>
    <xf numFmtId="43" fontId="0" fillId="0" borderId="16" xfId="0" applyNumberFormat="1" applyBorder="1" applyAlignment="1">
      <alignment horizontal="right"/>
    </xf>
    <xf numFmtId="170" fontId="0" fillId="0" borderId="16" xfId="2" applyNumberFormat="1" applyFont="1" applyBorder="1" applyAlignment="1">
      <alignment horizontal="center" vertical="center"/>
    </xf>
    <xf numFmtId="1" fontId="7" fillId="0" borderId="16" xfId="2" applyNumberFormat="1" applyFont="1" applyBorder="1" applyAlignment="1">
      <alignment horizontal="center" vertical="center"/>
    </xf>
    <xf numFmtId="44" fontId="38" fillId="0" borderId="0" xfId="1" applyNumberFormat="1" applyFont="1" applyAlignment="1">
      <alignment horizontal="center" vertical="center"/>
    </xf>
    <xf numFmtId="44" fontId="38" fillId="0" borderId="16" xfId="1" applyNumberFormat="1" applyFont="1" applyBorder="1" applyAlignment="1">
      <alignment horizontal="center" vertical="center"/>
    </xf>
    <xf numFmtId="165" fontId="7" fillId="0" borderId="16" xfId="1" applyNumberFormat="1" applyFont="1" applyBorder="1" applyAlignment="1">
      <alignment horizontal="center" vertical="center"/>
    </xf>
    <xf numFmtId="165" fontId="5" fillId="0" borderId="16" xfId="1" applyNumberFormat="1" applyFont="1" applyBorder="1" applyAlignment="1">
      <alignment horizontal="right"/>
    </xf>
    <xf numFmtId="43" fontId="0" fillId="0" borderId="16" xfId="0" applyNumberFormat="1" applyBorder="1"/>
    <xf numFmtId="170" fontId="5" fillId="8" borderId="16" xfId="2" applyNumberFormat="1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left" vertical="center"/>
    </xf>
    <xf numFmtId="164" fontId="7" fillId="0" borderId="0" xfId="0" applyNumberFormat="1" applyFont="1" applyFill="1" applyBorder="1" applyAlignment="1">
      <alignment horizontal="center" vertical="center"/>
    </xf>
    <xf numFmtId="164" fontId="7" fillId="0" borderId="0" xfId="0" applyNumberFormat="1" applyFont="1" applyFill="1" applyBorder="1" applyAlignment="1">
      <alignment horizontal="left" vertical="center" wrapText="1"/>
    </xf>
    <xf numFmtId="164" fontId="5" fillId="0" borderId="0" xfId="0" applyNumberFormat="1" applyFont="1" applyFill="1"/>
    <xf numFmtId="44" fontId="0" fillId="0" borderId="16" xfId="1" applyNumberFormat="1" applyFont="1" applyBorder="1" applyAlignment="1">
      <alignment horizontal="justify" vertical="justify"/>
    </xf>
    <xf numFmtId="171" fontId="7" fillId="0" borderId="16" xfId="2" applyNumberFormat="1" applyFont="1" applyBorder="1" applyAlignment="1">
      <alignment horizontal="center" vertical="center"/>
    </xf>
    <xf numFmtId="1" fontId="6" fillId="2" borderId="16" xfId="0" applyNumberFormat="1" applyFont="1" applyFill="1" applyBorder="1" applyAlignment="1">
      <alignment horizontal="center" vertical="center" wrapText="1"/>
    </xf>
    <xf numFmtId="164" fontId="3" fillId="2" borderId="16" xfId="0" applyNumberFormat="1" applyFont="1" applyFill="1" applyBorder="1" applyAlignment="1">
      <alignment vertical="center" wrapText="1"/>
    </xf>
    <xf numFmtId="171" fontId="5" fillId="0" borderId="16" xfId="3" applyNumberFormat="1" applyFont="1" applyBorder="1" applyAlignment="1">
      <alignment horizontal="center" vertical="center"/>
    </xf>
    <xf numFmtId="171" fontId="5" fillId="0" borderId="16" xfId="3" applyNumberFormat="1" applyFont="1" applyBorder="1" applyAlignment="1">
      <alignment horizontal="center"/>
    </xf>
    <xf numFmtId="164" fontId="7" fillId="4" borderId="0" xfId="0" applyNumberFormat="1" applyFont="1" applyFill="1"/>
    <xf numFmtId="0" fontId="42" fillId="0" borderId="16" xfId="0" applyNumberFormat="1" applyFont="1" applyBorder="1" applyAlignment="1">
      <alignment horizontal="center" vertical="center" wrapText="1"/>
    </xf>
    <xf numFmtId="0" fontId="42" fillId="0" borderId="16" xfId="0" applyNumberFormat="1" applyFont="1" applyFill="1" applyBorder="1" applyAlignment="1">
      <alignment horizontal="center" vertical="center" wrapText="1"/>
    </xf>
    <xf numFmtId="0" fontId="42" fillId="0" borderId="16" xfId="0" applyNumberFormat="1" applyFont="1" applyBorder="1" applyAlignment="1">
      <alignment horizontal="center" vertical="center"/>
    </xf>
    <xf numFmtId="0" fontId="42" fillId="0" borderId="16" xfId="0" applyNumberFormat="1" applyFont="1" applyBorder="1" applyAlignment="1">
      <alignment horizontal="center"/>
    </xf>
    <xf numFmtId="4" fontId="7" fillId="0" borderId="16" xfId="4" applyNumberFormat="1" applyFont="1" applyBorder="1" applyAlignment="1">
      <alignment horizontal="center"/>
    </xf>
    <xf numFmtId="0" fontId="20" fillId="0" borderId="16" xfId="6" applyNumberFormat="1" applyFont="1" applyBorder="1" applyAlignment="1">
      <alignment horizontal="center"/>
    </xf>
    <xf numFmtId="0" fontId="41" fillId="0" borderId="16" xfId="0" applyNumberFormat="1" applyFont="1" applyBorder="1" applyAlignment="1">
      <alignment horizontal="center" vertical="center"/>
    </xf>
    <xf numFmtId="0" fontId="41" fillId="0" borderId="16" xfId="0" applyNumberFormat="1" applyFont="1" applyBorder="1" applyAlignment="1">
      <alignment horizontal="center"/>
    </xf>
    <xf numFmtId="0" fontId="42" fillId="4" borderId="16" xfId="0" applyNumberFormat="1" applyFont="1" applyFill="1" applyBorder="1" applyAlignment="1">
      <alignment horizontal="center"/>
    </xf>
    <xf numFmtId="0" fontId="42" fillId="4" borderId="16" xfId="0" applyNumberFormat="1" applyFont="1" applyFill="1" applyBorder="1" applyAlignment="1">
      <alignment horizontal="center" vertical="center"/>
    </xf>
    <xf numFmtId="0" fontId="20" fillId="4" borderId="16" xfId="6" applyFont="1" applyFill="1" applyBorder="1" applyAlignment="1">
      <alignment horizontal="center"/>
    </xf>
    <xf numFmtId="0" fontId="41" fillId="4" borderId="16" xfId="0" applyNumberFormat="1" applyFont="1" applyFill="1" applyBorder="1" applyAlignment="1">
      <alignment horizontal="center" vertical="center"/>
    </xf>
    <xf numFmtId="0" fontId="43" fillId="0" borderId="16" xfId="0" applyNumberFormat="1" applyFont="1" applyFill="1" applyBorder="1" applyAlignment="1">
      <alignment horizontal="center" vertical="center" wrapText="1"/>
    </xf>
    <xf numFmtId="2" fontId="43" fillId="0" borderId="16" xfId="0" applyNumberFormat="1" applyFont="1" applyBorder="1" applyAlignment="1">
      <alignment horizontal="center" vertical="center" wrapText="1"/>
    </xf>
    <xf numFmtId="1" fontId="4" fillId="0" borderId="16" xfId="5" applyNumberFormat="1" applyFont="1" applyBorder="1" applyAlignment="1">
      <alignment horizontal="center"/>
    </xf>
    <xf numFmtId="44" fontId="44" fillId="0" borderId="16" xfId="7" applyFont="1" applyBorder="1" applyAlignment="1">
      <alignment horizontal="justify" vertical="justify"/>
    </xf>
    <xf numFmtId="165" fontId="4" fillId="0" borderId="0" xfId="4" applyNumberFormat="1" applyFont="1"/>
    <xf numFmtId="170" fontId="44" fillId="0" borderId="16" xfId="5" applyNumberFormat="1" applyFont="1" applyBorder="1" applyAlignment="1">
      <alignment horizontal="center" vertical="center"/>
    </xf>
    <xf numFmtId="165" fontId="4" fillId="0" borderId="10" xfId="4" applyNumberFormat="1" applyFont="1" applyBorder="1"/>
    <xf numFmtId="165" fontId="4" fillId="0" borderId="10" xfId="4" applyNumberFormat="1" applyFont="1" applyBorder="1" applyAlignment="1">
      <alignment horizontal="center"/>
    </xf>
    <xf numFmtId="165" fontId="4" fillId="0" borderId="0" xfId="4" applyNumberFormat="1" applyFont="1" applyAlignment="1">
      <alignment horizontal="center"/>
    </xf>
    <xf numFmtId="44" fontId="44" fillId="0" borderId="0" xfId="7" applyFont="1" applyAlignment="1">
      <alignment horizontal="center" vertical="center"/>
    </xf>
    <xf numFmtId="44" fontId="44" fillId="0" borderId="16" xfId="7" applyFont="1" applyBorder="1" applyAlignment="1">
      <alignment horizontal="center" vertical="center"/>
    </xf>
    <xf numFmtId="165" fontId="4" fillId="0" borderId="16" xfId="4" applyNumberFormat="1" applyFont="1" applyBorder="1" applyAlignment="1">
      <alignment horizontal="center" vertical="center"/>
    </xf>
    <xf numFmtId="165" fontId="4" fillId="0" borderId="16" xfId="4" applyNumberFormat="1" applyFont="1" applyBorder="1" applyAlignment="1">
      <alignment horizontal="right"/>
    </xf>
    <xf numFmtId="1" fontId="4" fillId="0" borderId="16" xfId="5" applyNumberFormat="1" applyFont="1" applyBorder="1" applyAlignment="1">
      <alignment horizontal="center" vertical="center"/>
    </xf>
    <xf numFmtId="44" fontId="4" fillId="0" borderId="16" xfId="7" applyFont="1" applyBorder="1" applyAlignment="1">
      <alignment horizontal="center" vertical="center"/>
    </xf>
    <xf numFmtId="0" fontId="42" fillId="0" borderId="16" xfId="0" applyNumberFormat="1" applyFont="1" applyFill="1" applyBorder="1" applyAlignment="1">
      <alignment horizontal="center"/>
    </xf>
    <xf numFmtId="0" fontId="20" fillId="0" borderId="16" xfId="6" applyFont="1" applyFill="1" applyBorder="1" applyAlignment="1">
      <alignment horizontal="center"/>
    </xf>
    <xf numFmtId="0" fontId="41" fillId="0" borderId="16" xfId="0" applyNumberFormat="1" applyFont="1" applyFill="1" applyBorder="1" applyAlignment="1">
      <alignment horizontal="center" vertical="center"/>
    </xf>
    <xf numFmtId="4" fontId="7" fillId="4" borderId="16" xfId="4" applyNumberFormat="1" applyFont="1" applyFill="1" applyBorder="1" applyAlignment="1">
      <alignment horizontal="center"/>
    </xf>
    <xf numFmtId="4" fontId="42" fillId="4" borderId="16" xfId="0" applyNumberFormat="1" applyFont="1" applyFill="1" applyBorder="1"/>
    <xf numFmtId="1" fontId="3" fillId="2" borderId="16" xfId="0" applyNumberFormat="1" applyFont="1" applyFill="1" applyBorder="1" applyAlignment="1">
      <alignment horizontal="center" vertical="center" wrapText="1"/>
    </xf>
    <xf numFmtId="164" fontId="3" fillId="0" borderId="16" xfId="0" applyNumberFormat="1" applyFont="1" applyBorder="1" applyAlignment="1">
      <alignment horizontal="justify" wrapText="1"/>
    </xf>
    <xf numFmtId="164" fontId="3" fillId="0" borderId="16" xfId="0" applyNumberFormat="1" applyFont="1" applyBorder="1"/>
    <xf numFmtId="164" fontId="3" fillId="0" borderId="16" xfId="0" applyNumberFormat="1" applyFont="1" applyBorder="1" applyAlignment="1">
      <alignment wrapText="1"/>
    </xf>
    <xf numFmtId="0" fontId="47" fillId="4" borderId="0" xfId="0" applyNumberFormat="1" applyFont="1" applyFill="1" applyBorder="1" applyAlignment="1">
      <alignment horizontal="center" vertical="center"/>
    </xf>
    <xf numFmtId="164" fontId="3" fillId="0" borderId="16" xfId="0" applyNumberFormat="1" applyFont="1" applyBorder="1" applyAlignment="1">
      <alignment vertical="center" wrapText="1"/>
    </xf>
    <xf numFmtId="2" fontId="0" fillId="0" borderId="0" xfId="0" applyNumberFormat="1" applyAlignment="1">
      <alignment vertical="center"/>
    </xf>
    <xf numFmtId="164" fontId="3" fillId="0" borderId="16" xfId="0" applyNumberFormat="1" applyFont="1" applyBorder="1" applyAlignment="1"/>
    <xf numFmtId="14" fontId="3" fillId="0" borderId="0" xfId="0" applyNumberFormat="1" applyFont="1" applyAlignment="1">
      <alignment horizontal="right"/>
    </xf>
    <xf numFmtId="10" fontId="3" fillId="23" borderId="16" xfId="2" applyNumberFormat="1" applyFont="1" applyFill="1" applyBorder="1" applyAlignment="1">
      <alignment horizontal="center"/>
    </xf>
    <xf numFmtId="164" fontId="3" fillId="4" borderId="0" xfId="0" applyNumberFormat="1" applyFont="1" applyFill="1"/>
    <xf numFmtId="1" fontId="3" fillId="4" borderId="0" xfId="0" applyNumberFormat="1" applyFont="1" applyFill="1"/>
    <xf numFmtId="164" fontId="5" fillId="4" borderId="0" xfId="0" applyNumberFormat="1" applyFont="1" applyFill="1" applyAlignment="1">
      <alignment horizontal="center"/>
    </xf>
    <xf numFmtId="4" fontId="7" fillId="4" borderId="16" xfId="0" applyNumberFormat="1" applyFont="1" applyFill="1" applyBorder="1" applyAlignment="1">
      <alignment horizontal="center" vertical="center"/>
    </xf>
    <xf numFmtId="164" fontId="6" fillId="0" borderId="16" xfId="0" applyNumberFormat="1" applyFont="1" applyBorder="1" applyAlignment="1">
      <alignment horizontal="center" vertical="center"/>
    </xf>
    <xf numFmtId="4" fontId="13" fillId="0" borderId="16" xfId="0" applyNumberFormat="1" applyFont="1" applyBorder="1" applyAlignment="1">
      <alignment horizontal="center" vertical="center"/>
    </xf>
    <xf numFmtId="1" fontId="3" fillId="0" borderId="10" xfId="0" applyNumberFormat="1" applyFont="1" applyBorder="1" applyAlignment="1">
      <alignment horizontal="center"/>
    </xf>
    <xf numFmtId="4" fontId="0" fillId="0" borderId="16" xfId="0" applyNumberFormat="1" applyBorder="1" applyAlignment="1">
      <alignment wrapText="1"/>
    </xf>
    <xf numFmtId="0" fontId="3" fillId="0" borderId="10" xfId="0" applyNumberFormat="1" applyFont="1" applyBorder="1" applyAlignment="1">
      <alignment horizontal="center"/>
    </xf>
    <xf numFmtId="4" fontId="6" fillId="4" borderId="16" xfId="0" applyNumberFormat="1" applyFont="1" applyFill="1" applyBorder="1" applyAlignment="1">
      <alignment horizontal="center"/>
    </xf>
    <xf numFmtId="2" fontId="6" fillId="0" borderId="10" xfId="0" applyNumberFormat="1" applyFont="1" applyBorder="1" applyAlignment="1">
      <alignment horizontal="center"/>
    </xf>
    <xf numFmtId="164" fontId="3" fillId="2" borderId="10" xfId="0" applyNumberFormat="1" applyFont="1" applyFill="1" applyBorder="1" applyAlignment="1">
      <alignment horizontal="center" vertical="center" wrapText="1"/>
    </xf>
    <xf numFmtId="164" fontId="0" fillId="2" borderId="16" xfId="0" applyNumberFormat="1" applyFill="1" applyBorder="1"/>
    <xf numFmtId="0" fontId="46" fillId="11" borderId="16" xfId="8" applyFont="1" applyFill="1" applyBorder="1" applyAlignment="1">
      <alignment horizontal="center" vertical="center"/>
    </xf>
    <xf numFmtId="165" fontId="3" fillId="11" borderId="16" xfId="1" applyNumberFormat="1" applyFont="1" applyFill="1" applyBorder="1" applyAlignment="1">
      <alignment horizontal="right" vertical="center"/>
    </xf>
    <xf numFmtId="3" fontId="3" fillId="11" borderId="16" xfId="2" applyNumberFormat="1" applyFont="1" applyFill="1" applyBorder="1" applyAlignment="1">
      <alignment horizontal="right" vertical="center"/>
    </xf>
    <xf numFmtId="4" fontId="3" fillId="11" borderId="16" xfId="0" applyNumberFormat="1" applyFont="1" applyFill="1" applyBorder="1" applyAlignment="1">
      <alignment horizontal="center" vertical="center"/>
    </xf>
    <xf numFmtId="1" fontId="3" fillId="11" borderId="16" xfId="0" applyNumberFormat="1" applyFont="1" applyFill="1" applyBorder="1" applyAlignment="1">
      <alignment horizontal="center"/>
    </xf>
    <xf numFmtId="4" fontId="3" fillId="11" borderId="16" xfId="0" applyNumberFormat="1" applyFont="1" applyFill="1" applyBorder="1" applyAlignment="1">
      <alignment horizontal="center"/>
    </xf>
    <xf numFmtId="1" fontId="3" fillId="11" borderId="16" xfId="0" applyNumberFormat="1" applyFont="1" applyFill="1" applyBorder="1" applyAlignment="1">
      <alignment horizontal="center" vertical="center"/>
    </xf>
    <xf numFmtId="165" fontId="3" fillId="11" borderId="16" xfId="1" applyNumberFormat="1" applyFont="1" applyFill="1" applyBorder="1" applyAlignment="1">
      <alignment horizontal="center"/>
    </xf>
    <xf numFmtId="3" fontId="3" fillId="11" borderId="16" xfId="0" applyNumberFormat="1" applyFont="1" applyFill="1" applyBorder="1" applyAlignment="1">
      <alignment horizontal="center"/>
    </xf>
    <xf numFmtId="1" fontId="3" fillId="4" borderId="16" xfId="0" applyNumberFormat="1" applyFont="1" applyFill="1" applyBorder="1" applyAlignment="1">
      <alignment horizontal="center" vertical="center"/>
    </xf>
    <xf numFmtId="4" fontId="7" fillId="4" borderId="16" xfId="2" applyNumberFormat="1" applyFont="1" applyFill="1" applyBorder="1" applyAlignment="1">
      <alignment horizontal="center" vertical="center"/>
    </xf>
    <xf numFmtId="3" fontId="7" fillId="4" borderId="16" xfId="2" applyNumberFormat="1" applyFont="1" applyFill="1" applyBorder="1" applyAlignment="1">
      <alignment horizontal="center" vertical="center"/>
    </xf>
    <xf numFmtId="10" fontId="3" fillId="4" borderId="16" xfId="2" applyNumberFormat="1" applyFont="1" applyFill="1" applyBorder="1" applyAlignment="1">
      <alignment horizontal="center" vertical="center"/>
    </xf>
    <xf numFmtId="164" fontId="5" fillId="4" borderId="16" xfId="0" applyNumberFormat="1" applyFont="1" applyFill="1" applyBorder="1" applyAlignment="1">
      <alignment wrapText="1"/>
    </xf>
    <xf numFmtId="4" fontId="13" fillId="4" borderId="16" xfId="0" applyNumberFormat="1" applyFont="1" applyFill="1" applyBorder="1" applyAlignment="1">
      <alignment horizontal="center" vertical="center"/>
    </xf>
    <xf numFmtId="10" fontId="13" fillId="4" borderId="16" xfId="2" applyNumberFormat="1" applyFont="1" applyFill="1" applyBorder="1" applyAlignment="1">
      <alignment horizontal="center" vertical="center"/>
    </xf>
    <xf numFmtId="170" fontId="44" fillId="23" borderId="16" xfId="5" applyNumberFormat="1" applyFont="1" applyFill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164" fontId="0" fillId="2" borderId="16" xfId="0" applyNumberFormat="1" applyFill="1" applyBorder="1" applyAlignment="1">
      <alignment horizontal="center"/>
    </xf>
    <xf numFmtId="3" fontId="7" fillId="0" borderId="16" xfId="2" applyNumberFormat="1" applyFont="1" applyBorder="1" applyAlignment="1">
      <alignment horizontal="center" vertical="center"/>
    </xf>
    <xf numFmtId="4" fontId="0" fillId="0" borderId="16" xfId="1" applyNumberFormat="1" applyFont="1" applyBorder="1" applyAlignment="1">
      <alignment horizontal="center"/>
    </xf>
    <xf numFmtId="10" fontId="0" fillId="0" borderId="16" xfId="2" applyNumberFormat="1" applyFont="1" applyBorder="1" applyAlignment="1">
      <alignment horizontal="center"/>
    </xf>
    <xf numFmtId="4" fontId="0" fillId="0" borderId="16" xfId="0" applyNumberFormat="1" applyBorder="1" applyAlignment="1">
      <alignment horizontal="center"/>
    </xf>
    <xf numFmtId="4" fontId="11" fillId="0" borderId="16" xfId="0" applyNumberFormat="1" applyFont="1" applyBorder="1" applyAlignment="1">
      <alignment horizontal="center"/>
    </xf>
    <xf numFmtId="4" fontId="11" fillId="0" borderId="16" xfId="1" applyNumberFormat="1" applyFont="1" applyBorder="1" applyAlignment="1">
      <alignment horizontal="center"/>
    </xf>
    <xf numFmtId="10" fontId="11" fillId="0" borderId="16" xfId="2" applyNumberFormat="1" applyFont="1" applyBorder="1" applyAlignment="1">
      <alignment horizontal="center"/>
    </xf>
    <xf numFmtId="4" fontId="0" fillId="0" borderId="0" xfId="0" applyNumberFormat="1" applyAlignment="1">
      <alignment horizontal="center"/>
    </xf>
    <xf numFmtId="164" fontId="6" fillId="0" borderId="10" xfId="0" applyNumberFormat="1" applyFont="1" applyBorder="1" applyAlignment="1">
      <alignment horizontal="center"/>
    </xf>
    <xf numFmtId="4" fontId="11" fillId="0" borderId="12" xfId="0" applyNumberFormat="1" applyFont="1" applyBorder="1" applyAlignment="1">
      <alignment horizontal="center"/>
    </xf>
    <xf numFmtId="4" fontId="11" fillId="0" borderId="12" xfId="1" applyNumberFormat="1" applyFont="1" applyBorder="1" applyAlignment="1">
      <alignment horizontal="center"/>
    </xf>
    <xf numFmtId="10" fontId="11" fillId="0" borderId="12" xfId="2" applyNumberFormat="1" applyFont="1" applyBorder="1" applyAlignment="1">
      <alignment horizontal="center"/>
    </xf>
    <xf numFmtId="4" fontId="7" fillId="0" borderId="16" xfId="0" applyNumberFormat="1" applyFont="1" applyBorder="1" applyAlignment="1">
      <alignment horizontal="center"/>
    </xf>
    <xf numFmtId="4" fontId="7" fillId="0" borderId="16" xfId="1" applyNumberFormat="1" applyFont="1" applyBorder="1" applyAlignment="1">
      <alignment horizontal="center"/>
    </xf>
    <xf numFmtId="10" fontId="7" fillId="0" borderId="16" xfId="2" applyNumberFormat="1" applyFont="1" applyBorder="1" applyAlignment="1">
      <alignment horizontal="center"/>
    </xf>
    <xf numFmtId="10" fontId="20" fillId="0" borderId="16" xfId="2" applyNumberFormat="1" applyFont="1" applyBorder="1" applyAlignment="1">
      <alignment horizontal="center"/>
    </xf>
    <xf numFmtId="4" fontId="20" fillId="0" borderId="16" xfId="1" applyNumberFormat="1" applyFon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4" fontId="0" fillId="0" borderId="16" xfId="0" applyNumberFormat="1" applyBorder="1"/>
    <xf numFmtId="10" fontId="0" fillId="0" borderId="16" xfId="2" applyNumberFormat="1" applyFont="1" applyBorder="1" applyAlignment="1">
      <alignment horizontal="center" vertical="center"/>
    </xf>
    <xf numFmtId="4" fontId="0" fillId="0" borderId="16" xfId="0" applyNumberFormat="1" applyBorder="1" applyAlignment="1">
      <alignment horizontal="right"/>
    </xf>
    <xf numFmtId="9" fontId="0" fillId="0" borderId="16" xfId="2" applyFont="1" applyBorder="1" applyAlignment="1">
      <alignment horizontal="center"/>
    </xf>
    <xf numFmtId="164" fontId="3" fillId="2" borderId="16" xfId="0" applyNumberFormat="1" applyFont="1" applyFill="1" applyBorder="1" applyAlignment="1">
      <alignment horizontal="center" vertical="center" wrapText="1"/>
    </xf>
    <xf numFmtId="164" fontId="3" fillId="2" borderId="10" xfId="0" applyNumberFormat="1" applyFont="1" applyFill="1" applyBorder="1" applyAlignment="1">
      <alignment horizontal="center" vertical="center"/>
    </xf>
    <xf numFmtId="4" fontId="3" fillId="4" borderId="16" xfId="1" applyNumberFormat="1" applyFont="1" applyFill="1" applyBorder="1" applyAlignment="1">
      <alignment horizontal="right" vertical="center"/>
    </xf>
    <xf numFmtId="14" fontId="7" fillId="0" borderId="16" xfId="0" applyNumberFormat="1" applyFont="1" applyBorder="1"/>
    <xf numFmtId="14" fontId="5" fillId="4" borderId="16" xfId="2" applyNumberFormat="1" applyFont="1" applyFill="1" applyBorder="1" applyAlignment="1">
      <alignment vertical="center" wrapText="1"/>
    </xf>
    <xf numFmtId="14" fontId="5" fillId="4" borderId="1" xfId="2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0" fontId="38" fillId="0" borderId="1" xfId="0" applyFont="1" applyBorder="1" applyAlignment="1">
      <alignment horizontal="justify" vertical="center" wrapText="1"/>
    </xf>
    <xf numFmtId="14" fontId="38" fillId="0" borderId="16" xfId="0" applyNumberFormat="1" applyFont="1" applyBorder="1" applyAlignment="1">
      <alignment vertical="center"/>
    </xf>
    <xf numFmtId="14" fontId="38" fillId="0" borderId="16" xfId="0" applyNumberFormat="1" applyFont="1" applyBorder="1" applyAlignment="1">
      <alignment horizontal="center" vertical="center"/>
    </xf>
    <xf numFmtId="164" fontId="38" fillId="0" borderId="16" xfId="0" applyNumberFormat="1" applyFont="1" applyBorder="1" applyAlignment="1">
      <alignment horizontal="center" vertical="center"/>
    </xf>
    <xf numFmtId="164" fontId="38" fillId="11" borderId="16" xfId="0" applyNumberFormat="1" applyFont="1" applyFill="1" applyBorder="1" applyAlignment="1">
      <alignment horizontal="center" vertical="center"/>
    </xf>
    <xf numFmtId="164" fontId="38" fillId="24" borderId="16" xfId="0" applyNumberFormat="1" applyFont="1" applyFill="1" applyBorder="1" applyAlignment="1">
      <alignment horizontal="center" vertical="center"/>
    </xf>
    <xf numFmtId="14" fontId="7" fillId="4" borderId="16" xfId="2" applyNumberFormat="1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164" fontId="20" fillId="0" borderId="16" xfId="0" applyNumberFormat="1" applyFont="1" applyBorder="1" applyAlignment="1"/>
    <xf numFmtId="14" fontId="20" fillId="0" borderId="16" xfId="0" applyNumberFormat="1" applyFont="1" applyBorder="1" applyAlignment="1">
      <alignment horizontal="center" vertical="center"/>
    </xf>
    <xf numFmtId="164" fontId="20" fillId="0" borderId="16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 wrapText="1"/>
    </xf>
    <xf numFmtId="3" fontId="3" fillId="2" borderId="1" xfId="1" applyNumberFormat="1" applyFont="1" applyFill="1" applyBorder="1" applyAlignment="1">
      <alignment horizontal="center" vertical="center"/>
    </xf>
    <xf numFmtId="3" fontId="6" fillId="2" borderId="1" xfId="0" applyNumberFormat="1" applyFont="1" applyFill="1" applyBorder="1" applyAlignment="1">
      <alignment horizontal="center" vertical="center"/>
    </xf>
    <xf numFmtId="3" fontId="3" fillId="4" borderId="1" xfId="1" applyNumberFormat="1" applyFont="1" applyFill="1" applyBorder="1" applyAlignment="1">
      <alignment horizontal="center" vertical="center"/>
    </xf>
    <xf numFmtId="3" fontId="3" fillId="4" borderId="1" xfId="0" applyNumberFormat="1" applyFont="1" applyFill="1" applyBorder="1" applyAlignment="1">
      <alignment horizontal="center" vertical="center"/>
    </xf>
    <xf numFmtId="3" fontId="3" fillId="0" borderId="1" xfId="1" applyNumberFormat="1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164" fontId="36" fillId="2" borderId="16" xfId="0" applyNumberFormat="1" applyFont="1" applyFill="1" applyBorder="1" applyAlignment="1">
      <alignment horizontal="center" vertical="center"/>
    </xf>
    <xf numFmtId="44" fontId="44" fillId="0" borderId="16" xfId="7" applyFont="1" applyBorder="1" applyAlignment="1">
      <alignment horizontal="justify" vertical="center"/>
    </xf>
    <xf numFmtId="165" fontId="4" fillId="0" borderId="10" xfId="4" applyNumberFormat="1" applyFont="1" applyBorder="1" applyAlignment="1">
      <alignment horizontal="center" vertical="center"/>
    </xf>
    <xf numFmtId="165" fontId="4" fillId="0" borderId="0" xfId="4" applyNumberFormat="1" applyFont="1" applyAlignment="1">
      <alignment horizontal="center" vertical="center"/>
    </xf>
    <xf numFmtId="165" fontId="4" fillId="0" borderId="16" xfId="4" applyNumberFormat="1" applyFont="1" applyBorder="1" applyAlignment="1">
      <alignment horizontal="right" vertical="center"/>
    </xf>
    <xf numFmtId="0" fontId="42" fillId="2" borderId="16" xfId="0" applyNumberFormat="1" applyFont="1" applyFill="1" applyBorder="1" applyAlignment="1">
      <alignment horizontal="center" vertical="center" wrapText="1"/>
    </xf>
    <xf numFmtId="2" fontId="43" fillId="2" borderId="16" xfId="0" applyNumberFormat="1" applyFont="1" applyFill="1" applyBorder="1" applyAlignment="1">
      <alignment horizontal="center" vertical="center" wrapText="1"/>
    </xf>
    <xf numFmtId="0" fontId="43" fillId="2" borderId="16" xfId="0" applyNumberFormat="1" applyFont="1" applyFill="1" applyBorder="1" applyAlignment="1">
      <alignment horizontal="center" vertical="center" wrapText="1"/>
    </xf>
    <xf numFmtId="0" fontId="41" fillId="11" borderId="16" xfId="0" applyNumberFormat="1" applyFont="1" applyFill="1" applyBorder="1" applyAlignment="1">
      <alignment horizontal="center" vertical="center"/>
    </xf>
    <xf numFmtId="0" fontId="46" fillId="0" borderId="16" xfId="8" applyFont="1" applyBorder="1" applyAlignment="1">
      <alignment horizontal="center" vertical="center"/>
    </xf>
    <xf numFmtId="165" fontId="3" fillId="0" borderId="16" xfId="1" applyNumberFormat="1" applyFont="1" applyBorder="1" applyAlignment="1">
      <alignment horizontal="right" vertical="center"/>
    </xf>
    <xf numFmtId="3" fontId="3" fillId="0" borderId="16" xfId="2" applyNumberFormat="1" applyFont="1" applyBorder="1" applyAlignment="1">
      <alignment horizontal="right" vertical="center"/>
    </xf>
    <xf numFmtId="4" fontId="3" fillId="4" borderId="16" xfId="0" applyNumberFormat="1" applyFont="1" applyFill="1" applyBorder="1" applyAlignment="1">
      <alignment horizontal="center" vertical="center"/>
    </xf>
    <xf numFmtId="4" fontId="3" fillId="0" borderId="16" xfId="0" applyNumberFormat="1" applyFont="1" applyBorder="1" applyAlignment="1">
      <alignment horizontal="center" vertical="center"/>
    </xf>
    <xf numFmtId="1" fontId="3" fillId="0" borderId="16" xfId="0" applyNumberFormat="1" applyFont="1" applyBorder="1" applyAlignment="1">
      <alignment horizontal="center"/>
    </xf>
    <xf numFmtId="4" fontId="3" fillId="0" borderId="16" xfId="0" applyNumberFormat="1" applyFont="1" applyBorder="1" applyAlignment="1">
      <alignment horizontal="center"/>
    </xf>
    <xf numFmtId="9" fontId="5" fillId="23" borderId="16" xfId="2" applyFont="1" applyFill="1" applyBorder="1" applyAlignment="1">
      <alignment horizontal="center" vertical="center"/>
    </xf>
    <xf numFmtId="9" fontId="0" fillId="0" borderId="16" xfId="2" applyFont="1" applyBorder="1" applyAlignment="1">
      <alignment horizontal="center" vertical="center"/>
    </xf>
    <xf numFmtId="10" fontId="3" fillId="0" borderId="16" xfId="2" applyNumberFormat="1" applyFont="1" applyBorder="1" applyAlignment="1">
      <alignment horizontal="center"/>
    </xf>
    <xf numFmtId="1" fontId="3" fillId="0" borderId="16" xfId="0" applyNumberFormat="1" applyFont="1" applyBorder="1" applyAlignment="1">
      <alignment horizontal="center" vertical="center"/>
    </xf>
    <xf numFmtId="0" fontId="48" fillId="0" borderId="16" xfId="0" applyNumberFormat="1" applyFont="1" applyBorder="1" applyAlignment="1">
      <alignment horizontal="center" vertical="center"/>
    </xf>
    <xf numFmtId="9" fontId="11" fillId="0" borderId="16" xfId="2" applyFont="1" applyBorder="1" applyAlignment="1">
      <alignment horizontal="center" vertical="center"/>
    </xf>
    <xf numFmtId="165" fontId="3" fillId="0" borderId="16" xfId="1" applyNumberFormat="1" applyFont="1" applyBorder="1" applyAlignment="1">
      <alignment horizontal="center"/>
    </xf>
    <xf numFmtId="3" fontId="3" fillId="0" borderId="16" xfId="0" applyNumberFormat="1" applyFont="1" applyBorder="1" applyAlignment="1">
      <alignment horizontal="center"/>
    </xf>
    <xf numFmtId="0" fontId="0" fillId="0" borderId="16" xfId="0" applyBorder="1" applyAlignment="1">
      <alignment horizontal="left" vertical="center"/>
    </xf>
    <xf numFmtId="10" fontId="3" fillId="10" borderId="1" xfId="2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NumberFormat="1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10" fontId="3" fillId="25" borderId="1" xfId="2" applyNumberFormat="1" applyFont="1" applyFill="1" applyBorder="1" applyAlignment="1">
      <alignment horizontal="center" vertical="center"/>
    </xf>
    <xf numFmtId="10" fontId="3" fillId="4" borderId="0" xfId="2" applyNumberFormat="1" applyFont="1" applyFill="1" applyBorder="1" applyAlignment="1">
      <alignment horizontal="center" vertical="center"/>
    </xf>
    <xf numFmtId="14" fontId="7" fillId="0" borderId="16" xfId="0" applyNumberFormat="1" applyFont="1" applyBorder="1" applyAlignment="1">
      <alignment vertical="center"/>
    </xf>
    <xf numFmtId="164" fontId="49" fillId="0" borderId="0" xfId="0" applyNumberFormat="1" applyFont="1" applyAlignment="1">
      <alignment vertical="center"/>
    </xf>
    <xf numFmtId="164" fontId="38" fillId="0" borderId="16" xfId="0" applyNumberFormat="1" applyFont="1" applyBorder="1" applyAlignment="1">
      <alignment horizontal="center" vertical="center"/>
    </xf>
    <xf numFmtId="164" fontId="38" fillId="0" borderId="0" xfId="0" applyNumberFormat="1" applyFont="1" applyAlignment="1">
      <alignment vertical="center"/>
    </xf>
    <xf numFmtId="164" fontId="38" fillId="0" borderId="0" xfId="0" applyNumberFormat="1" applyFont="1"/>
    <xf numFmtId="14" fontId="7" fillId="0" borderId="16" xfId="0" applyNumberFormat="1" applyFont="1" applyBorder="1" applyAlignment="1">
      <alignment horizontal="center" vertical="center"/>
    </xf>
    <xf numFmtId="10" fontId="3" fillId="10" borderId="16" xfId="2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NumberFormat="1" applyFont="1" applyFill="1" applyBorder="1" applyAlignment="1">
      <alignment horizontal="center" vertical="center" wrapText="1"/>
    </xf>
    <xf numFmtId="0" fontId="38" fillId="0" borderId="16" xfId="0" applyFont="1" applyBorder="1" applyAlignment="1">
      <alignment horizontal="left" vertical="center"/>
    </xf>
    <xf numFmtId="14" fontId="5" fillId="4" borderId="16" xfId="2" applyNumberFormat="1" applyFont="1" applyFill="1" applyBorder="1" applyAlignment="1">
      <alignment horizontal="center" vertical="center"/>
    </xf>
    <xf numFmtId="164" fontId="5" fillId="4" borderId="16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164" fontId="38" fillId="0" borderId="16" xfId="0" applyNumberFormat="1" applyFont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 wrapText="1"/>
    </xf>
    <xf numFmtId="14" fontId="20" fillId="0" borderId="16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vertical="center"/>
    </xf>
    <xf numFmtId="164" fontId="7" fillId="2" borderId="4" xfId="0" applyNumberFormat="1" applyFont="1" applyFill="1" applyBorder="1" applyAlignment="1">
      <alignment horizontal="center" vertical="center"/>
    </xf>
    <xf numFmtId="164" fontId="7" fillId="2" borderId="5" xfId="0" applyNumberFormat="1" applyFont="1" applyFill="1" applyBorder="1" applyAlignment="1">
      <alignment horizontal="center" vertical="center"/>
    </xf>
    <xf numFmtId="164" fontId="7" fillId="2" borderId="6" xfId="0" applyNumberFormat="1" applyFont="1" applyFill="1" applyBorder="1" applyAlignment="1">
      <alignment horizontal="center" vertical="center"/>
    </xf>
    <xf numFmtId="164" fontId="7" fillId="2" borderId="7" xfId="0" applyNumberFormat="1" applyFont="1" applyFill="1" applyBorder="1" applyAlignment="1">
      <alignment horizontal="center" vertical="center"/>
    </xf>
    <xf numFmtId="164" fontId="7" fillId="2" borderId="8" xfId="0" applyNumberFormat="1" applyFont="1" applyFill="1" applyBorder="1" applyAlignment="1">
      <alignment horizontal="center" vertical="center"/>
    </xf>
    <xf numFmtId="164" fontId="7" fillId="2" borderId="9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NumberFormat="1" applyFont="1" applyFill="1" applyBorder="1" applyAlignment="1">
      <alignment horizontal="center" vertical="center" wrapText="1"/>
    </xf>
    <xf numFmtId="164" fontId="3" fillId="0" borderId="0" xfId="0" applyNumberFormat="1" applyFont="1" applyAlignment="1">
      <alignment horizontal="center"/>
    </xf>
    <xf numFmtId="3" fontId="3" fillId="0" borderId="16" xfId="0" applyNumberFormat="1" applyFont="1" applyBorder="1" applyAlignment="1">
      <alignment horizontal="right" vertical="center" wrapText="1"/>
    </xf>
    <xf numFmtId="3" fontId="3" fillId="2" borderId="16" xfId="0" applyNumberFormat="1" applyFont="1" applyFill="1" applyBorder="1" applyAlignment="1">
      <alignment horizontal="right" vertical="center" wrapText="1"/>
    </xf>
    <xf numFmtId="3" fontId="3" fillId="0" borderId="16" xfId="1" applyNumberFormat="1" applyFont="1" applyBorder="1" applyAlignment="1">
      <alignment vertical="center"/>
    </xf>
    <xf numFmtId="3" fontId="3" fillId="0" borderId="16" xfId="0" applyNumberFormat="1" applyFont="1" applyBorder="1" applyAlignment="1">
      <alignment horizontal="right" vertical="center"/>
    </xf>
    <xf numFmtId="3" fontId="3" fillId="0" borderId="16" xfId="0" applyNumberFormat="1" applyFont="1" applyBorder="1" applyAlignment="1">
      <alignment vertical="center"/>
    </xf>
    <xf numFmtId="3" fontId="3" fillId="0" borderId="16" xfId="1" applyNumberFormat="1" applyFont="1" applyBorder="1" applyAlignment="1">
      <alignment horizontal="right" vertical="center"/>
    </xf>
    <xf numFmtId="14" fontId="7" fillId="0" borderId="16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/>
    </xf>
    <xf numFmtId="4" fontId="6" fillId="0" borderId="0" xfId="0" applyNumberFormat="1" applyFont="1" applyBorder="1"/>
    <xf numFmtId="4" fontId="6" fillId="0" borderId="0" xfId="0" applyNumberFormat="1" applyFont="1" applyBorder="1" applyAlignment="1">
      <alignment horizontal="center"/>
    </xf>
    <xf numFmtId="4" fontId="6" fillId="4" borderId="0" xfId="1" applyNumberFormat="1" applyFont="1" applyFill="1" applyBorder="1"/>
    <xf numFmtId="9" fontId="50" fillId="0" borderId="16" xfId="2" applyFont="1" applyBorder="1" applyAlignment="1">
      <alignment horizontal="center"/>
    </xf>
    <xf numFmtId="164" fontId="50" fillId="0" borderId="16" xfId="0" applyNumberFormat="1" applyFont="1" applyBorder="1" applyAlignment="1">
      <alignment horizontal="center"/>
    </xf>
    <xf numFmtId="9" fontId="50" fillId="2" borderId="16" xfId="2" applyFont="1" applyFill="1" applyBorder="1" applyAlignment="1">
      <alignment horizontal="center"/>
    </xf>
    <xf numFmtId="164" fontId="50" fillId="0" borderId="0" xfId="0" applyNumberFormat="1" applyFont="1"/>
    <xf numFmtId="4" fontId="3" fillId="2" borderId="16" xfId="1" applyNumberFormat="1" applyFont="1" applyFill="1" applyBorder="1" applyAlignment="1">
      <alignment horizontal="right" vertical="center"/>
    </xf>
    <xf numFmtId="4" fontId="3" fillId="0" borderId="16" xfId="1" applyNumberFormat="1" applyFont="1" applyBorder="1" applyAlignment="1">
      <alignment vertical="center"/>
    </xf>
    <xf numFmtId="164" fontId="50" fillId="0" borderId="0" xfId="0" applyNumberFormat="1" applyFont="1" applyAlignment="1">
      <alignment vertical="center"/>
    </xf>
    <xf numFmtId="2" fontId="50" fillId="0" borderId="0" xfId="0" applyNumberFormat="1" applyFont="1"/>
    <xf numFmtId="4" fontId="3" fillId="0" borderId="16" xfId="0" applyNumberFormat="1" applyFont="1" applyBorder="1" applyAlignment="1">
      <alignment horizontal="right" vertical="center" wrapText="1"/>
    </xf>
    <xf numFmtId="4" fontId="3" fillId="4" borderId="16" xfId="0" applyNumberFormat="1" applyFont="1" applyFill="1" applyBorder="1" applyAlignment="1">
      <alignment horizontal="right" vertical="center"/>
    </xf>
    <xf numFmtId="4" fontId="3" fillId="0" borderId="16" xfId="1" applyNumberFormat="1" applyFont="1" applyBorder="1" applyAlignment="1">
      <alignment horizontal="right" vertical="center"/>
    </xf>
    <xf numFmtId="0" fontId="50" fillId="0" borderId="0" xfId="0" applyNumberFormat="1" applyFont="1" applyBorder="1" applyAlignment="1">
      <alignment horizontal="center"/>
    </xf>
    <xf numFmtId="4" fontId="50" fillId="0" borderId="0" xfId="0" applyNumberFormat="1" applyFont="1" applyBorder="1" applyAlignment="1">
      <alignment horizontal="right"/>
    </xf>
    <xf numFmtId="4" fontId="6" fillId="0" borderId="16" xfId="0" applyNumberFormat="1" applyFont="1" applyBorder="1" applyAlignment="1">
      <alignment vertical="center"/>
    </xf>
    <xf numFmtId="4" fontId="6" fillId="2" borderId="16" xfId="0" applyNumberFormat="1" applyFont="1" applyFill="1" applyBorder="1" applyAlignment="1">
      <alignment vertical="center"/>
    </xf>
    <xf numFmtId="4" fontId="6" fillId="3" borderId="10" xfId="1" applyNumberFormat="1" applyFont="1" applyFill="1" applyBorder="1" applyAlignment="1">
      <alignment vertical="center"/>
    </xf>
    <xf numFmtId="4" fontId="6" fillId="2" borderId="16" xfId="1" applyNumberFormat="1" applyFont="1" applyFill="1" applyBorder="1" applyAlignment="1">
      <alignment horizontal="right" vertical="center"/>
    </xf>
    <xf numFmtId="10" fontId="6" fillId="0" borderId="16" xfId="2" applyNumberFormat="1" applyFont="1" applyBorder="1" applyAlignment="1">
      <alignment horizontal="center" vertical="center"/>
    </xf>
    <xf numFmtId="39" fontId="6" fillId="0" borderId="16" xfId="0" applyNumberFormat="1" applyFont="1" applyBorder="1"/>
    <xf numFmtId="39" fontId="6" fillId="2" borderId="16" xfId="0" applyNumberFormat="1" applyFont="1" applyFill="1" applyBorder="1"/>
    <xf numFmtId="39" fontId="6" fillId="3" borderId="16" xfId="0" applyNumberFormat="1" applyFont="1" applyFill="1" applyBorder="1"/>
    <xf numFmtId="9" fontId="50" fillId="0" borderId="0" xfId="2" applyFont="1"/>
    <xf numFmtId="43" fontId="50" fillId="0" borderId="0" xfId="3" applyFont="1"/>
    <xf numFmtId="164" fontId="3" fillId="0" borderId="0" xfId="0" applyNumberFormat="1" applyFont="1" applyAlignment="1">
      <alignment horizontal="left"/>
    </xf>
    <xf numFmtId="9" fontId="0" fillId="0" borderId="0" xfId="2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NumberFormat="1" applyFont="1" applyFill="1" applyBorder="1" applyAlignment="1">
      <alignment horizontal="center" vertical="center" wrapText="1"/>
    </xf>
    <xf numFmtId="164" fontId="3" fillId="2" borderId="16" xfId="0" applyNumberFormat="1" applyFont="1" applyFill="1" applyBorder="1" applyAlignment="1">
      <alignment horizontal="center" vertical="center" wrapText="1"/>
    </xf>
    <xf numFmtId="3" fontId="3" fillId="0" borderId="16" xfId="1" applyNumberFormat="1" applyFont="1" applyBorder="1" applyAlignment="1">
      <alignment vertical="center" wrapText="1"/>
    </xf>
    <xf numFmtId="3" fontId="21" fillId="0" borderId="0" xfId="0" applyNumberFormat="1" applyFont="1" applyBorder="1"/>
    <xf numFmtId="4" fontId="6" fillId="0" borderId="16" xfId="0" applyNumberFormat="1" applyFont="1" applyBorder="1" applyAlignment="1">
      <alignment horizontal="right" vertical="center"/>
    </xf>
    <xf numFmtId="4" fontId="6" fillId="0" borderId="16" xfId="0" applyNumberFormat="1" applyFont="1" applyBorder="1" applyAlignment="1">
      <alignment horizontal="center" vertical="center"/>
    </xf>
    <xf numFmtId="1" fontId="3" fillId="4" borderId="1" xfId="1" applyNumberFormat="1" applyFont="1" applyFill="1" applyBorder="1" applyAlignment="1">
      <alignment horizontal="center"/>
    </xf>
    <xf numFmtId="1" fontId="6" fillId="4" borderId="1" xfId="1" applyNumberFormat="1" applyFont="1" applyFill="1" applyBorder="1" applyAlignment="1">
      <alignment horizontal="center"/>
    </xf>
    <xf numFmtId="172" fontId="6" fillId="4" borderId="1" xfId="1" applyNumberFormat="1" applyFont="1" applyFill="1" applyBorder="1" applyAlignment="1">
      <alignment horizontal="center"/>
    </xf>
    <xf numFmtId="172" fontId="3" fillId="4" borderId="1" xfId="1" applyNumberFormat="1" applyFont="1" applyFill="1" applyBorder="1" applyAlignment="1">
      <alignment horizontal="center" vertical="center"/>
    </xf>
    <xf numFmtId="172" fontId="3" fillId="4" borderId="1" xfId="1" applyNumberFormat="1" applyFont="1" applyFill="1" applyBorder="1" applyAlignment="1">
      <alignment horizont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3" xfId="0" applyNumberFormat="1" applyFont="1" applyFill="1" applyBorder="1" applyAlignment="1">
      <alignment horizontal="center" vertical="center" wrapText="1"/>
    </xf>
    <xf numFmtId="165" fontId="4" fillId="0" borderId="16" xfId="4" applyNumberFormat="1" applyFont="1" applyBorder="1" applyAlignment="1">
      <alignment vertical="center"/>
    </xf>
    <xf numFmtId="10" fontId="3" fillId="26" borderId="1" xfId="2" applyNumberFormat="1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 wrapText="1"/>
    </xf>
    <xf numFmtId="4" fontId="3" fillId="4" borderId="1" xfId="1" applyNumberFormat="1" applyFont="1" applyFill="1" applyBorder="1" applyAlignment="1">
      <alignment horizontal="center" vertical="center"/>
    </xf>
    <xf numFmtId="4" fontId="3" fillId="4" borderId="1" xfId="1" applyNumberFormat="1" applyFont="1" applyFill="1" applyBorder="1" applyAlignment="1">
      <alignment horizontal="center"/>
    </xf>
    <xf numFmtId="4" fontId="3" fillId="0" borderId="0" xfId="1" applyNumberFormat="1" applyFont="1"/>
    <xf numFmtId="4" fontId="3" fillId="2" borderId="1" xfId="1" applyNumberFormat="1" applyFont="1" applyFill="1" applyBorder="1" applyAlignment="1">
      <alignment vertical="center"/>
    </xf>
    <xf numFmtId="4" fontId="3" fillId="3" borderId="1" xfId="1" applyNumberFormat="1" applyFont="1" applyFill="1" applyBorder="1" applyAlignment="1">
      <alignment vertical="center"/>
    </xf>
    <xf numFmtId="4" fontId="6" fillId="2" borderId="1" xfId="1" applyNumberFormat="1" applyFont="1" applyFill="1" applyBorder="1" applyAlignment="1">
      <alignment horizontal="center"/>
    </xf>
    <xf numFmtId="4" fontId="6" fillId="3" borderId="1" xfId="1" applyNumberFormat="1" applyFont="1" applyFill="1" applyBorder="1" applyAlignment="1">
      <alignment horizontal="center"/>
    </xf>
    <xf numFmtId="4" fontId="6" fillId="0" borderId="1" xfId="1" applyNumberFormat="1" applyFont="1" applyBorder="1" applyAlignment="1">
      <alignment horizontal="center"/>
    </xf>
    <xf numFmtId="164" fontId="5" fillId="2" borderId="16" xfId="0" applyNumberFormat="1" applyFont="1" applyFill="1" applyBorder="1" applyAlignment="1">
      <alignment horizontal="center" vertical="center"/>
    </xf>
    <xf numFmtId="164" fontId="5" fillId="2" borderId="16" xfId="0" applyNumberFormat="1" applyFont="1" applyFill="1" applyBorder="1" applyAlignment="1">
      <alignment horizontal="center" vertical="center" wrapText="1"/>
    </xf>
    <xf numFmtId="4" fontId="3" fillId="0" borderId="16" xfId="0" applyNumberFormat="1" applyFont="1" applyBorder="1" applyAlignment="1">
      <alignment horizontal="right"/>
    </xf>
    <xf numFmtId="4" fontId="3" fillId="0" borderId="16" xfId="0" applyNumberFormat="1" applyFont="1" applyBorder="1"/>
    <xf numFmtId="4" fontId="6" fillId="0" borderId="16" xfId="0" applyNumberFormat="1" applyFont="1" applyBorder="1" applyAlignment="1">
      <alignment horizontal="right"/>
    </xf>
    <xf numFmtId="0" fontId="0" fillId="4" borderId="16" xfId="0" applyFill="1" applyBorder="1" applyAlignment="1">
      <alignment vertical="center"/>
    </xf>
    <xf numFmtId="1" fontId="0" fillId="0" borderId="16" xfId="0" applyNumberFormat="1" applyBorder="1" applyAlignment="1">
      <alignment horizont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165" fontId="3" fillId="2" borderId="16" xfId="1" applyNumberFormat="1" applyFont="1" applyFill="1" applyBorder="1" applyAlignment="1">
      <alignment vertical="center"/>
    </xf>
    <xf numFmtId="165" fontId="6" fillId="2" borderId="1" xfId="1" applyNumberFormat="1" applyFont="1" applyFill="1" applyBorder="1"/>
    <xf numFmtId="165" fontId="6" fillId="4" borderId="1" xfId="1" applyNumberFormat="1" applyFont="1" applyFill="1" applyBorder="1"/>
    <xf numFmtId="165" fontId="6" fillId="3" borderId="1" xfId="1" applyNumberFormat="1" applyFont="1" applyFill="1" applyBorder="1"/>
    <xf numFmtId="165" fontId="6" fillId="2" borderId="1" xfId="0" applyNumberFormat="1" applyFont="1" applyFill="1" applyBorder="1"/>
    <xf numFmtId="165" fontId="6" fillId="4" borderId="1" xfId="0" applyNumberFormat="1" applyFont="1" applyFill="1" applyBorder="1"/>
    <xf numFmtId="1" fontId="6" fillId="4" borderId="1" xfId="0" applyNumberFormat="1" applyFont="1" applyFill="1" applyBorder="1" applyAlignment="1">
      <alignment horizontal="center"/>
    </xf>
    <xf numFmtId="165" fontId="6" fillId="3" borderId="1" xfId="0" applyNumberFormat="1" applyFont="1" applyFill="1" applyBorder="1"/>
    <xf numFmtId="4" fontId="3" fillId="4" borderId="16" xfId="1" applyNumberFormat="1" applyFont="1" applyFill="1" applyBorder="1" applyAlignment="1">
      <alignment horizontal="center" vertical="center"/>
    </xf>
    <xf numFmtId="4" fontId="3" fillId="4" borderId="16" xfId="1" applyNumberFormat="1" applyFont="1" applyFill="1" applyBorder="1" applyAlignment="1">
      <alignment horizontal="center"/>
    </xf>
    <xf numFmtId="164" fontId="0" fillId="0" borderId="17" xfId="0" applyNumberFormat="1" applyBorder="1"/>
    <xf numFmtId="0" fontId="3" fillId="4" borderId="18" xfId="0" applyFont="1" applyFill="1" applyBorder="1" applyAlignment="1">
      <alignment horizontal="center" vertical="center" wrapText="1"/>
    </xf>
    <xf numFmtId="10" fontId="3" fillId="0" borderId="18" xfId="2" applyNumberFormat="1" applyFont="1" applyBorder="1" applyAlignment="1">
      <alignment horizontal="center" vertical="center"/>
    </xf>
    <xf numFmtId="0" fontId="19" fillId="0" borderId="18" xfId="0" applyNumberFormat="1" applyFont="1" applyBorder="1" applyAlignment="1">
      <alignment horizontal="center" vertical="center" wrapText="1"/>
    </xf>
    <xf numFmtId="0" fontId="19" fillId="0" borderId="18" xfId="0" applyNumberFormat="1" applyFont="1" applyBorder="1" applyAlignment="1">
      <alignment horizontal="center" vertical="center"/>
    </xf>
    <xf numFmtId="4" fontId="6" fillId="0" borderId="0" xfId="0" applyNumberFormat="1" applyFont="1" applyBorder="1" applyAlignment="1">
      <alignment horizontal="right"/>
    </xf>
    <xf numFmtId="2" fontId="7" fillId="0" borderId="10" xfId="0" applyNumberFormat="1" applyFont="1" applyBorder="1" applyAlignment="1">
      <alignment horizontal="center" vertical="center" wrapText="1"/>
    </xf>
    <xf numFmtId="2" fontId="7" fillId="0" borderId="1" xfId="0" applyNumberFormat="1" applyFont="1" applyBorder="1" applyAlignment="1">
      <alignment horizontal="center" vertical="center" wrapText="1"/>
    </xf>
    <xf numFmtId="2" fontId="7" fillId="0" borderId="1" xfId="0" applyNumberFormat="1" applyFont="1" applyBorder="1" applyAlignment="1">
      <alignment horizontal="justify" vertical="center" wrapText="1"/>
    </xf>
    <xf numFmtId="14" fontId="7" fillId="4" borderId="1" xfId="2" applyNumberFormat="1" applyFont="1" applyFill="1" applyBorder="1" applyAlignment="1">
      <alignment horizontal="justify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164" fontId="0" fillId="9" borderId="0" xfId="0" applyNumberFormat="1" applyFill="1" applyAlignment="1">
      <alignment horizontal="center"/>
    </xf>
    <xf numFmtId="2" fontId="5" fillId="0" borderId="1" xfId="0" applyNumberFormat="1" applyFont="1" applyBorder="1" applyAlignment="1">
      <alignment horizontal="justify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2" fontId="7" fillId="0" borderId="16" xfId="0" applyNumberFormat="1" applyFont="1" applyBorder="1" applyAlignment="1">
      <alignment horizontal="center" vertical="center" wrapText="1"/>
    </xf>
    <xf numFmtId="14" fontId="20" fillId="0" borderId="16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164" fontId="5" fillId="2" borderId="1" xfId="0" applyNumberFormat="1" applyFont="1" applyFill="1" applyBorder="1" applyAlignment="1">
      <alignment horizontal="center" vertical="center" wrapText="1"/>
    </xf>
    <xf numFmtId="0" fontId="38" fillId="0" borderId="16" xfId="0" applyFont="1" applyBorder="1" applyAlignment="1">
      <alignment horizontal="center" vertical="center"/>
    </xf>
    <xf numFmtId="164" fontId="5" fillId="2" borderId="4" xfId="0" applyNumberFormat="1" applyFont="1" applyFill="1" applyBorder="1" applyAlignment="1">
      <alignment horizontal="center" vertical="center"/>
    </xf>
    <xf numFmtId="164" fontId="5" fillId="4" borderId="10" xfId="0" applyNumberFormat="1" applyFont="1" applyFill="1" applyBorder="1" applyAlignment="1">
      <alignment horizontal="center" vertical="center"/>
    </xf>
    <xf numFmtId="14" fontId="20" fillId="0" borderId="16" xfId="0" applyNumberFormat="1" applyFont="1" applyBorder="1" applyAlignment="1">
      <alignment horizontal="center" vertical="center"/>
    </xf>
    <xf numFmtId="2" fontId="7" fillId="0" borderId="16" xfId="0" applyNumberFormat="1" applyFont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1" fontId="47" fillId="4" borderId="16" xfId="0" applyNumberFormat="1" applyFont="1" applyFill="1" applyBorder="1" applyAlignment="1">
      <alignment horizontal="center" vertical="center"/>
    </xf>
    <xf numFmtId="164" fontId="3" fillId="0" borderId="0" xfId="0" applyNumberFormat="1" applyFont="1" applyBorder="1" applyAlignment="1">
      <alignment horizontal="justify" wrapText="1"/>
    </xf>
    <xf numFmtId="164" fontId="3" fillId="0" borderId="0" xfId="0" applyNumberFormat="1" applyFont="1" applyBorder="1"/>
    <xf numFmtId="164" fontId="3" fillId="0" borderId="0" xfId="0" applyNumberFormat="1" applyFont="1" applyBorder="1" applyAlignment="1">
      <alignment wrapText="1"/>
    </xf>
    <xf numFmtId="164" fontId="3" fillId="0" borderId="0" xfId="0" applyNumberFormat="1" applyFont="1" applyBorder="1" applyAlignment="1">
      <alignment vertical="center" wrapText="1"/>
    </xf>
    <xf numFmtId="164" fontId="3" fillId="0" borderId="0" xfId="0" applyNumberFormat="1" applyFont="1" applyBorder="1" applyAlignment="1"/>
    <xf numFmtId="164" fontId="3" fillId="4" borderId="0" xfId="0" applyNumberFormat="1" applyFont="1" applyFill="1" applyBorder="1" applyAlignment="1">
      <alignment horizontal="center" vertical="center" wrapText="1"/>
    </xf>
    <xf numFmtId="1" fontId="3" fillId="0" borderId="16" xfId="0" applyNumberFormat="1" applyFont="1" applyBorder="1" applyAlignment="1">
      <alignment horizontal="center" wrapText="1"/>
    </xf>
    <xf numFmtId="1" fontId="3" fillId="0" borderId="16" xfId="0" applyNumberFormat="1" applyFont="1" applyBorder="1" applyAlignment="1">
      <alignment horizontal="center" vertical="center" wrapText="1"/>
    </xf>
    <xf numFmtId="0" fontId="51" fillId="2" borderId="16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/>
    </xf>
    <xf numFmtId="171" fontId="0" fillId="0" borderId="0" xfId="0" applyNumberFormat="1" applyAlignment="1">
      <alignment vertical="center"/>
    </xf>
    <xf numFmtId="164" fontId="20" fillId="0" borderId="16" xfId="0" applyNumberFormat="1" applyFont="1" applyBorder="1"/>
    <xf numFmtId="14" fontId="20" fillId="0" borderId="16" xfId="0" applyNumberFormat="1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2" fontId="7" fillId="3" borderId="16" xfId="0" applyNumberFormat="1" applyFont="1" applyFill="1" applyBorder="1" applyAlignment="1">
      <alignment horizontal="center" vertical="center" wrapText="1"/>
    </xf>
    <xf numFmtId="4" fontId="0" fillId="0" borderId="16" xfId="0" applyNumberFormat="1" applyBorder="1" applyAlignment="1">
      <alignment vertical="center"/>
    </xf>
    <xf numFmtId="4" fontId="3" fillId="4" borderId="1" xfId="0" applyNumberFormat="1" applyFont="1" applyFill="1" applyBorder="1" applyAlignment="1">
      <alignment horizontal="right" vertical="center" wrapText="1"/>
    </xf>
    <xf numFmtId="164" fontId="0" fillId="2" borderId="16" xfId="0" applyNumberFormat="1" applyFill="1" applyBorder="1" applyAlignment="1">
      <alignment horizontal="center" vertical="center" wrapText="1"/>
    </xf>
    <xf numFmtId="4" fontId="50" fillId="0" borderId="16" xfId="0" applyNumberFormat="1" applyFont="1" applyBorder="1" applyAlignment="1">
      <alignment horizontal="center" vertical="center"/>
    </xf>
    <xf numFmtId="4" fontId="50" fillId="0" borderId="16" xfId="0" applyNumberFormat="1" applyFont="1" applyBorder="1" applyAlignment="1">
      <alignment vertical="center"/>
    </xf>
    <xf numFmtId="165" fontId="0" fillId="0" borderId="10" xfId="1" applyNumberFormat="1" applyFont="1" applyBorder="1" applyAlignment="1">
      <alignment horizontal="center"/>
    </xf>
    <xf numFmtId="165" fontId="0" fillId="0" borderId="11" xfId="1" applyNumberFormat="1" applyFon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164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center" vertical="center"/>
    </xf>
    <xf numFmtId="164" fontId="7" fillId="2" borderId="2" xfId="0" applyNumberFormat="1" applyFont="1" applyFill="1" applyBorder="1" applyAlignment="1">
      <alignment horizontal="center" vertical="center"/>
    </xf>
    <xf numFmtId="164" fontId="7" fillId="2" borderId="3" xfId="0" applyNumberFormat="1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5" fillId="2" borderId="1" xfId="0" applyNumberFormat="1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19" fillId="0" borderId="4" xfId="0" applyNumberFormat="1" applyFont="1" applyBorder="1" applyAlignment="1">
      <alignment horizontal="center" vertical="center" wrapText="1"/>
    </xf>
    <xf numFmtId="164" fontId="19" fillId="0" borderId="5" xfId="0" applyNumberFormat="1" applyFont="1" applyBorder="1" applyAlignment="1">
      <alignment horizontal="center" vertical="center" wrapText="1"/>
    </xf>
    <xf numFmtId="164" fontId="19" fillId="0" borderId="6" xfId="0" applyNumberFormat="1" applyFont="1" applyBorder="1" applyAlignment="1">
      <alignment horizontal="center" vertical="center" wrapText="1"/>
    </xf>
    <xf numFmtId="164" fontId="19" fillId="0" borderId="7" xfId="0" applyNumberFormat="1" applyFont="1" applyBorder="1" applyAlignment="1">
      <alignment horizontal="center" vertical="center" wrapText="1"/>
    </xf>
    <xf numFmtId="164" fontId="19" fillId="0" borderId="8" xfId="0" applyNumberFormat="1" applyFont="1" applyBorder="1" applyAlignment="1">
      <alignment horizontal="center" vertical="center" wrapText="1"/>
    </xf>
    <xf numFmtId="164" fontId="19" fillId="0" borderId="9" xfId="0" applyNumberFormat="1" applyFont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164" fontId="3" fillId="2" borderId="3" xfId="0" applyNumberFormat="1" applyFont="1" applyFill="1" applyBorder="1" applyAlignment="1">
      <alignment horizontal="center" vertical="center" wrapText="1"/>
    </xf>
    <xf numFmtId="164" fontId="14" fillId="2" borderId="2" xfId="0" applyNumberFormat="1" applyFont="1" applyFill="1" applyBorder="1" applyAlignment="1">
      <alignment horizontal="center" vertical="center" wrapText="1"/>
    </xf>
    <xf numFmtId="164" fontId="14" fillId="2" borderId="3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/>
    </xf>
    <xf numFmtId="1" fontId="11" fillId="2" borderId="1" xfId="0" applyNumberFormat="1" applyFont="1" applyFill="1" applyBorder="1" applyAlignment="1">
      <alignment horizontal="center"/>
    </xf>
    <xf numFmtId="164" fontId="7" fillId="0" borderId="10" xfId="0" applyNumberFormat="1" applyFont="1" applyBorder="1" applyAlignment="1">
      <alignment horizontal="justify" vertical="center" wrapText="1"/>
    </xf>
    <xf numFmtId="164" fontId="7" fillId="0" borderId="12" xfId="0" applyNumberFormat="1" applyFont="1" applyBorder="1" applyAlignment="1">
      <alignment horizontal="justify" vertical="center" wrapText="1"/>
    </xf>
    <xf numFmtId="0" fontId="0" fillId="0" borderId="12" xfId="0" applyBorder="1" applyAlignment="1">
      <alignment horizontal="justify" vertical="center" wrapText="1"/>
    </xf>
    <xf numFmtId="0" fontId="0" fillId="0" borderId="11" xfId="0" applyBorder="1" applyAlignment="1">
      <alignment horizontal="justify" vertical="center" wrapText="1"/>
    </xf>
    <xf numFmtId="2" fontId="7" fillId="0" borderId="10" xfId="0" applyNumberFormat="1" applyFont="1" applyBorder="1" applyAlignment="1">
      <alignment horizontal="center" vertical="center" wrapText="1"/>
    </xf>
    <xf numFmtId="2" fontId="7" fillId="0" borderId="12" xfId="0" applyNumberFormat="1" applyFont="1" applyBorder="1" applyAlignment="1">
      <alignment horizontal="center" vertical="center" wrapText="1"/>
    </xf>
    <xf numFmtId="2" fontId="7" fillId="0" borderId="11" xfId="0" applyNumberFormat="1" applyFont="1" applyBorder="1" applyAlignment="1">
      <alignment horizontal="center" vertical="center" wrapText="1"/>
    </xf>
    <xf numFmtId="2" fontId="7" fillId="0" borderId="10" xfId="0" applyNumberFormat="1" applyFont="1" applyBorder="1" applyAlignment="1">
      <alignment horizontal="justify" vertical="center" wrapText="1"/>
    </xf>
    <xf numFmtId="2" fontId="7" fillId="0" borderId="12" xfId="0" applyNumberFormat="1" applyFont="1" applyBorder="1" applyAlignment="1">
      <alignment horizontal="justify" vertical="center" wrapText="1"/>
    </xf>
    <xf numFmtId="2" fontId="7" fillId="0" borderId="11" xfId="0" applyNumberFormat="1" applyFont="1" applyBorder="1" applyAlignment="1">
      <alignment horizontal="justify" vertical="center" wrapText="1"/>
    </xf>
    <xf numFmtId="14" fontId="7" fillId="4" borderId="2" xfId="2" applyNumberFormat="1" applyFont="1" applyFill="1" applyBorder="1" applyAlignment="1">
      <alignment horizontal="center" vertical="center"/>
    </xf>
    <xf numFmtId="14" fontId="7" fillId="4" borderId="14" xfId="2" applyNumberFormat="1" applyFont="1" applyFill="1" applyBorder="1" applyAlignment="1">
      <alignment horizontal="center" vertical="center"/>
    </xf>
    <xf numFmtId="14" fontId="7" fillId="4" borderId="3" xfId="2" applyNumberFormat="1" applyFont="1" applyFill="1" applyBorder="1" applyAlignment="1">
      <alignment horizontal="center" vertical="center"/>
    </xf>
    <xf numFmtId="164" fontId="7" fillId="2" borderId="4" xfId="0" applyNumberFormat="1" applyFont="1" applyFill="1" applyBorder="1" applyAlignment="1">
      <alignment horizontal="center" vertical="center"/>
    </xf>
    <xf numFmtId="164" fontId="7" fillId="2" borderId="5" xfId="0" applyNumberFormat="1" applyFont="1" applyFill="1" applyBorder="1" applyAlignment="1">
      <alignment horizontal="center" vertical="center"/>
    </xf>
    <xf numFmtId="164" fontId="7" fillId="2" borderId="6" xfId="0" applyNumberFormat="1" applyFont="1" applyFill="1" applyBorder="1" applyAlignment="1">
      <alignment horizontal="center" vertical="center"/>
    </xf>
    <xf numFmtId="164" fontId="7" fillId="2" borderId="7" xfId="0" applyNumberFormat="1" applyFont="1" applyFill="1" applyBorder="1" applyAlignment="1">
      <alignment horizontal="center" vertical="center"/>
    </xf>
    <xf numFmtId="164" fontId="7" fillId="2" borderId="8" xfId="0" applyNumberFormat="1" applyFont="1" applyFill="1" applyBorder="1" applyAlignment="1">
      <alignment horizontal="center" vertical="center"/>
    </xf>
    <xf numFmtId="164" fontId="7" fillId="2" borderId="9" xfId="0" applyNumberFormat="1" applyFont="1" applyFill="1" applyBorder="1" applyAlignment="1">
      <alignment horizontal="center" vertical="center"/>
    </xf>
    <xf numFmtId="164" fontId="7" fillId="2" borderId="4" xfId="0" applyNumberFormat="1" applyFont="1" applyFill="1" applyBorder="1" applyAlignment="1">
      <alignment horizontal="center" vertical="center" wrapText="1"/>
    </xf>
    <xf numFmtId="164" fontId="7" fillId="2" borderId="5" xfId="0" applyNumberFormat="1" applyFont="1" applyFill="1" applyBorder="1" applyAlignment="1">
      <alignment horizontal="center" vertical="center" wrapText="1"/>
    </xf>
    <xf numFmtId="164" fontId="7" fillId="2" borderId="6" xfId="0" applyNumberFormat="1" applyFont="1" applyFill="1" applyBorder="1" applyAlignment="1">
      <alignment horizontal="center" vertical="center" wrapText="1"/>
    </xf>
    <xf numFmtId="164" fontId="7" fillId="2" borderId="7" xfId="0" applyNumberFormat="1" applyFont="1" applyFill="1" applyBorder="1" applyAlignment="1">
      <alignment horizontal="center" vertical="center" wrapText="1"/>
    </xf>
    <xf numFmtId="164" fontId="7" fillId="2" borderId="8" xfId="0" applyNumberFormat="1" applyFont="1" applyFill="1" applyBorder="1" applyAlignment="1">
      <alignment horizontal="center" vertical="center" wrapText="1"/>
    </xf>
    <xf numFmtId="164" fontId="7" fillId="2" borderId="9" xfId="0" applyNumberFormat="1" applyFont="1" applyFill="1" applyBorder="1" applyAlignment="1">
      <alignment horizontal="center" vertical="center" wrapText="1"/>
    </xf>
    <xf numFmtId="164" fontId="7" fillId="4" borderId="4" xfId="0" applyNumberFormat="1" applyFont="1" applyFill="1" applyBorder="1" applyAlignment="1">
      <alignment horizontal="justify" vertical="center" wrapText="1"/>
    </xf>
    <xf numFmtId="164" fontId="7" fillId="4" borderId="5" xfId="0" applyNumberFormat="1" applyFont="1" applyFill="1" applyBorder="1" applyAlignment="1">
      <alignment horizontal="justify" vertical="center" wrapText="1"/>
    </xf>
    <xf numFmtId="164" fontId="7" fillId="4" borderId="6" xfId="0" applyNumberFormat="1" applyFont="1" applyFill="1" applyBorder="1" applyAlignment="1">
      <alignment horizontal="justify" vertical="center" wrapText="1"/>
    </xf>
    <xf numFmtId="164" fontId="7" fillId="4" borderId="7" xfId="0" applyNumberFormat="1" applyFont="1" applyFill="1" applyBorder="1" applyAlignment="1">
      <alignment horizontal="justify" vertical="center" wrapText="1"/>
    </xf>
    <xf numFmtId="164" fontId="7" fillId="4" borderId="8" xfId="0" applyNumberFormat="1" applyFont="1" applyFill="1" applyBorder="1" applyAlignment="1">
      <alignment horizontal="justify" vertical="center" wrapText="1"/>
    </xf>
    <xf numFmtId="164" fontId="7" fillId="4" borderId="9" xfId="0" applyNumberFormat="1" applyFont="1" applyFill="1" applyBorder="1" applyAlignment="1">
      <alignment horizontal="justify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7" fillId="4" borderId="1" xfId="0" applyFont="1" applyFill="1" applyBorder="1" applyAlignment="1">
      <alignment horizontal="justify" vertical="center" wrapText="1"/>
    </xf>
    <xf numFmtId="2" fontId="7" fillId="0" borderId="1" xfId="0" applyNumberFormat="1" applyFont="1" applyBorder="1" applyAlignment="1">
      <alignment horizontal="center" vertical="center" wrapText="1"/>
    </xf>
    <xf numFmtId="2" fontId="7" fillId="0" borderId="1" xfId="0" applyNumberFormat="1" applyFont="1" applyBorder="1" applyAlignment="1">
      <alignment horizontal="justify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14" fontId="7" fillId="4" borderId="1" xfId="2" applyNumberFormat="1" applyFont="1" applyFill="1" applyBorder="1" applyAlignment="1">
      <alignment horizontal="justify" vertical="center" wrapText="1"/>
    </xf>
    <xf numFmtId="0" fontId="0" fillId="0" borderId="1" xfId="0" applyBorder="1" applyAlignment="1">
      <alignment horizontal="justify" vertical="center" wrapText="1"/>
    </xf>
    <xf numFmtId="164" fontId="0" fillId="2" borderId="16" xfId="0" applyNumberFormat="1" applyFill="1" applyBorder="1" applyAlignment="1">
      <alignment horizontal="center" vertical="center" wrapText="1"/>
    </xf>
    <xf numFmtId="164" fontId="0" fillId="2" borderId="16" xfId="0" applyNumberFormat="1" applyFill="1" applyBorder="1" applyAlignment="1">
      <alignment horizontal="center" vertical="center"/>
    </xf>
    <xf numFmtId="14" fontId="7" fillId="0" borderId="2" xfId="0" applyNumberFormat="1" applyFont="1" applyBorder="1" applyAlignment="1">
      <alignment horizontal="center" vertical="center"/>
    </xf>
    <xf numFmtId="14" fontId="7" fillId="0" borderId="3" xfId="0" applyNumberFormat="1" applyFont="1" applyBorder="1" applyAlignment="1">
      <alignment horizontal="center" vertical="center"/>
    </xf>
    <xf numFmtId="164" fontId="5" fillId="7" borderId="0" xfId="0" applyNumberFormat="1" applyFont="1" applyFill="1" applyAlignment="1">
      <alignment horizontal="center"/>
    </xf>
    <xf numFmtId="164" fontId="5" fillId="8" borderId="0" xfId="0" applyNumberFormat="1" applyFont="1" applyFill="1" applyAlignment="1">
      <alignment horizontal="center"/>
    </xf>
    <xf numFmtId="164" fontId="0" fillId="9" borderId="0" xfId="0" applyNumberFormat="1" applyFill="1" applyAlignment="1">
      <alignment horizont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6" xfId="0" applyFont="1" applyBorder="1" applyAlignment="1">
      <alignment horizontal="justify" vertical="center" wrapText="1"/>
    </xf>
    <xf numFmtId="0" fontId="20" fillId="0" borderId="16" xfId="0" applyFont="1" applyBorder="1" applyAlignment="1">
      <alignment horizontal="justify"/>
    </xf>
    <xf numFmtId="164" fontId="20" fillId="0" borderId="16" xfId="0" applyNumberFormat="1" applyFont="1" applyBorder="1" applyAlignment="1">
      <alignment horizontal="justify" vertical="center" wrapText="1"/>
    </xf>
    <xf numFmtId="164" fontId="20" fillId="0" borderId="16" xfId="0" applyNumberFormat="1" applyFont="1" applyBorder="1" applyAlignment="1">
      <alignment horizontal="justify" vertical="center"/>
    </xf>
    <xf numFmtId="164" fontId="20" fillId="0" borderId="16" xfId="0" applyNumberFormat="1" applyFont="1" applyBorder="1" applyAlignment="1">
      <alignment horizontal="center" vertical="center"/>
    </xf>
    <xf numFmtId="164" fontId="7" fillId="2" borderId="16" xfId="0" applyNumberFormat="1" applyFont="1" applyFill="1" applyBorder="1" applyAlignment="1">
      <alignment horizontal="center" vertical="center" wrapText="1"/>
    </xf>
    <xf numFmtId="164" fontId="7" fillId="2" borderId="16" xfId="0" applyNumberFormat="1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1" fillId="2" borderId="1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9" fillId="0" borderId="16" xfId="0" applyNumberFormat="1" applyFont="1" applyBorder="1" applyAlignment="1">
      <alignment horizontal="center" vertical="center" wrapText="1"/>
    </xf>
    <xf numFmtId="0" fontId="19" fillId="0" borderId="16" xfId="0" applyNumberFormat="1" applyFont="1" applyBorder="1" applyAlignment="1">
      <alignment horizontal="center" vertical="center"/>
    </xf>
    <xf numFmtId="164" fontId="19" fillId="0" borderId="1" xfId="0" applyNumberFormat="1" applyFont="1" applyBorder="1" applyAlignment="1">
      <alignment horizontal="center" vertical="center" wrapText="1"/>
    </xf>
    <xf numFmtId="164" fontId="5" fillId="5" borderId="0" xfId="0" applyNumberFormat="1" applyFont="1" applyFill="1" applyAlignment="1">
      <alignment horizontal="center"/>
    </xf>
    <xf numFmtId="164" fontId="5" fillId="6" borderId="0" xfId="0" applyNumberFormat="1" applyFont="1" applyFill="1" applyAlignment="1">
      <alignment horizontal="center"/>
    </xf>
    <xf numFmtId="14" fontId="7" fillId="4" borderId="16" xfId="2" applyNumberFormat="1" applyFont="1" applyFill="1" applyBorder="1" applyAlignment="1">
      <alignment horizontal="justify" vertical="center" wrapText="1"/>
    </xf>
    <xf numFmtId="0" fontId="20" fillId="0" borderId="16" xfId="0" applyFont="1" applyBorder="1" applyAlignment="1">
      <alignment horizontal="justify" vertical="center" wrapText="1"/>
    </xf>
    <xf numFmtId="0" fontId="7" fillId="4" borderId="16" xfId="0" applyFont="1" applyFill="1" applyBorder="1" applyAlignment="1">
      <alignment horizontal="justify" vertical="center" wrapText="1"/>
    </xf>
    <xf numFmtId="2" fontId="7" fillId="0" borderId="16" xfId="0" applyNumberFormat="1" applyFont="1" applyBorder="1" applyAlignment="1">
      <alignment horizontal="justify" vertical="center" wrapText="1"/>
    </xf>
    <xf numFmtId="2" fontId="7" fillId="0" borderId="16" xfId="0" applyNumberFormat="1" applyFont="1" applyBorder="1" applyAlignment="1">
      <alignment horizontal="center" vertical="center" wrapText="1"/>
    </xf>
    <xf numFmtId="164" fontId="3" fillId="2" borderId="16" xfId="0" applyNumberFormat="1" applyFont="1" applyFill="1" applyBorder="1" applyAlignment="1">
      <alignment horizontal="center" vertical="center" wrapText="1"/>
    </xf>
    <xf numFmtId="164" fontId="19" fillId="0" borderId="16" xfId="0" applyNumberFormat="1" applyFont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164" fontId="20" fillId="0" borderId="16" xfId="0" applyNumberFormat="1" applyFont="1" applyBorder="1" applyAlignment="1">
      <alignment horizontal="left"/>
    </xf>
    <xf numFmtId="164" fontId="20" fillId="0" borderId="16" xfId="0" applyNumberFormat="1" applyFont="1" applyBorder="1" applyAlignment="1">
      <alignment horizontal="center" vertical="center" wrapText="1"/>
    </xf>
    <xf numFmtId="164" fontId="20" fillId="0" borderId="16" xfId="0" applyNumberFormat="1" applyFont="1" applyBorder="1" applyAlignment="1">
      <alignment horizontal="left" vertical="center" wrapText="1"/>
    </xf>
    <xf numFmtId="164" fontId="20" fillId="0" borderId="16" xfId="0" applyNumberFormat="1" applyFont="1" applyBorder="1" applyAlignment="1">
      <alignment horizontal="left" vertical="center"/>
    </xf>
    <xf numFmtId="164" fontId="20" fillId="0" borderId="16" xfId="0" applyNumberFormat="1" applyFont="1" applyBorder="1" applyAlignment="1">
      <alignment horizontal="center"/>
    </xf>
    <xf numFmtId="164" fontId="20" fillId="0" borderId="16" xfId="0" applyNumberFormat="1" applyFont="1" applyBorder="1" applyAlignment="1">
      <alignment horizontal="justify" wrapText="1"/>
    </xf>
    <xf numFmtId="0" fontId="20" fillId="0" borderId="10" xfId="0" applyNumberFormat="1" applyFont="1" applyBorder="1" applyAlignment="1">
      <alignment horizontal="justify" wrapText="1"/>
    </xf>
    <xf numFmtId="0" fontId="20" fillId="0" borderId="12" xfId="0" applyNumberFormat="1" applyFont="1" applyBorder="1" applyAlignment="1">
      <alignment horizontal="justify" wrapText="1"/>
    </xf>
    <xf numFmtId="0" fontId="20" fillId="0" borderId="11" xfId="0" applyNumberFormat="1" applyFont="1" applyBorder="1" applyAlignment="1">
      <alignment horizontal="justify" wrapText="1"/>
    </xf>
    <xf numFmtId="0" fontId="20" fillId="0" borderId="16" xfId="0" applyNumberFormat="1" applyFont="1" applyBorder="1" applyAlignment="1">
      <alignment horizontal="justify" wrapText="1"/>
    </xf>
    <xf numFmtId="164" fontId="20" fillId="0" borderId="1" xfId="0" applyNumberFormat="1" applyFont="1" applyBorder="1" applyAlignment="1">
      <alignment horizontal="center" vertical="center"/>
    </xf>
    <xf numFmtId="164" fontId="20" fillId="0" borderId="1" xfId="0" applyNumberFormat="1" applyFont="1" applyBorder="1" applyAlignment="1">
      <alignment horizontal="left" vertical="center"/>
    </xf>
    <xf numFmtId="0" fontId="20" fillId="0" borderId="1" xfId="0" applyFont="1" applyBorder="1" applyAlignment="1">
      <alignment horizontal="justify" vertical="center" wrapText="1"/>
    </xf>
    <xf numFmtId="164" fontId="20" fillId="0" borderId="10" xfId="0" applyNumberFormat="1" applyFont="1" applyBorder="1" applyAlignment="1">
      <alignment horizontal="center" wrapText="1"/>
    </xf>
    <xf numFmtId="164" fontId="20" fillId="0" borderId="12" xfId="0" applyNumberFormat="1" applyFont="1" applyBorder="1" applyAlignment="1">
      <alignment horizontal="center" wrapText="1"/>
    </xf>
    <xf numFmtId="164" fontId="20" fillId="0" borderId="11" xfId="0" applyNumberFormat="1" applyFont="1" applyBorder="1" applyAlignment="1">
      <alignment horizontal="center" wrapText="1"/>
    </xf>
    <xf numFmtId="164" fontId="20" fillId="0" borderId="1" xfId="0" applyNumberFormat="1" applyFont="1" applyBorder="1" applyAlignment="1">
      <alignment horizontal="justify" vertical="center" wrapText="1"/>
    </xf>
    <xf numFmtId="164" fontId="20" fillId="0" borderId="1" xfId="0" applyNumberFormat="1" applyFont="1" applyBorder="1" applyAlignment="1">
      <alignment horizontal="justify" wrapText="1"/>
    </xf>
    <xf numFmtId="0" fontId="11" fillId="2" borderId="1" xfId="0" applyFont="1" applyFill="1" applyBorder="1" applyAlignment="1">
      <alignment horizontal="center"/>
    </xf>
    <xf numFmtId="0" fontId="3" fillId="2" borderId="2" xfId="0" applyNumberFormat="1" applyFont="1" applyFill="1" applyBorder="1" applyAlignment="1">
      <alignment horizontal="center" vertical="center" wrapText="1"/>
    </xf>
    <xf numFmtId="0" fontId="3" fillId="2" borderId="3" xfId="0" applyNumberFormat="1" applyFont="1" applyFill="1" applyBorder="1" applyAlignment="1">
      <alignment horizontal="center" vertical="center" wrapText="1"/>
    </xf>
    <xf numFmtId="14" fontId="20" fillId="0" borderId="2" xfId="0" applyNumberFormat="1" applyFont="1" applyBorder="1" applyAlignment="1">
      <alignment horizontal="center" vertical="center"/>
    </xf>
    <xf numFmtId="14" fontId="20" fillId="0" borderId="14" xfId="0" applyNumberFormat="1" applyFont="1" applyBorder="1" applyAlignment="1">
      <alignment horizontal="center" vertical="center"/>
    </xf>
    <xf numFmtId="14" fontId="20" fillId="0" borderId="3" xfId="0" applyNumberFormat="1" applyFont="1" applyBorder="1" applyAlignment="1">
      <alignment horizontal="center" vertical="center"/>
    </xf>
    <xf numFmtId="164" fontId="20" fillId="0" borderId="4" xfId="0" applyNumberFormat="1" applyFont="1" applyBorder="1" applyAlignment="1">
      <alignment horizontal="justify" vertical="center"/>
    </xf>
    <xf numFmtId="164" fontId="20" fillId="0" borderId="5" xfId="0" applyNumberFormat="1" applyFont="1" applyBorder="1" applyAlignment="1">
      <alignment horizontal="justify" vertical="center"/>
    </xf>
    <xf numFmtId="164" fontId="20" fillId="0" borderId="6" xfId="0" applyNumberFormat="1" applyFont="1" applyBorder="1" applyAlignment="1">
      <alignment horizontal="justify" vertical="center"/>
    </xf>
    <xf numFmtId="164" fontId="20" fillId="0" borderId="13" xfId="0" applyNumberFormat="1" applyFont="1" applyBorder="1" applyAlignment="1">
      <alignment horizontal="justify" vertical="center"/>
    </xf>
    <xf numFmtId="164" fontId="20" fillId="0" borderId="0" xfId="0" applyNumberFormat="1" applyFont="1" applyBorder="1" applyAlignment="1">
      <alignment horizontal="justify" vertical="center"/>
    </xf>
    <xf numFmtId="164" fontId="20" fillId="0" borderId="15" xfId="0" applyNumberFormat="1" applyFont="1" applyBorder="1" applyAlignment="1">
      <alignment horizontal="justify" vertical="center"/>
    </xf>
    <xf numFmtId="164" fontId="20" fillId="0" borderId="7" xfId="0" applyNumberFormat="1" applyFont="1" applyBorder="1" applyAlignment="1">
      <alignment horizontal="justify" vertical="center"/>
    </xf>
    <xf numFmtId="164" fontId="20" fillId="0" borderId="8" xfId="0" applyNumberFormat="1" applyFont="1" applyBorder="1" applyAlignment="1">
      <alignment horizontal="justify" vertical="center"/>
    </xf>
    <xf numFmtId="164" fontId="20" fillId="0" borderId="9" xfId="0" applyNumberFormat="1" applyFont="1" applyBorder="1" applyAlignment="1">
      <alignment horizontal="justify" vertical="center"/>
    </xf>
    <xf numFmtId="0" fontId="20" fillId="0" borderId="1" xfId="0" applyNumberFormat="1" applyFont="1" applyBorder="1" applyAlignment="1">
      <alignment horizontal="justify" wrapText="1"/>
    </xf>
    <xf numFmtId="164" fontId="50" fillId="9" borderId="0" xfId="0" applyNumberFormat="1" applyFont="1" applyFill="1" applyAlignment="1">
      <alignment horizontal="center"/>
    </xf>
    <xf numFmtId="164" fontId="3" fillId="5" borderId="0" xfId="0" applyNumberFormat="1" applyFont="1" applyFill="1" applyAlignment="1">
      <alignment horizontal="center"/>
    </xf>
    <xf numFmtId="164" fontId="3" fillId="6" borderId="0" xfId="0" applyNumberFormat="1" applyFont="1" applyFill="1" applyAlignment="1">
      <alignment horizontal="center"/>
    </xf>
    <xf numFmtId="164" fontId="3" fillId="7" borderId="0" xfId="0" applyNumberFormat="1" applyFont="1" applyFill="1" applyAlignment="1">
      <alignment horizontal="center"/>
    </xf>
    <xf numFmtId="164" fontId="3" fillId="8" borderId="0" xfId="0" applyNumberFormat="1" applyFont="1" applyFill="1" applyAlignment="1">
      <alignment horizontal="center"/>
    </xf>
    <xf numFmtId="164" fontId="38" fillId="0" borderId="16" xfId="0" applyNumberFormat="1" applyFont="1" applyBorder="1" applyAlignment="1">
      <alignment horizontal="justify" vertical="center" wrapText="1"/>
    </xf>
    <xf numFmtId="164" fontId="38" fillId="0" borderId="16" xfId="0" applyNumberFormat="1" applyFont="1" applyBorder="1" applyAlignment="1">
      <alignment horizontal="center" vertical="center"/>
    </xf>
    <xf numFmtId="164" fontId="38" fillId="0" borderId="10" xfId="0" applyNumberFormat="1" applyFont="1" applyBorder="1" applyAlignment="1">
      <alignment horizontal="center" vertical="center"/>
    </xf>
    <xf numFmtId="164" fontId="38" fillId="0" borderId="11" xfId="0" applyNumberFormat="1" applyFont="1" applyBorder="1" applyAlignment="1">
      <alignment horizontal="center" vertical="center"/>
    </xf>
    <xf numFmtId="164" fontId="38" fillId="0" borderId="10" xfId="0" applyNumberFormat="1" applyFont="1" applyBorder="1" applyAlignment="1">
      <alignment horizontal="center"/>
    </xf>
    <xf numFmtId="164" fontId="38" fillId="0" borderId="11" xfId="0" applyNumberFormat="1" applyFont="1" applyBorder="1" applyAlignment="1">
      <alignment horizontal="center"/>
    </xf>
    <xf numFmtId="164" fontId="38" fillId="0" borderId="10" xfId="0" applyNumberFormat="1" applyFont="1" applyBorder="1" applyAlignment="1">
      <alignment horizontal="justify" vertical="center" wrapText="1"/>
    </xf>
    <xf numFmtId="164" fontId="38" fillId="0" borderId="12" xfId="0" applyNumberFormat="1" applyFont="1" applyBorder="1" applyAlignment="1">
      <alignment horizontal="justify" vertical="center" wrapText="1"/>
    </xf>
    <xf numFmtId="164" fontId="38" fillId="0" borderId="11" xfId="0" applyNumberFormat="1" applyFont="1" applyBorder="1" applyAlignment="1">
      <alignment horizontal="justify" vertical="center" wrapText="1"/>
    </xf>
    <xf numFmtId="164" fontId="38" fillId="0" borderId="10" xfId="0" applyNumberFormat="1" applyFont="1" applyBorder="1" applyAlignment="1">
      <alignment horizontal="center" vertical="center" wrapText="1"/>
    </xf>
    <xf numFmtId="164" fontId="38" fillId="0" borderId="12" xfId="0" applyNumberFormat="1" applyFont="1" applyBorder="1" applyAlignment="1">
      <alignment horizontal="center" vertical="center" wrapText="1"/>
    </xf>
    <xf numFmtId="164" fontId="38" fillId="0" borderId="11" xfId="0" applyNumberFormat="1" applyFont="1" applyBorder="1" applyAlignment="1">
      <alignment horizontal="center" vertical="center" wrapText="1"/>
    </xf>
    <xf numFmtId="164" fontId="38" fillId="0" borderId="10" xfId="0" applyNumberFormat="1" applyFont="1" applyBorder="1" applyAlignment="1">
      <alignment horizontal="justify" wrapText="1"/>
    </xf>
    <xf numFmtId="164" fontId="38" fillId="0" borderId="12" xfId="0" applyNumberFormat="1" applyFont="1" applyBorder="1" applyAlignment="1">
      <alignment horizontal="justify" wrapText="1"/>
    </xf>
    <xf numFmtId="164" fontId="38" fillId="0" borderId="11" xfId="0" applyNumberFormat="1" applyFont="1" applyBorder="1" applyAlignment="1">
      <alignment horizontal="justify" wrapText="1"/>
    </xf>
    <xf numFmtId="14" fontId="5" fillId="0" borderId="2" xfId="0" applyNumberFormat="1" applyFont="1" applyBorder="1" applyAlignment="1">
      <alignment horizontal="center" vertical="center"/>
    </xf>
    <xf numFmtId="14" fontId="5" fillId="0" borderId="14" xfId="0" applyNumberFormat="1" applyFont="1" applyBorder="1" applyAlignment="1">
      <alignment horizontal="center" vertical="center"/>
    </xf>
    <xf numFmtId="14" fontId="5" fillId="0" borderId="3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 wrapText="1"/>
    </xf>
    <xf numFmtId="164" fontId="38" fillId="0" borderId="16" xfId="0" applyNumberFormat="1" applyFont="1" applyBorder="1" applyAlignment="1">
      <alignment horizontal="justify" wrapText="1"/>
    </xf>
    <xf numFmtId="0" fontId="5" fillId="0" borderId="1" xfId="0" applyFont="1" applyBorder="1" applyAlignment="1">
      <alignment horizontal="justify" vertical="center" wrapText="1"/>
    </xf>
    <xf numFmtId="0" fontId="38" fillId="0" borderId="1" xfId="0" applyFont="1" applyBorder="1" applyAlignment="1">
      <alignment horizontal="justify"/>
    </xf>
    <xf numFmtId="164" fontId="38" fillId="0" borderId="12" xfId="0" applyNumberFormat="1" applyFont="1" applyBorder="1" applyAlignment="1">
      <alignment horizontal="justify" vertical="center"/>
    </xf>
    <xf numFmtId="164" fontId="38" fillId="0" borderId="11" xfId="0" applyNumberFormat="1" applyFont="1" applyBorder="1" applyAlignment="1">
      <alignment horizontal="justify" vertical="center"/>
    </xf>
    <xf numFmtId="164" fontId="38" fillId="0" borderId="10" xfId="0" applyNumberFormat="1" applyFont="1" applyBorder="1" applyAlignment="1">
      <alignment horizontal="justify" vertical="center"/>
    </xf>
    <xf numFmtId="2" fontId="5" fillId="0" borderId="1" xfId="0" applyNumberFormat="1" applyFont="1" applyBorder="1" applyAlignment="1">
      <alignment horizontal="justify" vertical="center" wrapText="1"/>
    </xf>
    <xf numFmtId="0" fontId="38" fillId="0" borderId="1" xfId="0" applyFont="1" applyBorder="1" applyAlignment="1">
      <alignment horizontal="justify" vertical="center" wrapText="1"/>
    </xf>
    <xf numFmtId="0" fontId="3" fillId="2" borderId="10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justify" vertical="center" wrapText="1"/>
    </xf>
    <xf numFmtId="0" fontId="5" fillId="4" borderId="5" xfId="0" applyFont="1" applyFill="1" applyBorder="1" applyAlignment="1">
      <alignment horizontal="justify" vertical="center" wrapText="1"/>
    </xf>
    <xf numFmtId="0" fontId="5" fillId="4" borderId="6" xfId="0" applyFont="1" applyFill="1" applyBorder="1" applyAlignment="1">
      <alignment horizontal="justify" vertical="center" wrapText="1"/>
    </xf>
    <xf numFmtId="0" fontId="5" fillId="4" borderId="7" xfId="0" applyFont="1" applyFill="1" applyBorder="1" applyAlignment="1">
      <alignment horizontal="justify" vertical="center" wrapText="1"/>
    </xf>
    <xf numFmtId="0" fontId="5" fillId="4" borderId="8" xfId="0" applyFont="1" applyFill="1" applyBorder="1" applyAlignment="1">
      <alignment horizontal="justify" vertical="center" wrapText="1"/>
    </xf>
    <xf numFmtId="0" fontId="5" fillId="4" borderId="9" xfId="0" applyFont="1" applyFill="1" applyBorder="1" applyAlignment="1">
      <alignment horizontal="justify" vertical="center" wrapText="1"/>
    </xf>
    <xf numFmtId="0" fontId="11" fillId="5" borderId="1" xfId="0" applyFont="1" applyFill="1" applyBorder="1" applyAlignment="1">
      <alignment horizontal="center"/>
    </xf>
    <xf numFmtId="164" fontId="38" fillId="0" borderId="16" xfId="0" applyNumberFormat="1" applyFont="1" applyBorder="1" applyAlignment="1">
      <alignment horizontal="center" vertical="center" wrapText="1"/>
    </xf>
    <xf numFmtId="14" fontId="38" fillId="0" borderId="2" xfId="0" applyNumberFormat="1" applyFont="1" applyBorder="1" applyAlignment="1">
      <alignment horizontal="center" vertical="center"/>
    </xf>
    <xf numFmtId="14" fontId="38" fillId="0" borderId="14" xfId="0" applyNumberFormat="1" applyFont="1" applyBorder="1" applyAlignment="1">
      <alignment horizontal="center" vertical="center"/>
    </xf>
    <xf numFmtId="14" fontId="38" fillId="0" borderId="3" xfId="0" applyNumberFormat="1" applyFont="1" applyBorder="1" applyAlignment="1">
      <alignment horizontal="center" vertical="center"/>
    </xf>
    <xf numFmtId="164" fontId="0" fillId="0" borderId="4" xfId="0" applyNumberFormat="1" applyBorder="1" applyAlignment="1">
      <alignment horizontal="left" vertical="center"/>
    </xf>
    <xf numFmtId="164" fontId="0" fillId="0" borderId="5" xfId="0" applyNumberFormat="1" applyBorder="1" applyAlignment="1">
      <alignment horizontal="left" vertical="center"/>
    </xf>
    <xf numFmtId="164" fontId="0" fillId="0" borderId="6" xfId="0" applyNumberFormat="1" applyBorder="1" applyAlignment="1">
      <alignment horizontal="left" vertical="center"/>
    </xf>
    <xf numFmtId="164" fontId="0" fillId="0" borderId="7" xfId="0" applyNumberFormat="1" applyBorder="1" applyAlignment="1">
      <alignment horizontal="left" vertical="center"/>
    </xf>
    <xf numFmtId="164" fontId="0" fillId="0" borderId="8" xfId="0" applyNumberFormat="1" applyBorder="1" applyAlignment="1">
      <alignment horizontal="left" vertical="center"/>
    </xf>
    <xf numFmtId="164" fontId="0" fillId="0" borderId="9" xfId="0" applyNumberFormat="1" applyBorder="1" applyAlignment="1">
      <alignment horizontal="left" vertical="center"/>
    </xf>
    <xf numFmtId="164" fontId="0" fillId="0" borderId="10" xfId="0" applyNumberFormat="1" applyBorder="1" applyAlignment="1">
      <alignment horizontal="center" wrapText="1"/>
    </xf>
    <xf numFmtId="164" fontId="0" fillId="0" borderId="12" xfId="0" applyNumberFormat="1" applyBorder="1" applyAlignment="1">
      <alignment horizontal="center" wrapText="1"/>
    </xf>
    <xf numFmtId="164" fontId="0" fillId="0" borderId="11" xfId="0" applyNumberFormat="1" applyBorder="1" applyAlignment="1">
      <alignment horizontal="center" wrapText="1"/>
    </xf>
    <xf numFmtId="164" fontId="0" fillId="0" borderId="16" xfId="0" applyNumberFormat="1" applyBorder="1" applyAlignment="1">
      <alignment horizontal="center"/>
    </xf>
    <xf numFmtId="164" fontId="0" fillId="0" borderId="10" xfId="0" applyNumberFormat="1" applyBorder="1" applyAlignment="1">
      <alignment horizontal="left"/>
    </xf>
    <xf numFmtId="164" fontId="0" fillId="0" borderId="12" xfId="0" applyNumberFormat="1" applyBorder="1" applyAlignment="1">
      <alignment horizontal="left"/>
    </xf>
    <xf numFmtId="164" fontId="0" fillId="0" borderId="11" xfId="0" applyNumberFormat="1" applyBorder="1" applyAlignment="1">
      <alignment horizontal="left"/>
    </xf>
    <xf numFmtId="0" fontId="3" fillId="4" borderId="0" xfId="0" applyFont="1" applyFill="1" applyBorder="1" applyAlignment="1">
      <alignment horizontal="center" vertical="center" wrapText="1"/>
    </xf>
    <xf numFmtId="164" fontId="11" fillId="0" borderId="10" xfId="0" applyNumberFormat="1" applyFont="1" applyBorder="1" applyAlignment="1">
      <alignment horizontal="center" vertical="center"/>
    </xf>
    <xf numFmtId="164" fontId="11" fillId="0" borderId="12" xfId="0" applyNumberFormat="1" applyFont="1" applyBorder="1" applyAlignment="1">
      <alignment horizontal="center" vertical="center"/>
    </xf>
    <xf numFmtId="164" fontId="11" fillId="0" borderId="11" xfId="0" applyNumberFormat="1" applyFont="1" applyBorder="1" applyAlignment="1">
      <alignment horizontal="center" vertical="center"/>
    </xf>
    <xf numFmtId="0" fontId="3" fillId="2" borderId="16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11" fillId="0" borderId="10" xfId="0" applyNumberFormat="1" applyFont="1" applyBorder="1" applyAlignment="1">
      <alignment horizontal="center" vertical="center"/>
    </xf>
    <xf numFmtId="0" fontId="11" fillId="0" borderId="12" xfId="0" applyNumberFormat="1" applyFont="1" applyBorder="1" applyAlignment="1">
      <alignment horizontal="center" vertical="center"/>
    </xf>
    <xf numFmtId="0" fontId="11" fillId="0" borderId="1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14" fontId="7" fillId="4" borderId="16" xfId="2" applyNumberFormat="1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justify" vertical="center" wrapText="1"/>
    </xf>
    <xf numFmtId="0" fontId="7" fillId="4" borderId="5" xfId="0" applyFont="1" applyFill="1" applyBorder="1" applyAlignment="1">
      <alignment horizontal="justify" vertical="center" wrapText="1"/>
    </xf>
    <xf numFmtId="0" fontId="7" fillId="4" borderId="6" xfId="0" applyFont="1" applyFill="1" applyBorder="1" applyAlignment="1">
      <alignment horizontal="justify" vertical="center" wrapText="1"/>
    </xf>
    <xf numFmtId="0" fontId="7" fillId="4" borderId="7" xfId="0" applyFont="1" applyFill="1" applyBorder="1" applyAlignment="1">
      <alignment horizontal="justify" vertical="center" wrapText="1"/>
    </xf>
    <xf numFmtId="0" fontId="7" fillId="4" borderId="8" xfId="0" applyFont="1" applyFill="1" applyBorder="1" applyAlignment="1">
      <alignment horizontal="justify" vertical="center" wrapText="1"/>
    </xf>
    <xf numFmtId="0" fontId="7" fillId="4" borderId="9" xfId="0" applyFont="1" applyFill="1" applyBorder="1" applyAlignment="1">
      <alignment horizontal="justify" vertical="center" wrapText="1"/>
    </xf>
    <xf numFmtId="0" fontId="3" fillId="0" borderId="16" xfId="0" applyFont="1" applyBorder="1" applyAlignment="1">
      <alignment horizontal="center" vertical="center" wrapText="1"/>
    </xf>
    <xf numFmtId="164" fontId="20" fillId="0" borderId="10" xfId="0" applyNumberFormat="1" applyFont="1" applyBorder="1" applyAlignment="1">
      <alignment horizontal="center" vertical="center"/>
    </xf>
    <xf numFmtId="164" fontId="20" fillId="0" borderId="11" xfId="0" applyNumberFormat="1" applyFont="1" applyBorder="1" applyAlignment="1">
      <alignment horizontal="center" vertical="center"/>
    </xf>
    <xf numFmtId="164" fontId="20" fillId="0" borderId="16" xfId="0" applyNumberFormat="1" applyFont="1" applyBorder="1" applyAlignment="1">
      <alignment horizontal="justify"/>
    </xf>
    <xf numFmtId="164" fontId="20" fillId="0" borderId="12" xfId="0" applyNumberFormat="1" applyFont="1" applyBorder="1" applyAlignment="1">
      <alignment horizontal="center" vertical="center"/>
    </xf>
    <xf numFmtId="14" fontId="20" fillId="0" borderId="16" xfId="0" applyNumberFormat="1" applyFont="1" applyBorder="1" applyAlignment="1">
      <alignment horizontal="center" vertical="center"/>
    </xf>
    <xf numFmtId="0" fontId="7" fillId="4" borderId="10" xfId="0" applyFont="1" applyFill="1" applyBorder="1" applyAlignment="1">
      <alignment horizontal="left" vertical="center" wrapText="1"/>
    </xf>
    <xf numFmtId="0" fontId="7" fillId="4" borderId="12" xfId="0" applyFont="1" applyFill="1" applyBorder="1" applyAlignment="1">
      <alignment horizontal="left" vertical="center" wrapText="1"/>
    </xf>
    <xf numFmtId="0" fontId="7" fillId="4" borderId="11" xfId="0" applyFont="1" applyFill="1" applyBorder="1" applyAlignment="1">
      <alignment horizontal="left" vertical="center" wrapText="1"/>
    </xf>
    <xf numFmtId="0" fontId="7" fillId="4" borderId="16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justify" vertical="center" wrapText="1"/>
    </xf>
    <xf numFmtId="0" fontId="7" fillId="4" borderId="12" xfId="0" applyFont="1" applyFill="1" applyBorder="1" applyAlignment="1">
      <alignment horizontal="justify" vertical="center" wrapText="1"/>
    </xf>
    <xf numFmtId="0" fontId="7" fillId="4" borderId="11" xfId="0" applyFont="1" applyFill="1" applyBorder="1" applyAlignment="1">
      <alignment horizontal="justify" vertical="center" wrapText="1"/>
    </xf>
    <xf numFmtId="14" fontId="20" fillId="0" borderId="6" xfId="0" applyNumberFormat="1" applyFont="1" applyBorder="1" applyAlignment="1">
      <alignment horizontal="center" vertical="center"/>
    </xf>
    <xf numFmtId="14" fontId="20" fillId="0" borderId="9" xfId="0" applyNumberFormat="1" applyFont="1" applyBorder="1" applyAlignment="1">
      <alignment horizontal="center" vertical="center"/>
    </xf>
    <xf numFmtId="0" fontId="11" fillId="0" borderId="10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/>
    </xf>
    <xf numFmtId="164" fontId="20" fillId="0" borderId="10" xfId="0" applyNumberFormat="1" applyFont="1" applyBorder="1" applyAlignment="1">
      <alignment horizontal="center" vertical="center" wrapText="1"/>
    </xf>
    <xf numFmtId="164" fontId="20" fillId="0" borderId="12" xfId="0" applyNumberFormat="1" applyFont="1" applyBorder="1" applyAlignment="1">
      <alignment horizontal="center" vertical="center" wrapText="1"/>
    </xf>
    <xf numFmtId="164" fontId="20" fillId="0" borderId="11" xfId="0" applyNumberFormat="1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/>
    </xf>
    <xf numFmtId="0" fontId="13" fillId="0" borderId="12" xfId="0" applyFont="1" applyBorder="1" applyAlignment="1">
      <alignment horizontal="center"/>
    </xf>
    <xf numFmtId="0" fontId="13" fillId="0" borderId="11" xfId="0" applyFont="1" applyBorder="1" applyAlignment="1">
      <alignment horizontal="center"/>
    </xf>
    <xf numFmtId="0" fontId="13" fillId="0" borderId="10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right" vertical="center"/>
    </xf>
    <xf numFmtId="1" fontId="3" fillId="0" borderId="3" xfId="0" applyNumberFormat="1" applyFont="1" applyBorder="1" applyAlignment="1">
      <alignment horizontal="right" vertical="center"/>
    </xf>
    <xf numFmtId="0" fontId="3" fillId="0" borderId="10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9" fillId="0" borderId="1" xfId="0" applyFont="1" applyBorder="1" applyAlignment="1">
      <alignment horizontal="justify" vertical="justify" wrapText="1"/>
    </xf>
    <xf numFmtId="0" fontId="0" fillId="0" borderId="1" xfId="0" applyBorder="1" applyAlignment="1">
      <alignment horizontal="justify" vertical="justify" wrapText="1"/>
    </xf>
    <xf numFmtId="164" fontId="7" fillId="4" borderId="1" xfId="0" applyNumberFormat="1" applyFont="1" applyFill="1" applyBorder="1" applyAlignment="1">
      <alignment horizontal="justify" vertical="justify" wrapText="1"/>
    </xf>
    <xf numFmtId="1" fontId="3" fillId="0" borderId="2" xfId="0" applyNumberFormat="1" applyFont="1" applyBorder="1" applyAlignment="1">
      <alignment vertical="center"/>
    </xf>
    <xf numFmtId="1" fontId="3" fillId="0" borderId="14" xfId="0" applyNumberFormat="1" applyFont="1" applyBorder="1" applyAlignment="1">
      <alignment vertical="center"/>
    </xf>
    <xf numFmtId="1" fontId="3" fillId="0" borderId="3" xfId="0" applyNumberFormat="1" applyFont="1" applyBorder="1" applyAlignment="1">
      <alignment vertical="center"/>
    </xf>
    <xf numFmtId="1" fontId="3" fillId="0" borderId="1" xfId="0" applyNumberFormat="1" applyFont="1" applyBorder="1" applyAlignment="1">
      <alignment vertical="center"/>
    </xf>
    <xf numFmtId="14" fontId="4" fillId="4" borderId="14" xfId="2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justify" vertical="justify" wrapText="1"/>
    </xf>
    <xf numFmtId="0" fontId="7" fillId="0" borderId="1" xfId="0" applyFont="1" applyBorder="1" applyAlignment="1">
      <alignment horizontal="justify" vertical="justify" wrapText="1"/>
    </xf>
    <xf numFmtId="0" fontId="20" fillId="0" borderId="1" xfId="0" applyFont="1" applyBorder="1" applyAlignment="1">
      <alignment horizontal="justify" vertical="justify" wrapText="1"/>
    </xf>
    <xf numFmtId="0" fontId="23" fillId="0" borderId="1" xfId="0" applyFont="1" applyBorder="1" applyAlignment="1">
      <alignment horizontal="justify" vertical="justify" wrapText="1"/>
    </xf>
    <xf numFmtId="2" fontId="9" fillId="0" borderId="1" xfId="0" applyNumberFormat="1" applyFont="1" applyBorder="1" applyAlignment="1">
      <alignment horizontal="justify" vertical="justify" wrapText="1"/>
    </xf>
    <xf numFmtId="2" fontId="7" fillId="0" borderId="1" xfId="0" applyNumberFormat="1" applyFont="1" applyBorder="1" applyAlignment="1">
      <alignment horizontal="justify" vertical="justify" wrapText="1"/>
    </xf>
    <xf numFmtId="164" fontId="7" fillId="4" borderId="10" xfId="0" applyNumberFormat="1" applyFont="1" applyFill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7" fillId="0" borderId="10" xfId="0" applyFont="1" applyBorder="1" applyAlignment="1">
      <alignment horizontal="justify" vertical="center" wrapText="1"/>
    </xf>
    <xf numFmtId="0" fontId="20" fillId="0" borderId="12" xfId="0" applyFont="1" applyBorder="1" applyAlignment="1">
      <alignment horizontal="justify" vertical="center" wrapText="1"/>
    </xf>
    <xf numFmtId="0" fontId="20" fillId="0" borderId="11" xfId="0" applyFont="1" applyBorder="1" applyAlignment="1">
      <alignment horizontal="justify" vertical="center" wrapText="1"/>
    </xf>
    <xf numFmtId="14" fontId="38" fillId="0" borderId="6" xfId="0" applyNumberFormat="1" applyFont="1" applyBorder="1" applyAlignment="1">
      <alignment horizontal="center" vertical="center"/>
    </xf>
    <xf numFmtId="14" fontId="38" fillId="0" borderId="15" xfId="0" applyNumberFormat="1" applyFont="1" applyBorder="1" applyAlignment="1">
      <alignment horizontal="center" vertical="center"/>
    </xf>
    <xf numFmtId="14" fontId="38" fillId="0" borderId="9" xfId="0" applyNumberFormat="1" applyFont="1" applyBorder="1" applyAlignment="1">
      <alignment horizontal="center" vertical="center"/>
    </xf>
    <xf numFmtId="14" fontId="7" fillId="4" borderId="14" xfId="2" applyNumberFormat="1" applyFont="1" applyFill="1" applyBorder="1" applyAlignment="1">
      <alignment horizontal="center" vertical="center" wrapText="1"/>
    </xf>
    <xf numFmtId="14" fontId="7" fillId="4" borderId="3" xfId="2" applyNumberFormat="1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20" fillId="0" borderId="4" xfId="0" applyNumberFormat="1" applyFont="1" applyBorder="1" applyAlignment="1">
      <alignment horizontal="center" vertical="center" wrapText="1"/>
    </xf>
    <xf numFmtId="164" fontId="20" fillId="0" borderId="5" xfId="0" applyNumberFormat="1" applyFont="1" applyBorder="1" applyAlignment="1">
      <alignment horizontal="center" vertical="center" wrapText="1"/>
    </xf>
    <xf numFmtId="164" fontId="20" fillId="0" borderId="6" xfId="0" applyNumberFormat="1" applyFont="1" applyBorder="1" applyAlignment="1">
      <alignment horizontal="center" vertical="center" wrapText="1"/>
    </xf>
    <xf numFmtId="164" fontId="20" fillId="0" borderId="7" xfId="0" applyNumberFormat="1" applyFont="1" applyBorder="1" applyAlignment="1">
      <alignment horizontal="center" vertical="center" wrapText="1"/>
    </xf>
    <xf numFmtId="164" fontId="20" fillId="0" borderId="8" xfId="0" applyNumberFormat="1" applyFont="1" applyBorder="1" applyAlignment="1">
      <alignment horizontal="center" vertical="center" wrapText="1"/>
    </xf>
    <xf numFmtId="164" fontId="20" fillId="0" borderId="9" xfId="0" applyNumberFormat="1" applyFont="1" applyBorder="1" applyAlignment="1">
      <alignment horizontal="center" vertical="center" wrapText="1"/>
    </xf>
    <xf numFmtId="2" fontId="7" fillId="0" borderId="4" xfId="0" applyNumberFormat="1" applyFont="1" applyBorder="1" applyAlignment="1">
      <alignment horizontal="center" vertical="center" wrapText="1"/>
    </xf>
    <xf numFmtId="2" fontId="7" fillId="0" borderId="6" xfId="0" applyNumberFormat="1" applyFont="1" applyBorder="1" applyAlignment="1">
      <alignment horizontal="center" vertical="center" wrapText="1"/>
    </xf>
    <xf numFmtId="2" fontId="7" fillId="0" borderId="7" xfId="0" applyNumberFormat="1" applyFont="1" applyBorder="1" applyAlignment="1">
      <alignment horizontal="center" vertical="center" wrapText="1"/>
    </xf>
    <xf numFmtId="2" fontId="7" fillId="0" borderId="9" xfId="0" applyNumberFormat="1" applyFont="1" applyBorder="1" applyAlignment="1">
      <alignment horizontal="center" vertical="center" wrapText="1"/>
    </xf>
    <xf numFmtId="14" fontId="7" fillId="0" borderId="2" xfId="0" applyNumberFormat="1" applyFont="1" applyBorder="1" applyAlignment="1">
      <alignment horizontal="center" vertical="center" wrapText="1"/>
    </xf>
    <xf numFmtId="14" fontId="7" fillId="0" borderId="3" xfId="0" applyNumberFormat="1" applyFont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0" fillId="4" borderId="10" xfId="0" applyFill="1" applyBorder="1" applyAlignment="1">
      <alignment horizontal="left" vertical="center"/>
    </xf>
    <xf numFmtId="0" fontId="0" fillId="4" borderId="12" xfId="0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  <xf numFmtId="164" fontId="20" fillId="0" borderId="10" xfId="0" applyNumberFormat="1" applyFont="1" applyBorder="1" applyAlignment="1">
      <alignment horizontal="justify" vertical="center" wrapText="1"/>
    </xf>
    <xf numFmtId="164" fontId="20" fillId="0" borderId="12" xfId="0" applyNumberFormat="1" applyFont="1" applyBorder="1" applyAlignment="1">
      <alignment horizontal="justify" vertical="center" wrapText="1"/>
    </xf>
    <xf numFmtId="164" fontId="20" fillId="0" borderId="11" xfId="0" applyNumberFormat="1" applyFont="1" applyBorder="1" applyAlignment="1">
      <alignment horizontal="justify" vertical="center" wrapText="1"/>
    </xf>
    <xf numFmtId="164" fontId="7" fillId="2" borderId="2" xfId="0" applyNumberFormat="1" applyFont="1" applyFill="1" applyBorder="1" applyAlignment="1">
      <alignment horizontal="center" vertical="center" wrapText="1"/>
    </xf>
    <xf numFmtId="164" fontId="7" fillId="2" borderId="3" xfId="0" applyNumberFormat="1" applyFont="1" applyFill="1" applyBorder="1" applyAlignment="1">
      <alignment horizontal="center" vertical="center" wrapText="1"/>
    </xf>
    <xf numFmtId="164" fontId="0" fillId="0" borderId="10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0" fontId="6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/>
    </xf>
    <xf numFmtId="0" fontId="32" fillId="21" borderId="13" xfId="0" applyNumberFormat="1" applyFont="1" applyFill="1" applyBorder="1" applyAlignment="1">
      <alignment horizontal="left" vertical="center" wrapText="1"/>
    </xf>
    <xf numFmtId="0" fontId="32" fillId="21" borderId="0" xfId="0" applyNumberFormat="1" applyFont="1" applyFill="1" applyBorder="1" applyAlignment="1">
      <alignment horizontal="left" vertical="center" wrapText="1"/>
    </xf>
    <xf numFmtId="0" fontId="25" fillId="18" borderId="1" xfId="0" applyNumberFormat="1" applyFont="1" applyFill="1" applyBorder="1" applyAlignment="1">
      <alignment horizontal="center" textRotation="90" wrapText="1"/>
    </xf>
    <xf numFmtId="0" fontId="32" fillId="17" borderId="1" xfId="0" applyNumberFormat="1" applyFont="1" applyFill="1" applyBorder="1" applyAlignment="1">
      <alignment horizontal="left" vertical="center"/>
    </xf>
    <xf numFmtId="0" fontId="33" fillId="17" borderId="1" xfId="0" applyNumberFormat="1" applyFont="1" applyFill="1" applyBorder="1" applyAlignment="1">
      <alignment horizontal="center" vertical="center"/>
    </xf>
    <xf numFmtId="0" fontId="32" fillId="21" borderId="13" xfId="0" applyNumberFormat="1" applyFont="1" applyFill="1" applyBorder="1" applyAlignment="1">
      <alignment horizontal="justify" vertical="top" wrapText="1"/>
    </xf>
    <xf numFmtId="0" fontId="32" fillId="21" borderId="0" xfId="0" applyNumberFormat="1" applyFont="1" applyFill="1" applyBorder="1" applyAlignment="1">
      <alignment horizontal="justify" vertical="top" wrapText="1"/>
    </xf>
    <xf numFmtId="0" fontId="32" fillId="21" borderId="15" xfId="0" applyNumberFormat="1" applyFont="1" applyFill="1" applyBorder="1" applyAlignment="1">
      <alignment horizontal="justify" vertical="top" wrapText="1"/>
    </xf>
    <xf numFmtId="0" fontId="35" fillId="21" borderId="13" xfId="0" applyNumberFormat="1" applyFont="1" applyFill="1" applyBorder="1" applyAlignment="1">
      <alignment horizontal="left" vertical="center"/>
    </xf>
    <xf numFmtId="0" fontId="35" fillId="21" borderId="0" xfId="0" applyNumberFormat="1" applyFont="1" applyFill="1" applyBorder="1" applyAlignment="1">
      <alignment horizontal="left" vertical="center"/>
    </xf>
    <xf numFmtId="0" fontId="35" fillId="21" borderId="15" xfId="0" applyNumberFormat="1" applyFont="1" applyFill="1" applyBorder="1" applyAlignment="1">
      <alignment horizontal="left" vertical="center"/>
    </xf>
    <xf numFmtId="9" fontId="27" fillId="18" borderId="1" xfId="0" applyNumberFormat="1" applyFont="1" applyFill="1" applyBorder="1" applyAlignment="1">
      <alignment horizontal="center" vertical="center"/>
    </xf>
    <xf numFmtId="9" fontId="27" fillId="20" borderId="1" xfId="0" applyNumberFormat="1" applyFont="1" applyFill="1" applyBorder="1" applyAlignment="1">
      <alignment horizontal="center" vertical="center"/>
    </xf>
    <xf numFmtId="166" fontId="29" fillId="15" borderId="1" xfId="0" applyNumberFormat="1" applyFont="1" applyFill="1" applyBorder="1" applyAlignment="1">
      <alignment horizontal="center" vertical="center"/>
    </xf>
    <xf numFmtId="0" fontId="32" fillId="21" borderId="4" xfId="0" applyNumberFormat="1" applyFont="1" applyFill="1" applyBorder="1" applyAlignment="1">
      <alignment horizontal="left" vertical="center"/>
    </xf>
    <xf numFmtId="0" fontId="32" fillId="21" borderId="5" xfId="0" applyNumberFormat="1" applyFont="1" applyFill="1" applyBorder="1" applyAlignment="1">
      <alignment horizontal="left" vertical="center"/>
    </xf>
    <xf numFmtId="0" fontId="32" fillId="21" borderId="6" xfId="0" applyNumberFormat="1" applyFont="1" applyFill="1" applyBorder="1" applyAlignment="1">
      <alignment horizontal="left" vertical="center"/>
    </xf>
    <xf numFmtId="0" fontId="34" fillId="21" borderId="13" xfId="0" applyNumberFormat="1" applyFont="1" applyFill="1" applyBorder="1" applyAlignment="1">
      <alignment horizontal="left" vertical="center"/>
    </xf>
    <xf numFmtId="0" fontId="34" fillId="21" borderId="0" xfId="0" applyNumberFormat="1" applyFont="1" applyFill="1" applyBorder="1" applyAlignment="1">
      <alignment horizontal="left" vertical="center"/>
    </xf>
    <xf numFmtId="0" fontId="34" fillId="21" borderId="15" xfId="0" applyNumberFormat="1" applyFont="1" applyFill="1" applyBorder="1" applyAlignment="1">
      <alignment horizontal="left" vertical="center"/>
    </xf>
    <xf numFmtId="0" fontId="34" fillId="21" borderId="13" xfId="0" applyNumberFormat="1" applyFont="1" applyFill="1" applyBorder="1" applyAlignment="1">
      <alignment horizontal="left" vertical="top" wrapText="1"/>
    </xf>
    <xf numFmtId="0" fontId="34" fillId="21" borderId="0" xfId="0" applyNumberFormat="1" applyFont="1" applyFill="1" applyBorder="1" applyAlignment="1">
      <alignment horizontal="left" vertical="top" wrapText="1"/>
    </xf>
    <xf numFmtId="0" fontId="24" fillId="17" borderId="1" xfId="0" applyNumberFormat="1" applyFont="1" applyFill="1" applyBorder="1" applyAlignment="1">
      <alignment horizontal="center" vertical="center"/>
    </xf>
    <xf numFmtId="0" fontId="24" fillId="17" borderId="4" xfId="0" applyNumberFormat="1" applyFont="1" applyFill="1" applyBorder="1" applyAlignment="1">
      <alignment horizontal="center" vertical="center" wrapText="1"/>
    </xf>
    <xf numFmtId="0" fontId="24" fillId="17" borderId="6" xfId="0" applyNumberFormat="1" applyFont="1" applyFill="1" applyBorder="1" applyAlignment="1">
      <alignment horizontal="center" vertical="center" wrapText="1"/>
    </xf>
    <xf numFmtId="0" fontId="24" fillId="17" borderId="13" xfId="0" applyNumberFormat="1" applyFont="1" applyFill="1" applyBorder="1" applyAlignment="1">
      <alignment horizontal="center" vertical="center" wrapText="1"/>
    </xf>
    <xf numFmtId="0" fontId="24" fillId="17" borderId="15" xfId="0" applyNumberFormat="1" applyFont="1" applyFill="1" applyBorder="1" applyAlignment="1">
      <alignment horizontal="center" vertical="center" wrapText="1"/>
    </xf>
    <xf numFmtId="0" fontId="24" fillId="17" borderId="7" xfId="0" applyNumberFormat="1" applyFont="1" applyFill="1" applyBorder="1" applyAlignment="1">
      <alignment horizontal="center" vertical="center" wrapText="1"/>
    </xf>
    <xf numFmtId="0" fontId="24" fillId="17" borderId="9" xfId="0" applyNumberFormat="1" applyFont="1" applyFill="1" applyBorder="1" applyAlignment="1">
      <alignment horizontal="center" vertical="center" wrapText="1"/>
    </xf>
    <xf numFmtId="0" fontId="30" fillId="21" borderId="7" xfId="0" applyNumberFormat="1" applyFont="1" applyFill="1" applyBorder="1" applyAlignment="1">
      <alignment horizontal="left" vertical="center"/>
    </xf>
    <xf numFmtId="0" fontId="30" fillId="21" borderId="8" xfId="0" applyNumberFormat="1" applyFont="1" applyFill="1" applyBorder="1" applyAlignment="1">
      <alignment horizontal="left" vertical="center"/>
    </xf>
    <xf numFmtId="0" fontId="30" fillId="21" borderId="9" xfId="0" applyNumberFormat="1" applyFont="1" applyFill="1" applyBorder="1" applyAlignment="1">
      <alignment horizontal="left" vertical="center"/>
    </xf>
    <xf numFmtId="164" fontId="3" fillId="2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 wrapText="1"/>
    </xf>
    <xf numFmtId="164" fontId="2" fillId="0" borderId="5" xfId="0" applyNumberFormat="1" applyFont="1" applyBorder="1" applyAlignment="1">
      <alignment horizontal="center" vertical="center" wrapText="1"/>
    </xf>
    <xf numFmtId="164" fontId="2" fillId="0" borderId="6" xfId="0" applyNumberFormat="1" applyFont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164" fontId="2" fillId="0" borderId="8" xfId="0" applyNumberFormat="1" applyFont="1" applyBorder="1" applyAlignment="1">
      <alignment horizontal="center" vertical="center" wrapText="1"/>
    </xf>
    <xf numFmtId="164" fontId="2" fillId="0" borderId="9" xfId="0" applyNumberFormat="1" applyFont="1" applyBorder="1" applyAlignment="1">
      <alignment horizontal="center" vertical="center" wrapText="1"/>
    </xf>
    <xf numFmtId="44" fontId="0" fillId="0" borderId="16" xfId="0" applyNumberFormat="1" applyBorder="1" applyAlignment="1">
      <alignment horizontal="center"/>
    </xf>
    <xf numFmtId="0" fontId="41" fillId="0" borderId="16" xfId="0" applyNumberFormat="1" applyFont="1" applyBorder="1" applyAlignment="1">
      <alignment horizontal="center" vertical="center" wrapText="1"/>
    </xf>
    <xf numFmtId="0" fontId="13" fillId="2" borderId="16" xfId="0" applyNumberFormat="1" applyFont="1" applyFill="1" applyBorder="1" applyAlignment="1">
      <alignment horizontal="center"/>
    </xf>
    <xf numFmtId="164" fontId="3" fillId="2" borderId="10" xfId="0" applyNumberFormat="1" applyFont="1" applyFill="1" applyBorder="1" applyAlignment="1">
      <alignment horizontal="center" vertical="center"/>
    </xf>
    <xf numFmtId="164" fontId="3" fillId="2" borderId="11" xfId="0" applyNumberFormat="1" applyFont="1" applyFill="1" applyBorder="1" applyAlignment="1">
      <alignment horizontal="center" vertical="center"/>
    </xf>
    <xf numFmtId="44" fontId="0" fillId="0" borderId="10" xfId="1" applyNumberFormat="1" applyFont="1" applyBorder="1" applyAlignment="1">
      <alignment horizontal="center" vertical="justify"/>
    </xf>
    <xf numFmtId="44" fontId="0" fillId="0" borderId="11" xfId="1" applyNumberFormat="1" applyFont="1" applyBorder="1" applyAlignment="1">
      <alignment horizontal="center" vertical="justify"/>
    </xf>
    <xf numFmtId="165" fontId="5" fillId="0" borderId="10" xfId="1" applyNumberFormat="1" applyFont="1" applyBorder="1" applyAlignment="1">
      <alignment horizontal="right"/>
    </xf>
    <xf numFmtId="165" fontId="5" fillId="0" borderId="11" xfId="1" applyNumberFormat="1" applyFont="1" applyBorder="1" applyAlignment="1">
      <alignment horizontal="right"/>
    </xf>
    <xf numFmtId="165" fontId="0" fillId="0" borderId="16" xfId="1" applyNumberFormat="1" applyFont="1" applyBorder="1" applyAlignment="1">
      <alignment horizontal="center" vertical="center"/>
    </xf>
    <xf numFmtId="171" fontId="0" fillId="0" borderId="16" xfId="0" applyNumberFormat="1" applyBorder="1" applyAlignment="1">
      <alignment horizontal="center" vertical="center"/>
    </xf>
    <xf numFmtId="171" fontId="5" fillId="0" borderId="10" xfId="0" applyNumberFormat="1" applyFont="1" applyBorder="1" applyAlignment="1">
      <alignment horizontal="center"/>
    </xf>
    <xf numFmtId="171" fontId="5" fillId="0" borderId="11" xfId="0" applyNumberFormat="1" applyFont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0" fontId="41" fillId="2" borderId="16" xfId="0" applyNumberFormat="1" applyFont="1" applyFill="1" applyBorder="1" applyAlignment="1">
      <alignment horizontal="center" vertical="center" wrapText="1"/>
    </xf>
    <xf numFmtId="171" fontId="0" fillId="0" borderId="10" xfId="0" applyNumberFormat="1" applyBorder="1" applyAlignment="1">
      <alignment horizontal="center"/>
    </xf>
    <xf numFmtId="171" fontId="0" fillId="0" borderId="11" xfId="0" applyNumberFormat="1" applyBorder="1" applyAlignment="1">
      <alignment horizontal="center"/>
    </xf>
    <xf numFmtId="171" fontId="5" fillId="0" borderId="10" xfId="0" applyNumberFormat="1" applyFont="1" applyBorder="1" applyAlignment="1">
      <alignment horizontal="center" vertical="center"/>
    </xf>
    <xf numFmtId="171" fontId="5" fillId="0" borderId="11" xfId="0" applyNumberFormat="1" applyFont="1" applyBorder="1" applyAlignment="1">
      <alignment horizontal="center" vertical="center"/>
    </xf>
    <xf numFmtId="164" fontId="5" fillId="2" borderId="10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164" fontId="5" fillId="2" borderId="11" xfId="0" applyNumberFormat="1" applyFont="1" applyFill="1" applyBorder="1" applyAlignment="1">
      <alignment horizontal="center" vertical="center"/>
    </xf>
    <xf numFmtId="164" fontId="3" fillId="0" borderId="0" xfId="0" applyNumberFormat="1" applyFont="1" applyAlignment="1">
      <alignment horizontal="center"/>
    </xf>
    <xf numFmtId="0" fontId="13" fillId="2" borderId="16" xfId="0" applyFont="1" applyFill="1" applyBorder="1" applyAlignment="1">
      <alignment horizontal="center" vertical="center"/>
    </xf>
    <xf numFmtId="1" fontId="13" fillId="2" borderId="16" xfId="0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justify" vertical="center" wrapText="1"/>
    </xf>
    <xf numFmtId="164" fontId="5" fillId="2" borderId="4" xfId="0" applyNumberFormat="1" applyFont="1" applyFill="1" applyBorder="1" applyAlignment="1">
      <alignment horizontal="center" vertical="center" wrapText="1"/>
    </xf>
    <xf numFmtId="164" fontId="5" fillId="2" borderId="5" xfId="0" applyNumberFormat="1" applyFont="1" applyFill="1" applyBorder="1" applyAlignment="1">
      <alignment horizontal="center" vertical="center" wrapText="1"/>
    </xf>
    <xf numFmtId="164" fontId="5" fillId="2" borderId="6" xfId="0" applyNumberFormat="1" applyFont="1" applyFill="1" applyBorder="1" applyAlignment="1">
      <alignment horizontal="center" vertical="center" wrapText="1"/>
    </xf>
    <xf numFmtId="164" fontId="5" fillId="4" borderId="10" xfId="0" applyNumberFormat="1" applyFont="1" applyFill="1" applyBorder="1" applyAlignment="1">
      <alignment horizontal="left" vertical="center" wrapText="1"/>
    </xf>
    <xf numFmtId="164" fontId="5" fillId="4" borderId="12" xfId="0" applyNumberFormat="1" applyFont="1" applyFill="1" applyBorder="1" applyAlignment="1">
      <alignment horizontal="left" vertical="center" wrapText="1"/>
    </xf>
    <xf numFmtId="164" fontId="5" fillId="4" borderId="11" xfId="0" applyNumberFormat="1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5" fillId="4" borderId="10" xfId="0" applyFont="1" applyFill="1" applyBorder="1" applyAlignment="1">
      <alignment horizontal="left" vertical="center" wrapText="1"/>
    </xf>
    <xf numFmtId="0" fontId="5" fillId="4" borderId="12" xfId="0" applyFont="1" applyFill="1" applyBorder="1" applyAlignment="1">
      <alignment horizontal="left" vertical="center" wrapText="1"/>
    </xf>
    <xf numFmtId="0" fontId="5" fillId="4" borderId="11" xfId="0" applyFont="1" applyFill="1" applyBorder="1" applyAlignment="1">
      <alignment horizontal="left" vertical="center" wrapText="1"/>
    </xf>
    <xf numFmtId="0" fontId="38" fillId="0" borderId="10" xfId="0" applyFont="1" applyBorder="1" applyAlignment="1">
      <alignment horizontal="left"/>
    </xf>
    <xf numFmtId="0" fontId="38" fillId="0" borderId="12" xfId="0" applyFont="1" applyBorder="1" applyAlignment="1">
      <alignment horizontal="left"/>
    </xf>
    <xf numFmtId="0" fontId="38" fillId="0" borderId="11" xfId="0" applyFont="1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9">
    <cellStyle name="Moeda" xfId="1" builtinId="4"/>
    <cellStyle name="Moeda 2" xfId="7"/>
    <cellStyle name="Moeda 3" xfId="4"/>
    <cellStyle name="Normal" xfId="0" builtinId="0"/>
    <cellStyle name="Normal 6" xfId="6"/>
    <cellStyle name="Normal 7" xfId="8"/>
    <cellStyle name="Porcentagem" xfId="2" builtinId="5"/>
    <cellStyle name="Porcentagem 2" xfId="5"/>
    <cellStyle name="Separador de milhares" xfId="3" builtinId="3"/>
  </cellStyles>
  <dxfs count="164">
    <dxf>
      <fill>
        <patternFill>
          <bgColor theme="3" tint="0.79998168889431442"/>
        </patternFill>
      </fill>
    </dxf>
    <dxf>
      <fill>
        <patternFill>
          <bgColor rgb="FFFFFFCC"/>
        </patternFill>
      </fill>
    </dxf>
    <dxf>
      <fill>
        <patternFill>
          <bgColor rgb="FF99FF99"/>
        </patternFill>
      </fill>
    </dxf>
    <dxf>
      <fill>
        <patternFill>
          <bgColor theme="4" tint="0.39994506668294322"/>
        </patternFill>
      </fill>
    </dxf>
    <dxf>
      <fill>
        <patternFill>
          <bgColor rgb="FFFFFF99"/>
        </patternFill>
      </fill>
    </dxf>
    <dxf>
      <fill>
        <patternFill>
          <bgColor rgb="FFFF0000"/>
        </patternFill>
      </fill>
    </dxf>
    <dxf>
      <fill>
        <patternFill>
          <bgColor rgb="FF99FF99"/>
        </patternFill>
      </fill>
    </dxf>
    <dxf>
      <fill>
        <patternFill>
          <bgColor theme="4" tint="0.39994506668294322"/>
        </patternFill>
      </fill>
    </dxf>
    <dxf>
      <fill>
        <patternFill>
          <bgColor rgb="FFFFFF99"/>
        </patternFill>
      </fill>
    </dxf>
    <dxf>
      <fill>
        <patternFill>
          <bgColor rgb="FFFF0000"/>
        </patternFill>
      </fill>
    </dxf>
    <dxf>
      <fill>
        <patternFill>
          <bgColor rgb="FF99FF99"/>
        </patternFill>
      </fill>
    </dxf>
    <dxf>
      <fill>
        <patternFill>
          <bgColor theme="4" tint="0.39994506668294322"/>
        </patternFill>
      </fill>
    </dxf>
    <dxf>
      <fill>
        <patternFill>
          <bgColor rgb="FFFFFF99"/>
        </patternFill>
      </fill>
    </dxf>
    <dxf>
      <fill>
        <patternFill>
          <bgColor rgb="FFFF0000"/>
        </patternFill>
      </fill>
    </dxf>
    <dxf>
      <fill>
        <patternFill>
          <bgColor theme="3" tint="0.79998168889431442"/>
        </patternFill>
      </fill>
    </dxf>
    <dxf>
      <fill>
        <patternFill>
          <bgColor rgb="FFFFFFCC"/>
        </patternFill>
      </fill>
    </dxf>
    <dxf>
      <fill>
        <patternFill>
          <bgColor rgb="FF99FF99"/>
        </patternFill>
      </fill>
    </dxf>
    <dxf>
      <fill>
        <patternFill>
          <bgColor theme="4" tint="0.39994506668294322"/>
        </patternFill>
      </fill>
    </dxf>
    <dxf>
      <fill>
        <patternFill>
          <bgColor rgb="FFFFFF99"/>
        </patternFill>
      </fill>
    </dxf>
    <dxf>
      <fill>
        <patternFill>
          <bgColor rgb="FFFF0000"/>
        </patternFill>
      </fill>
    </dxf>
    <dxf>
      <fill>
        <patternFill>
          <bgColor theme="3" tint="0.79998168889431442"/>
        </patternFill>
      </fill>
    </dxf>
    <dxf>
      <fill>
        <patternFill>
          <bgColor rgb="FFFFFFCC"/>
        </patternFill>
      </fill>
    </dxf>
    <dxf>
      <fill>
        <patternFill>
          <bgColor theme="3" tint="0.79998168889431442"/>
        </patternFill>
      </fill>
    </dxf>
    <dxf>
      <fill>
        <patternFill>
          <bgColor rgb="FFFFFFCC"/>
        </patternFill>
      </fill>
    </dxf>
    <dxf>
      <fill>
        <patternFill>
          <bgColor theme="3" tint="0.79998168889431442"/>
        </patternFill>
      </fill>
    </dxf>
    <dxf>
      <fill>
        <patternFill>
          <bgColor rgb="FFFFFFCC"/>
        </patternFill>
      </fill>
    </dxf>
    <dxf>
      <fill>
        <patternFill>
          <bgColor rgb="FF99FF99"/>
        </patternFill>
      </fill>
    </dxf>
    <dxf>
      <fill>
        <patternFill>
          <bgColor theme="4" tint="0.39994506668294322"/>
        </patternFill>
      </fill>
    </dxf>
    <dxf>
      <fill>
        <patternFill>
          <bgColor rgb="FFFFFF99"/>
        </patternFill>
      </fill>
    </dxf>
    <dxf>
      <fill>
        <patternFill>
          <bgColor rgb="FFFF0000"/>
        </patternFill>
      </fill>
    </dxf>
    <dxf>
      <fill>
        <patternFill>
          <bgColor theme="3" tint="0.79998168889431442"/>
        </patternFill>
      </fill>
    </dxf>
    <dxf>
      <fill>
        <patternFill>
          <bgColor rgb="FFFFFFCC"/>
        </patternFill>
      </fill>
    </dxf>
    <dxf>
      <fill>
        <patternFill>
          <bgColor theme="3" tint="0.79998168889431442"/>
        </patternFill>
      </fill>
    </dxf>
    <dxf>
      <fill>
        <patternFill>
          <bgColor rgb="FFFFFFCC"/>
        </patternFill>
      </fill>
    </dxf>
    <dxf>
      <fill>
        <patternFill>
          <bgColor rgb="FF99FF99"/>
        </patternFill>
      </fill>
    </dxf>
    <dxf>
      <fill>
        <patternFill>
          <bgColor theme="4" tint="0.39994506668294322"/>
        </patternFill>
      </fill>
    </dxf>
    <dxf>
      <fill>
        <patternFill>
          <bgColor rgb="FFFFFF99"/>
        </patternFill>
      </fill>
    </dxf>
    <dxf>
      <fill>
        <patternFill>
          <bgColor rgb="FFFF0000"/>
        </patternFill>
      </fill>
    </dxf>
    <dxf>
      <fill>
        <patternFill>
          <bgColor theme="3" tint="0.79998168889431442"/>
        </patternFill>
      </fill>
    </dxf>
    <dxf>
      <fill>
        <patternFill>
          <bgColor rgb="FFFFFFCC"/>
        </patternFill>
      </fill>
    </dxf>
    <dxf>
      <fill>
        <patternFill>
          <bgColor theme="3" tint="0.79998168889431442"/>
        </patternFill>
      </fill>
    </dxf>
    <dxf>
      <fill>
        <patternFill>
          <bgColor rgb="FFFFFFCC"/>
        </patternFill>
      </fill>
    </dxf>
    <dxf>
      <fill>
        <patternFill>
          <bgColor theme="3" tint="0.79998168889431442"/>
        </patternFill>
      </fill>
    </dxf>
    <dxf>
      <fill>
        <patternFill>
          <bgColor rgb="FFFFFFCC"/>
        </patternFill>
      </fill>
    </dxf>
    <dxf>
      <fill>
        <patternFill>
          <bgColor theme="3" tint="0.79998168889431442"/>
        </patternFill>
      </fill>
    </dxf>
    <dxf>
      <fill>
        <patternFill>
          <bgColor rgb="FFFFFFCC"/>
        </patternFill>
      </fill>
    </dxf>
    <dxf>
      <fill>
        <patternFill>
          <bgColor rgb="FF99FF99"/>
        </patternFill>
      </fill>
    </dxf>
    <dxf>
      <fill>
        <patternFill>
          <bgColor theme="4" tint="0.39994506668294322"/>
        </patternFill>
      </fill>
    </dxf>
    <dxf>
      <fill>
        <patternFill>
          <bgColor rgb="FFFFFF99"/>
        </patternFill>
      </fill>
    </dxf>
    <dxf>
      <fill>
        <patternFill>
          <bgColor rgb="FFFF0000"/>
        </patternFill>
      </fill>
    </dxf>
    <dxf>
      <fill>
        <patternFill>
          <bgColor theme="3" tint="0.79998168889431442"/>
        </patternFill>
      </fill>
    </dxf>
    <dxf>
      <fill>
        <patternFill>
          <bgColor rgb="FFFFFFCC"/>
        </patternFill>
      </fill>
    </dxf>
    <dxf>
      <fill>
        <patternFill>
          <bgColor theme="3" tint="0.79998168889431442"/>
        </patternFill>
      </fill>
    </dxf>
    <dxf>
      <fill>
        <patternFill>
          <bgColor rgb="FFFFFFCC"/>
        </patternFill>
      </fill>
    </dxf>
    <dxf>
      <fill>
        <patternFill>
          <bgColor theme="3" tint="0.79998168889431442"/>
        </patternFill>
      </fill>
    </dxf>
    <dxf>
      <fill>
        <patternFill>
          <bgColor rgb="FFFFFFCC"/>
        </patternFill>
      </fill>
    </dxf>
    <dxf>
      <fill>
        <patternFill>
          <bgColor theme="3" tint="0.79998168889431442"/>
        </patternFill>
      </fill>
    </dxf>
    <dxf>
      <fill>
        <patternFill>
          <bgColor rgb="FFFFFFCC"/>
        </patternFill>
      </fill>
    </dxf>
    <dxf>
      <fill>
        <patternFill>
          <bgColor theme="3" tint="0.79998168889431442"/>
        </patternFill>
      </fill>
    </dxf>
    <dxf>
      <fill>
        <patternFill>
          <bgColor rgb="FFFFFFCC"/>
        </patternFill>
      </fill>
    </dxf>
    <dxf>
      <fill>
        <patternFill>
          <bgColor theme="3" tint="0.79998168889431442"/>
        </patternFill>
      </fill>
    </dxf>
    <dxf>
      <fill>
        <patternFill>
          <bgColor rgb="FFFFFFCC"/>
        </patternFill>
      </fill>
    </dxf>
    <dxf>
      <fill>
        <patternFill>
          <bgColor rgb="FF99FF99"/>
        </patternFill>
      </fill>
    </dxf>
    <dxf>
      <fill>
        <patternFill>
          <bgColor theme="4" tint="0.39994506668294322"/>
        </patternFill>
      </fill>
    </dxf>
    <dxf>
      <fill>
        <patternFill>
          <bgColor rgb="FFFFFF99"/>
        </patternFill>
      </fill>
    </dxf>
    <dxf>
      <fill>
        <patternFill>
          <bgColor rgb="FFFF0000"/>
        </patternFill>
      </fill>
    </dxf>
    <dxf>
      <fill>
        <patternFill>
          <bgColor rgb="FF99FF99"/>
        </patternFill>
      </fill>
    </dxf>
    <dxf>
      <fill>
        <patternFill>
          <bgColor theme="4" tint="0.39994506668294322"/>
        </patternFill>
      </fill>
    </dxf>
    <dxf>
      <fill>
        <patternFill>
          <bgColor rgb="FFFFFF99"/>
        </patternFill>
      </fill>
    </dxf>
    <dxf>
      <fill>
        <patternFill>
          <bgColor rgb="FFFF0000"/>
        </patternFill>
      </fill>
    </dxf>
    <dxf>
      <fill>
        <patternFill>
          <bgColor rgb="FF99FF99"/>
        </patternFill>
      </fill>
    </dxf>
    <dxf>
      <fill>
        <patternFill>
          <bgColor theme="4" tint="0.39994506668294322"/>
        </patternFill>
      </fill>
    </dxf>
    <dxf>
      <fill>
        <patternFill>
          <bgColor rgb="FFFFFF99"/>
        </patternFill>
      </fill>
    </dxf>
    <dxf>
      <fill>
        <patternFill>
          <bgColor rgb="FFFF0000"/>
        </patternFill>
      </fill>
    </dxf>
    <dxf>
      <fill>
        <patternFill>
          <bgColor theme="3" tint="0.79998168889431442"/>
        </patternFill>
      </fill>
    </dxf>
    <dxf>
      <fill>
        <patternFill>
          <bgColor rgb="FFFFFFCC"/>
        </patternFill>
      </fill>
    </dxf>
    <dxf>
      <fill>
        <patternFill>
          <bgColor rgb="FF99FF99"/>
        </patternFill>
      </fill>
    </dxf>
    <dxf>
      <fill>
        <patternFill>
          <bgColor theme="4" tint="0.39994506668294322"/>
        </patternFill>
      </fill>
    </dxf>
    <dxf>
      <fill>
        <patternFill>
          <bgColor rgb="FFFFFF99"/>
        </patternFill>
      </fill>
    </dxf>
    <dxf>
      <fill>
        <patternFill>
          <bgColor rgb="FFFF0000"/>
        </patternFill>
      </fill>
    </dxf>
    <dxf>
      <fill>
        <patternFill>
          <bgColor theme="3" tint="0.79998168889431442"/>
        </patternFill>
      </fill>
    </dxf>
    <dxf>
      <fill>
        <patternFill>
          <bgColor rgb="FFFFFFCC"/>
        </patternFill>
      </fill>
    </dxf>
    <dxf>
      <fill>
        <patternFill>
          <bgColor theme="3" tint="0.79998168889431442"/>
        </patternFill>
      </fill>
    </dxf>
    <dxf>
      <fill>
        <patternFill>
          <bgColor rgb="FFFFFFCC"/>
        </patternFill>
      </fill>
    </dxf>
    <dxf>
      <fill>
        <patternFill>
          <bgColor rgb="FF99FF99"/>
        </patternFill>
      </fill>
    </dxf>
    <dxf>
      <fill>
        <patternFill>
          <bgColor theme="4" tint="0.39994506668294322"/>
        </patternFill>
      </fill>
    </dxf>
    <dxf>
      <fill>
        <patternFill>
          <bgColor rgb="FFFFFF99"/>
        </patternFill>
      </fill>
    </dxf>
    <dxf>
      <fill>
        <patternFill>
          <bgColor rgb="FFFF0000"/>
        </patternFill>
      </fill>
    </dxf>
    <dxf>
      <fill>
        <patternFill>
          <bgColor theme="3" tint="0.79998168889431442"/>
        </patternFill>
      </fill>
    </dxf>
    <dxf>
      <fill>
        <patternFill>
          <bgColor rgb="FFFFFFCC"/>
        </patternFill>
      </fill>
    </dxf>
    <dxf>
      <fill>
        <patternFill>
          <bgColor rgb="FF99FF99"/>
        </patternFill>
      </fill>
    </dxf>
    <dxf>
      <fill>
        <patternFill>
          <bgColor theme="4" tint="0.39994506668294322"/>
        </patternFill>
      </fill>
    </dxf>
    <dxf>
      <fill>
        <patternFill>
          <bgColor rgb="FFFFFF99"/>
        </patternFill>
      </fill>
    </dxf>
    <dxf>
      <fill>
        <patternFill>
          <bgColor rgb="FFFF0000"/>
        </patternFill>
      </fill>
    </dxf>
    <dxf>
      <fill>
        <patternFill>
          <bgColor rgb="FF99FF99"/>
        </patternFill>
      </fill>
    </dxf>
    <dxf>
      <fill>
        <patternFill>
          <bgColor theme="4" tint="0.39994506668294322"/>
        </patternFill>
      </fill>
    </dxf>
    <dxf>
      <fill>
        <patternFill>
          <bgColor rgb="FFFFFF99"/>
        </patternFill>
      </fill>
    </dxf>
    <dxf>
      <fill>
        <patternFill>
          <bgColor rgb="FFFF0000"/>
        </patternFill>
      </fill>
    </dxf>
    <dxf>
      <fill>
        <patternFill>
          <bgColor rgb="FF99FF99"/>
        </patternFill>
      </fill>
    </dxf>
    <dxf>
      <fill>
        <patternFill>
          <bgColor theme="4" tint="0.39994506668294322"/>
        </patternFill>
      </fill>
    </dxf>
    <dxf>
      <fill>
        <patternFill>
          <bgColor rgb="FFFFFF99"/>
        </patternFill>
      </fill>
    </dxf>
    <dxf>
      <fill>
        <patternFill>
          <bgColor rgb="FFFF0000"/>
        </patternFill>
      </fill>
    </dxf>
    <dxf>
      <fill>
        <patternFill>
          <bgColor rgb="FF99FF99"/>
        </patternFill>
      </fill>
    </dxf>
    <dxf>
      <fill>
        <patternFill>
          <bgColor theme="4" tint="0.39994506668294322"/>
        </patternFill>
      </fill>
    </dxf>
    <dxf>
      <fill>
        <patternFill>
          <bgColor rgb="FFFFFF99"/>
        </patternFill>
      </fill>
    </dxf>
    <dxf>
      <fill>
        <patternFill>
          <bgColor rgb="FFFF0000"/>
        </patternFill>
      </fill>
    </dxf>
    <dxf>
      <fill>
        <patternFill>
          <bgColor rgb="FF99FF99"/>
        </patternFill>
      </fill>
    </dxf>
    <dxf>
      <fill>
        <patternFill>
          <bgColor theme="4" tint="0.39994506668294322"/>
        </patternFill>
      </fill>
    </dxf>
    <dxf>
      <fill>
        <patternFill>
          <bgColor rgb="FFFFFF99"/>
        </patternFill>
      </fill>
    </dxf>
    <dxf>
      <fill>
        <patternFill>
          <bgColor rgb="FFFF0000"/>
        </patternFill>
      </fill>
    </dxf>
    <dxf>
      <fill>
        <patternFill>
          <bgColor rgb="FF99FF99"/>
        </patternFill>
      </fill>
    </dxf>
    <dxf>
      <fill>
        <patternFill>
          <bgColor theme="4" tint="0.39994506668294322"/>
        </patternFill>
      </fill>
    </dxf>
    <dxf>
      <fill>
        <patternFill>
          <bgColor rgb="FFFFFF99"/>
        </patternFill>
      </fill>
    </dxf>
    <dxf>
      <fill>
        <patternFill>
          <bgColor rgb="FFFF0000"/>
        </patternFill>
      </fill>
    </dxf>
    <dxf>
      <fill>
        <patternFill>
          <bgColor rgb="FF99FF99"/>
        </patternFill>
      </fill>
    </dxf>
    <dxf>
      <fill>
        <patternFill>
          <bgColor theme="4" tint="0.39994506668294322"/>
        </patternFill>
      </fill>
    </dxf>
    <dxf>
      <fill>
        <patternFill>
          <bgColor rgb="FFFFFF99"/>
        </patternFill>
      </fill>
    </dxf>
    <dxf>
      <fill>
        <patternFill>
          <bgColor rgb="FFFF0000"/>
        </patternFill>
      </fill>
    </dxf>
    <dxf>
      <fill>
        <patternFill>
          <bgColor rgb="FF99FF99"/>
        </patternFill>
      </fill>
    </dxf>
    <dxf>
      <fill>
        <patternFill>
          <bgColor theme="4" tint="0.39994506668294322"/>
        </patternFill>
      </fill>
    </dxf>
    <dxf>
      <fill>
        <patternFill>
          <bgColor rgb="FFFFFF99"/>
        </patternFill>
      </fill>
    </dxf>
    <dxf>
      <fill>
        <patternFill>
          <bgColor rgb="FFFF0000"/>
        </patternFill>
      </fill>
    </dxf>
    <dxf>
      <fill>
        <patternFill>
          <bgColor theme="3" tint="0.79998168889431442"/>
        </patternFill>
      </fill>
    </dxf>
    <dxf>
      <fill>
        <patternFill>
          <bgColor rgb="FFFFFFCC"/>
        </patternFill>
      </fill>
    </dxf>
    <dxf>
      <fill>
        <patternFill>
          <bgColor rgb="FF99FF99"/>
        </patternFill>
      </fill>
    </dxf>
    <dxf>
      <fill>
        <patternFill>
          <bgColor theme="4" tint="0.39994506668294322"/>
        </patternFill>
      </fill>
    </dxf>
    <dxf>
      <fill>
        <patternFill>
          <bgColor rgb="FFFFFF99"/>
        </patternFill>
      </fill>
    </dxf>
    <dxf>
      <fill>
        <patternFill>
          <bgColor rgb="FFFF0000"/>
        </patternFill>
      </fill>
    </dxf>
    <dxf>
      <fill>
        <patternFill>
          <bgColor theme="3" tint="0.79998168889431442"/>
        </patternFill>
      </fill>
    </dxf>
    <dxf>
      <fill>
        <patternFill>
          <bgColor rgb="FFFFFFCC"/>
        </patternFill>
      </fill>
    </dxf>
    <dxf>
      <fill>
        <patternFill>
          <bgColor theme="3" tint="0.79998168889431442"/>
        </patternFill>
      </fill>
    </dxf>
    <dxf>
      <fill>
        <patternFill>
          <bgColor rgb="FFFFFFCC"/>
        </patternFill>
      </fill>
    </dxf>
    <dxf>
      <fill>
        <patternFill>
          <bgColor theme="3" tint="0.79998168889431442"/>
        </patternFill>
      </fill>
    </dxf>
    <dxf>
      <fill>
        <patternFill>
          <bgColor rgb="FFFFFFCC"/>
        </patternFill>
      </fill>
    </dxf>
    <dxf>
      <fill>
        <patternFill>
          <bgColor theme="3" tint="0.79998168889431442"/>
        </patternFill>
      </fill>
    </dxf>
    <dxf>
      <fill>
        <patternFill>
          <bgColor rgb="FFFFFFCC"/>
        </patternFill>
      </fill>
    </dxf>
    <dxf>
      <fill>
        <patternFill>
          <bgColor theme="3" tint="0.79998168889431442"/>
        </patternFill>
      </fill>
    </dxf>
    <dxf>
      <fill>
        <patternFill>
          <bgColor rgb="FFFFFFCC"/>
        </patternFill>
      </fill>
    </dxf>
    <dxf>
      <fill>
        <patternFill>
          <bgColor theme="3" tint="0.79998168889431442"/>
        </patternFill>
      </fill>
    </dxf>
    <dxf>
      <fill>
        <patternFill>
          <bgColor rgb="FFFFFFCC"/>
        </patternFill>
      </fill>
    </dxf>
    <dxf>
      <fill>
        <patternFill>
          <bgColor theme="3" tint="0.79998168889431442"/>
        </patternFill>
      </fill>
    </dxf>
    <dxf>
      <fill>
        <patternFill>
          <bgColor rgb="FFFFFFCC"/>
        </patternFill>
      </fill>
    </dxf>
    <dxf>
      <fill>
        <patternFill>
          <bgColor rgb="FF99FF99"/>
        </patternFill>
      </fill>
    </dxf>
    <dxf>
      <fill>
        <patternFill>
          <bgColor theme="4" tint="0.39994506668294322"/>
        </patternFill>
      </fill>
    </dxf>
    <dxf>
      <fill>
        <patternFill>
          <bgColor rgb="FFFFFF99"/>
        </patternFill>
      </fill>
    </dxf>
    <dxf>
      <fill>
        <patternFill>
          <bgColor rgb="FFFF0000"/>
        </patternFill>
      </fill>
    </dxf>
    <dxf>
      <fill>
        <patternFill>
          <bgColor theme="3" tint="0.79998168889431442"/>
        </patternFill>
      </fill>
    </dxf>
    <dxf>
      <fill>
        <patternFill>
          <bgColor rgb="FFFFFFCC"/>
        </patternFill>
      </fill>
    </dxf>
    <dxf>
      <fill>
        <patternFill>
          <bgColor rgb="FF99FF99"/>
        </patternFill>
      </fill>
    </dxf>
    <dxf>
      <fill>
        <patternFill>
          <bgColor theme="4" tint="0.39994506668294322"/>
        </patternFill>
      </fill>
    </dxf>
    <dxf>
      <fill>
        <patternFill>
          <bgColor rgb="FFFFFF99"/>
        </patternFill>
      </fill>
    </dxf>
    <dxf>
      <fill>
        <patternFill>
          <bgColor rgb="FFFF0000"/>
        </patternFill>
      </fill>
    </dxf>
    <dxf>
      <fill>
        <patternFill>
          <bgColor theme="3" tint="0.79998168889431442"/>
        </patternFill>
      </fill>
    </dxf>
    <dxf>
      <fill>
        <patternFill>
          <bgColor rgb="FFFFFFCC"/>
        </patternFill>
      </fill>
    </dxf>
    <dxf>
      <fill>
        <patternFill>
          <bgColor rgb="FF99FF99"/>
        </patternFill>
      </fill>
    </dxf>
    <dxf>
      <fill>
        <patternFill>
          <bgColor theme="4" tint="0.39994506668294322"/>
        </patternFill>
      </fill>
    </dxf>
    <dxf>
      <fill>
        <patternFill>
          <bgColor rgb="FFFFFF99"/>
        </patternFill>
      </fill>
    </dxf>
    <dxf>
      <fill>
        <patternFill>
          <bgColor rgb="FFFF0000"/>
        </patternFill>
      </fill>
    </dxf>
    <dxf>
      <fill>
        <patternFill>
          <bgColor theme="3" tint="0.79998168889431442"/>
        </patternFill>
      </fill>
    </dxf>
    <dxf>
      <fill>
        <patternFill>
          <bgColor rgb="FFFFFFCC"/>
        </patternFill>
      </fill>
    </dxf>
    <dxf>
      <fill>
        <patternFill>
          <bgColor rgb="FF99FF99"/>
        </patternFill>
      </fill>
    </dxf>
    <dxf>
      <fill>
        <patternFill>
          <bgColor theme="4" tint="0.39994506668294322"/>
        </patternFill>
      </fill>
    </dxf>
    <dxf>
      <fill>
        <patternFill>
          <bgColor rgb="FFFFFF99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colors>
    <mruColors>
      <color rgb="FFCCFFCC"/>
      <color rgb="FFCCFFFF"/>
      <color rgb="FFFFFF99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2.xml"/><Relationship Id="rId30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4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5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6.xml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7.xml"/></Relationships>
</file>

<file path=xl/charts/_rels/chart1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8.xml"/></Relationships>
</file>

<file path=xl/charts/_rels/chart1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9.xml"/></Relationships>
</file>

<file path=xl/charts/_rels/chart16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0.xml"/></Relationships>
</file>

<file path=xl/charts/_rels/chart17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1.xml"/></Relationships>
</file>

<file path=xl/charts/_rels/chart18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2.xml"/></Relationships>
</file>

<file path=xl/charts/_rels/chart20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3.xml"/></Relationships>
</file>

<file path=xl/charts/_rels/chart2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4.xml"/></Relationships>
</file>

<file path=xl/charts/_rels/chart2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lineChart>
        <c:grouping val="standard"/>
        <c:ser>
          <c:idx val="0"/>
          <c:order val="0"/>
          <c:tx>
            <c:v>Faturamento</c:v>
          </c:tx>
          <c:spPr>
            <a:ln>
              <a:solidFill>
                <a:srgbClr val="00B050"/>
              </a:solidFill>
            </a:ln>
          </c:spPr>
          <c:marker>
            <c:symbol val="diamond"/>
            <c:size val="8"/>
            <c:spPr>
              <a:solidFill>
                <a:srgbClr val="00B050"/>
              </a:solidFill>
            </c:spPr>
          </c:marker>
          <c:cat>
            <c:strRef>
              <c:f>Fat!$A$7:$A$18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Fat!$B$7:$B$18</c:f>
              <c:numCache>
                <c:formatCode>_("R$ "* #,##0.00_);_("R$ "* \(#,##0.00\);_("R$ "* "-"??_);_(@_)</c:formatCode>
                <c:ptCount val="12"/>
                <c:pt idx="0">
                  <c:v>14388798.630000001</c:v>
                </c:pt>
                <c:pt idx="1">
                  <c:v>16097250.539999999</c:v>
                </c:pt>
                <c:pt idx="2">
                  <c:v>17967002.510000002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C92-4F00-947E-9499FE2E5BCD}"/>
            </c:ext>
          </c:extLst>
        </c:ser>
        <c:ser>
          <c:idx val="1"/>
          <c:order val="1"/>
          <c:tx>
            <c:v>Meta</c:v>
          </c:tx>
          <c:spPr>
            <a:ln>
              <a:solidFill>
                <a:srgbClr val="FF0000"/>
              </a:solidFill>
            </a:ln>
          </c:spPr>
          <c:marker>
            <c:symbol val="diamond"/>
            <c:size val="7"/>
            <c:spPr>
              <a:solidFill>
                <a:srgbClr val="FF0000"/>
              </a:solidFill>
            </c:spPr>
          </c:marker>
          <c:val>
            <c:numRef>
              <c:f>Fat!$H$7:$H$18</c:f>
              <c:numCache>
                <c:formatCode>_("R$ "* #,##0.00_);_("R$ "* \(#,##0.00\);_("R$ "* "-"??_);_(@_)</c:formatCode>
                <c:ptCount val="12"/>
                <c:pt idx="0">
                  <c:v>13600000</c:v>
                </c:pt>
                <c:pt idx="1">
                  <c:v>16000000</c:v>
                </c:pt>
                <c:pt idx="2">
                  <c:v>18400000</c:v>
                </c:pt>
                <c:pt idx="3">
                  <c:v>14400000</c:v>
                </c:pt>
                <c:pt idx="4">
                  <c:v>17600000</c:v>
                </c:pt>
                <c:pt idx="5">
                  <c:v>16800000</c:v>
                </c:pt>
                <c:pt idx="6">
                  <c:v>16800000</c:v>
                </c:pt>
                <c:pt idx="7">
                  <c:v>18400000</c:v>
                </c:pt>
                <c:pt idx="8">
                  <c:v>16000000</c:v>
                </c:pt>
                <c:pt idx="9">
                  <c:v>16800000</c:v>
                </c:pt>
                <c:pt idx="10">
                  <c:v>16000000</c:v>
                </c:pt>
                <c:pt idx="11">
                  <c:v>8800000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FC92-4F00-947E-9499FE2E5BCD}"/>
            </c:ext>
          </c:extLst>
        </c:ser>
        <c:marker val="1"/>
        <c:axId val="59832576"/>
        <c:axId val="59928960"/>
      </c:lineChart>
      <c:catAx>
        <c:axId val="59832576"/>
        <c:scaling>
          <c:orientation val="minMax"/>
        </c:scaling>
        <c:axPos val="b"/>
        <c:numFmt formatCode="General" sourceLinked="1"/>
        <c:tickLblPos val="nextTo"/>
        <c:crossAx val="59928960"/>
        <c:crosses val="autoZero"/>
        <c:auto val="1"/>
        <c:lblAlgn val="ctr"/>
        <c:lblOffset val="100"/>
      </c:catAx>
      <c:valAx>
        <c:axId val="59928960"/>
        <c:scaling>
          <c:orientation val="minMax"/>
          <c:min val="8000000"/>
        </c:scaling>
        <c:axPos val="l"/>
        <c:majorGridlines/>
        <c:numFmt formatCode="_(&quot;R$ &quot;* #,##0.00_);_(&quot;R$ &quot;* \(#,##0.00\);_(&quot;R$ &quot;* &quot;-&quot;??_);_(@_)" sourceLinked="1"/>
        <c:tickLblPos val="nextTo"/>
        <c:crossAx val="59832576"/>
        <c:crosses val="autoZero"/>
        <c:crossBetween val="between"/>
      </c:valAx>
    </c:plotArea>
    <c:legend>
      <c:legendPos val="b"/>
      <c:layout/>
    </c:legend>
    <c:plotVisOnly val="1"/>
    <c:dispBlanksAs val="gap"/>
  </c:chart>
  <c:printSettings>
    <c:headerFooter/>
    <c:pageMargins b="0.78740157499999996" l="0.511811024" r="0.511811024" t="0.78740157499999996" header="0.31496062000000191" footer="0.3149606200000019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lrMapOvr bg1="lt1" tx1="dk1" bg2="lt2" tx2="dk2" accent1="accent1" accent2="accent2" accent3="accent3" accent4="accent4" accent5="accent5" accent6="accent6" hlink="hlink" folHlink="folHlink"/>
  <c:chart>
    <c:plotArea>
      <c:layout/>
      <c:lineChart>
        <c:grouping val="standard"/>
        <c:ser>
          <c:idx val="0"/>
          <c:order val="0"/>
          <c:spPr>
            <a:ln>
              <a:solidFill>
                <a:srgbClr val="00B050"/>
              </a:solidFill>
            </a:ln>
          </c:spPr>
          <c:marker>
            <c:symbol val="diamond"/>
            <c:size val="8"/>
            <c:spPr>
              <a:solidFill>
                <a:srgbClr val="00B050"/>
              </a:solidFill>
            </c:spPr>
          </c:marker>
          <c:cat>
            <c:strRef>
              <c:f>'Fat-Func'!$A$7:$A$18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'Fat-Func'!$D$7:$D$18</c:f>
              <c:numCache>
                <c:formatCode>_("R$ "* #,##0.00_);_("R$ "* \(#,##0.00\);_("R$ "* "-"??_);_(@_)</c:formatCode>
                <c:ptCount val="12"/>
                <c:pt idx="0">
                  <c:v>29606.581543209879</c:v>
                </c:pt>
                <c:pt idx="1">
                  <c:v>31812.748102766796</c:v>
                </c:pt>
                <c:pt idx="2">
                  <c:v>35023.396705653024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00E-4B90-879D-C5F8A8F620D7}"/>
            </c:ext>
          </c:extLst>
        </c:ser>
        <c:ser>
          <c:idx val="1"/>
          <c:order val="1"/>
          <c:spPr>
            <a:ln>
              <a:solidFill>
                <a:srgbClr val="FF0000"/>
              </a:solidFill>
            </a:ln>
          </c:spPr>
          <c:marker>
            <c:symbol val="diamond"/>
            <c:size val="7"/>
            <c:spPr>
              <a:solidFill>
                <a:srgbClr val="FF0000"/>
              </a:solidFill>
            </c:spPr>
          </c:marker>
          <c:cat>
            <c:strRef>
              <c:f>'Fat-Func'!$A$7:$A$18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'Fat-Func'!$F$7:$F$18</c:f>
              <c:numCache>
                <c:formatCode>_("R$ "* #,##0.00_);_("R$ "* \(#,##0.00\);_("R$ "* "-"??_);_(@_)</c:formatCode>
                <c:ptCount val="12"/>
                <c:pt idx="0">
                  <c:v>28050</c:v>
                </c:pt>
                <c:pt idx="1">
                  <c:v>33000</c:v>
                </c:pt>
                <c:pt idx="2">
                  <c:v>37950</c:v>
                </c:pt>
                <c:pt idx="3">
                  <c:v>29700</c:v>
                </c:pt>
                <c:pt idx="4">
                  <c:v>36300</c:v>
                </c:pt>
                <c:pt idx="5">
                  <c:v>34650</c:v>
                </c:pt>
                <c:pt idx="6">
                  <c:v>34650</c:v>
                </c:pt>
                <c:pt idx="7">
                  <c:v>37950</c:v>
                </c:pt>
                <c:pt idx="8">
                  <c:v>33000</c:v>
                </c:pt>
                <c:pt idx="9">
                  <c:v>34650</c:v>
                </c:pt>
                <c:pt idx="10">
                  <c:v>33000</c:v>
                </c:pt>
                <c:pt idx="11">
                  <c:v>18150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800E-4B90-879D-C5F8A8F620D7}"/>
            </c:ext>
          </c:extLst>
        </c:ser>
        <c:marker val="1"/>
        <c:axId val="60527744"/>
        <c:axId val="60529664"/>
      </c:lineChart>
      <c:catAx>
        <c:axId val="60527744"/>
        <c:scaling>
          <c:orientation val="minMax"/>
        </c:scaling>
        <c:axPos val="b"/>
        <c:numFmt formatCode="General" sourceLinked="1"/>
        <c:tickLblPos val="nextTo"/>
        <c:crossAx val="60529664"/>
        <c:crosses val="autoZero"/>
        <c:auto val="1"/>
        <c:lblAlgn val="ctr"/>
        <c:lblOffset val="100"/>
      </c:catAx>
      <c:valAx>
        <c:axId val="60529664"/>
        <c:scaling>
          <c:orientation val="minMax"/>
          <c:min val="17000"/>
        </c:scaling>
        <c:axPos val="l"/>
        <c:majorGridlines/>
        <c:numFmt formatCode="_(&quot;R$ &quot;* #,##0.00_);_(&quot;R$ &quot;* \(#,##0.00\);_(&quot;R$ &quot;* &quot;-&quot;??_);_(@_)" sourceLinked="1"/>
        <c:tickLblPos val="nextTo"/>
        <c:crossAx val="60527744"/>
        <c:crosses val="autoZero"/>
        <c:crossBetween val="between"/>
      </c:valAx>
    </c:plotArea>
    <c:legend>
      <c:legendPos val="b"/>
    </c:legend>
    <c:plotVisOnly val="1"/>
    <c:dispBlanksAs val="gap"/>
  </c:chart>
  <c:printSettings>
    <c:headerFooter/>
    <c:pageMargins b="0.78740157499999996" l="0.511811024" r="0.511811024" t="0.78740157499999996" header="0.31496062000000191" footer="0.3149606200000019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lrMapOvr bg1="lt1" tx1="dk1" bg2="lt2" tx2="dk2" accent1="accent1" accent2="accent2" accent3="accent3" accent4="accent4" accent5="accent5" accent6="accent6" hlink="hlink" folHlink="folHlink"/>
  <c:chart>
    <c:plotArea>
      <c:layout/>
      <c:lineChart>
        <c:grouping val="standard"/>
        <c:ser>
          <c:idx val="0"/>
          <c:order val="0"/>
          <c:spPr>
            <a:ln>
              <a:solidFill>
                <a:srgbClr val="00B050"/>
              </a:solidFill>
            </a:ln>
          </c:spPr>
          <c:marker>
            <c:symbol val="diamond"/>
            <c:size val="8"/>
            <c:spPr>
              <a:solidFill>
                <a:srgbClr val="00B050"/>
              </a:solidFill>
            </c:spPr>
          </c:marker>
          <c:cat>
            <c:strRef>
              <c:f>Peso!$A$7:$A$18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Peso!$E$7:$E$18</c:f>
              <c:numCache>
                <c:formatCode>#,##0.00</c:formatCode>
                <c:ptCount val="12"/>
                <c:pt idx="0">
                  <c:v>4668.6370370370369</c:v>
                </c:pt>
                <c:pt idx="1">
                  <c:v>4886.6167984189724</c:v>
                </c:pt>
                <c:pt idx="2">
                  <c:v>5456.6855360623786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7B1-4CAC-BF85-0FE55BC0EA8C}"/>
            </c:ext>
          </c:extLst>
        </c:ser>
        <c:ser>
          <c:idx val="1"/>
          <c:order val="1"/>
          <c:spPr>
            <a:ln>
              <a:solidFill>
                <a:srgbClr val="FF0000"/>
              </a:solidFill>
            </a:ln>
          </c:spPr>
          <c:marker>
            <c:symbol val="diamond"/>
            <c:size val="7"/>
            <c:spPr>
              <a:solidFill>
                <a:srgbClr val="FF0000"/>
              </a:solidFill>
            </c:spPr>
          </c:marker>
          <c:cat>
            <c:strRef>
              <c:f>Peso!$A$7:$A$18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Peso!$G$7:$G$18</c:f>
              <c:numCache>
                <c:formatCode>#,##0.00</c:formatCode>
                <c:ptCount val="12"/>
                <c:pt idx="0">
                  <c:v>4675</c:v>
                </c:pt>
                <c:pt idx="1">
                  <c:v>5500</c:v>
                </c:pt>
                <c:pt idx="2">
                  <c:v>6325</c:v>
                </c:pt>
                <c:pt idx="3">
                  <c:v>4950</c:v>
                </c:pt>
                <c:pt idx="4">
                  <c:v>6050</c:v>
                </c:pt>
                <c:pt idx="5">
                  <c:v>5775</c:v>
                </c:pt>
                <c:pt idx="6">
                  <c:v>5775</c:v>
                </c:pt>
                <c:pt idx="7">
                  <c:v>6325</c:v>
                </c:pt>
                <c:pt idx="8">
                  <c:v>5500</c:v>
                </c:pt>
                <c:pt idx="9">
                  <c:v>5775</c:v>
                </c:pt>
                <c:pt idx="10">
                  <c:v>5500</c:v>
                </c:pt>
                <c:pt idx="11">
                  <c:v>3025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7B1-4CAC-BF85-0FE55BC0EA8C}"/>
            </c:ext>
          </c:extLst>
        </c:ser>
        <c:marker val="1"/>
        <c:axId val="59842560"/>
        <c:axId val="59844480"/>
      </c:lineChart>
      <c:catAx>
        <c:axId val="59842560"/>
        <c:scaling>
          <c:orientation val="minMax"/>
        </c:scaling>
        <c:axPos val="b"/>
        <c:numFmt formatCode="General" sourceLinked="1"/>
        <c:tickLblPos val="nextTo"/>
        <c:crossAx val="59844480"/>
        <c:crosses val="autoZero"/>
        <c:auto val="1"/>
        <c:lblAlgn val="ctr"/>
        <c:lblOffset val="100"/>
      </c:catAx>
      <c:valAx>
        <c:axId val="59844480"/>
        <c:scaling>
          <c:orientation val="minMax"/>
          <c:min val="2500"/>
        </c:scaling>
        <c:axPos val="l"/>
        <c:majorGridlines/>
        <c:numFmt formatCode="#,##0.00" sourceLinked="1"/>
        <c:tickLblPos val="nextTo"/>
        <c:crossAx val="59842560"/>
        <c:crosses val="autoZero"/>
        <c:crossBetween val="between"/>
      </c:valAx>
    </c:plotArea>
    <c:legend>
      <c:legendPos val="b"/>
    </c:legend>
    <c:plotVisOnly val="1"/>
    <c:dispBlanksAs val="gap"/>
  </c:chart>
  <c:printSettings>
    <c:headerFooter/>
    <c:pageMargins b="0.78740157499999996" l="0.511811024" r="0.511811024" t="0.78740157499999996" header="0.31496062000000191" footer="0.3149606200000019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lrMapOvr bg1="lt1" tx1="dk1" bg2="lt2" tx2="dk2" accent1="accent1" accent2="accent2" accent3="accent3" accent4="accent4" accent5="accent5" accent6="accent6" hlink="hlink" folHlink="folHlink"/>
  <c:chart>
    <c:plotArea>
      <c:layout/>
      <c:lineChart>
        <c:grouping val="standard"/>
        <c:ser>
          <c:idx val="0"/>
          <c:order val="0"/>
          <c:tx>
            <c:v>Produção</c:v>
          </c:tx>
          <c:spPr>
            <a:ln>
              <a:solidFill>
                <a:srgbClr val="00B050"/>
              </a:solidFill>
            </a:ln>
          </c:spPr>
          <c:marker>
            <c:symbol val="diamond"/>
            <c:size val="8"/>
            <c:spPr>
              <a:solidFill>
                <a:srgbClr val="00B050"/>
              </a:solidFill>
            </c:spPr>
          </c:marker>
          <c:cat>
            <c:strRef>
              <c:f>'CF - PO'!$A$7:$A$18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'CF - PO'!$F$7:$F$18</c:f>
              <c:numCache>
                <c:formatCode>#,##0.00</c:formatCode>
                <c:ptCount val="12"/>
                <c:pt idx="0">
                  <c:v>737270.79999999993</c:v>
                </c:pt>
                <c:pt idx="1">
                  <c:v>898244.27</c:v>
                </c:pt>
                <c:pt idx="2">
                  <c:v>1075202.08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011-4866-AEAB-3CA406B333CF}"/>
            </c:ext>
          </c:extLst>
        </c:ser>
        <c:ser>
          <c:idx val="1"/>
          <c:order val="1"/>
          <c:tx>
            <c:v>Meta</c:v>
          </c:tx>
          <c:spPr>
            <a:ln>
              <a:solidFill>
                <a:srgbClr val="FF0000"/>
              </a:solidFill>
            </a:ln>
          </c:spPr>
          <c:marker>
            <c:symbol val="diamond"/>
            <c:size val="7"/>
            <c:spPr>
              <a:solidFill>
                <a:srgbClr val="FF0000"/>
              </a:solidFill>
            </c:spPr>
          </c:marker>
          <c:cat>
            <c:strRef>
              <c:f>'CF - PO'!$A$7:$A$18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'CF - PO'!$H$7:$H$18</c:f>
              <c:numCache>
                <c:formatCode>#,##0.00</c:formatCode>
                <c:ptCount val="12"/>
                <c:pt idx="0">
                  <c:v>935000</c:v>
                </c:pt>
                <c:pt idx="1">
                  <c:v>1100000</c:v>
                </c:pt>
                <c:pt idx="2">
                  <c:v>1265000</c:v>
                </c:pt>
                <c:pt idx="3">
                  <c:v>990000</c:v>
                </c:pt>
                <c:pt idx="4">
                  <c:v>1210000</c:v>
                </c:pt>
                <c:pt idx="5">
                  <c:v>1155000</c:v>
                </c:pt>
                <c:pt idx="6">
                  <c:v>1155000</c:v>
                </c:pt>
                <c:pt idx="7">
                  <c:v>1265000</c:v>
                </c:pt>
                <c:pt idx="8">
                  <c:v>1100000</c:v>
                </c:pt>
                <c:pt idx="9">
                  <c:v>1155000</c:v>
                </c:pt>
                <c:pt idx="10">
                  <c:v>1100000</c:v>
                </c:pt>
                <c:pt idx="11">
                  <c:v>605000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8011-4866-AEAB-3CA406B333CF}"/>
            </c:ext>
          </c:extLst>
        </c:ser>
        <c:marker val="1"/>
        <c:axId val="60828672"/>
        <c:axId val="60867712"/>
      </c:lineChart>
      <c:catAx>
        <c:axId val="60828672"/>
        <c:scaling>
          <c:orientation val="minMax"/>
        </c:scaling>
        <c:axPos val="b"/>
        <c:numFmt formatCode="General" sourceLinked="1"/>
        <c:tickLblPos val="nextTo"/>
        <c:crossAx val="60867712"/>
        <c:crosses val="autoZero"/>
        <c:auto val="1"/>
        <c:lblAlgn val="ctr"/>
        <c:lblOffset val="100"/>
      </c:catAx>
      <c:valAx>
        <c:axId val="60867712"/>
        <c:scaling>
          <c:orientation val="minMax"/>
          <c:max val="1500000"/>
          <c:min val="600"/>
        </c:scaling>
        <c:axPos val="l"/>
        <c:majorGridlines/>
        <c:numFmt formatCode="#,##0.00" sourceLinked="1"/>
        <c:tickLblPos val="nextTo"/>
        <c:crossAx val="60828672"/>
        <c:crosses val="autoZero"/>
        <c:crossBetween val="between"/>
      </c:valAx>
    </c:plotArea>
    <c:legend>
      <c:legendPos val="b"/>
      <c:layout/>
    </c:legend>
    <c:plotVisOnly val="1"/>
    <c:dispBlanksAs val="gap"/>
  </c:chart>
  <c:printSettings>
    <c:headerFooter/>
    <c:pageMargins b="0.78740157499999996" l="0.511811024" r="0.511811024" t="0.78740157499999996" header="0.31496062000000191" footer="0.3149606200000019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autoTitleDeleted val="1"/>
    <c:plotArea>
      <c:layout/>
      <c:lineChart>
        <c:grouping val="standard"/>
        <c:ser>
          <c:idx val="0"/>
          <c:order val="0"/>
          <c:tx>
            <c:strRef>
              <c:f>'CF - PO'!$O$5:$O$6</c:f>
              <c:strCache>
                <c:ptCount val="1"/>
                <c:pt idx="0">
                  <c:v>TOTAL 2017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diamond"/>
            <c:size val="5"/>
            <c:spPr>
              <a:solidFill>
                <a:srgbClr val="00B050"/>
              </a:solidFill>
            </c:spPr>
          </c:marker>
          <c:val>
            <c:numRef>
              <c:f>'CF - PO'!$O$7:$O$18</c:f>
              <c:numCache>
                <c:formatCode>#,##0.00</c:formatCode>
                <c:ptCount val="12"/>
                <c:pt idx="0">
                  <c:v>43368.870588235288</c:v>
                </c:pt>
                <c:pt idx="1">
                  <c:v>44912.213499999998</c:v>
                </c:pt>
                <c:pt idx="2">
                  <c:v>46747.916521739127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701-48D0-BC0F-C55D29D2A8A2}"/>
            </c:ext>
          </c:extLst>
        </c:ser>
        <c:ser>
          <c:idx val="1"/>
          <c:order val="1"/>
          <c:tx>
            <c:strRef>
              <c:f>'CF - PO'!$P$5:$P$6</c:f>
              <c:strCache>
                <c:ptCount val="1"/>
                <c:pt idx="0">
                  <c:v>META Produção/DIA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diamond"/>
            <c:size val="5"/>
            <c:spPr>
              <a:solidFill>
                <a:srgbClr val="FF0000"/>
              </a:solidFill>
            </c:spPr>
          </c:marker>
          <c:val>
            <c:numRef>
              <c:f>'CF - PO'!$P$7:$P$18</c:f>
              <c:numCache>
                <c:formatCode>#,##0.00</c:formatCode>
                <c:ptCount val="12"/>
                <c:pt idx="0">
                  <c:v>55000</c:v>
                </c:pt>
                <c:pt idx="1">
                  <c:v>55000</c:v>
                </c:pt>
                <c:pt idx="2">
                  <c:v>55000</c:v>
                </c:pt>
                <c:pt idx="3">
                  <c:v>55000</c:v>
                </c:pt>
                <c:pt idx="4">
                  <c:v>55000</c:v>
                </c:pt>
                <c:pt idx="5">
                  <c:v>55000</c:v>
                </c:pt>
                <c:pt idx="6">
                  <c:v>55000</c:v>
                </c:pt>
                <c:pt idx="7">
                  <c:v>55000</c:v>
                </c:pt>
                <c:pt idx="8">
                  <c:v>55000</c:v>
                </c:pt>
                <c:pt idx="9">
                  <c:v>55000</c:v>
                </c:pt>
                <c:pt idx="10">
                  <c:v>55000</c:v>
                </c:pt>
                <c:pt idx="11">
                  <c:v>55000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D701-48D0-BC0F-C55D29D2A8A2}"/>
            </c:ext>
          </c:extLst>
        </c:ser>
        <c:marker val="1"/>
        <c:axId val="60879616"/>
        <c:axId val="60881536"/>
      </c:lineChart>
      <c:catAx>
        <c:axId val="60879616"/>
        <c:scaling>
          <c:orientation val="minMax"/>
        </c:scaling>
        <c:axPos val="b"/>
        <c:majorTickMark val="none"/>
        <c:tickLblPos val="nextTo"/>
        <c:crossAx val="60881536"/>
        <c:crosses val="autoZero"/>
        <c:auto val="1"/>
        <c:lblAlgn val="ctr"/>
        <c:lblOffset val="100"/>
      </c:catAx>
      <c:valAx>
        <c:axId val="60881536"/>
        <c:scaling>
          <c:orientation val="minMax"/>
        </c:scaling>
        <c:axPos val="l"/>
        <c:majorGridlines/>
        <c:numFmt formatCode="#,##0.00" sourceLinked="1"/>
        <c:majorTickMark val="none"/>
        <c:tickLblPos val="nextTo"/>
        <c:spPr>
          <a:ln w="9525">
            <a:noFill/>
          </a:ln>
        </c:spPr>
        <c:crossAx val="60879616"/>
        <c:crosses val="autoZero"/>
        <c:crossBetween val="between"/>
      </c:valAx>
    </c:plotArea>
    <c:legend>
      <c:legendPos val="b"/>
      <c:layout/>
    </c:legend>
    <c:plotVisOnly val="1"/>
    <c:dispBlanksAs val="gap"/>
  </c:chart>
  <c:printSettings>
    <c:headerFooter/>
    <c:pageMargins b="0.78740157499999996" l="0.511811024" r="0.511811024" t="0.78740157499999996" header="0.31496062000000064" footer="0.31496062000000064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lrMapOvr bg1="lt1" tx1="dk1" bg2="lt2" tx2="dk2" accent1="accent1" accent2="accent2" accent3="accent3" accent4="accent4" accent5="accent5" accent6="accent6" hlink="hlink" folHlink="folHlink"/>
  <c:chart>
    <c:plotArea>
      <c:layout/>
      <c:lineChart>
        <c:grouping val="standard"/>
        <c:ser>
          <c:idx val="0"/>
          <c:order val="0"/>
          <c:tx>
            <c:v>Produção</c:v>
          </c:tx>
          <c:spPr>
            <a:ln>
              <a:solidFill>
                <a:srgbClr val="00B050"/>
              </a:solidFill>
            </a:ln>
          </c:spPr>
          <c:marker>
            <c:symbol val="diamond"/>
            <c:size val="8"/>
            <c:spPr>
              <a:solidFill>
                <a:srgbClr val="00B050"/>
              </a:solidFill>
            </c:spPr>
          </c:marker>
          <c:cat>
            <c:strRef>
              <c:f>'CQ - PO'!$A$7:$A$18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'CQ - PO'!$E$7:$E$18</c:f>
              <c:numCache>
                <c:formatCode>#,##0.00</c:formatCode>
                <c:ptCount val="12"/>
                <c:pt idx="0">
                  <c:v>248438.2</c:v>
                </c:pt>
                <c:pt idx="1">
                  <c:v>254681.14</c:v>
                </c:pt>
                <c:pt idx="2">
                  <c:v>268291.46999999997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284-4F86-B0D1-F5FC9F27DF0B}"/>
            </c:ext>
          </c:extLst>
        </c:ser>
        <c:ser>
          <c:idx val="1"/>
          <c:order val="1"/>
          <c:tx>
            <c:v>Meta</c:v>
          </c:tx>
          <c:spPr>
            <a:ln>
              <a:solidFill>
                <a:srgbClr val="FF0000"/>
              </a:solidFill>
            </a:ln>
          </c:spPr>
          <c:marker>
            <c:symbol val="diamond"/>
            <c:size val="7"/>
            <c:spPr>
              <a:solidFill>
                <a:srgbClr val="FF0000"/>
              </a:solidFill>
            </c:spPr>
          </c:marker>
          <c:cat>
            <c:strRef>
              <c:f>'CQ - PO'!$A$7:$A$18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'CQ - PO'!$G$7:$G$18</c:f>
              <c:numCache>
                <c:formatCode>#,##0.00</c:formatCode>
                <c:ptCount val="12"/>
                <c:pt idx="0">
                  <c:v>255000</c:v>
                </c:pt>
                <c:pt idx="1">
                  <c:v>300000</c:v>
                </c:pt>
                <c:pt idx="2">
                  <c:v>345000</c:v>
                </c:pt>
                <c:pt idx="3">
                  <c:v>270000</c:v>
                </c:pt>
                <c:pt idx="4">
                  <c:v>330000</c:v>
                </c:pt>
                <c:pt idx="5">
                  <c:v>315000</c:v>
                </c:pt>
                <c:pt idx="6">
                  <c:v>315000</c:v>
                </c:pt>
                <c:pt idx="7">
                  <c:v>345000</c:v>
                </c:pt>
                <c:pt idx="8">
                  <c:v>300000</c:v>
                </c:pt>
                <c:pt idx="9">
                  <c:v>315000</c:v>
                </c:pt>
                <c:pt idx="10">
                  <c:v>300000</c:v>
                </c:pt>
                <c:pt idx="11">
                  <c:v>165000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284-4F86-B0D1-F5FC9F27DF0B}"/>
            </c:ext>
          </c:extLst>
        </c:ser>
        <c:marker val="1"/>
        <c:axId val="61018496"/>
        <c:axId val="61020032"/>
      </c:lineChart>
      <c:catAx>
        <c:axId val="61018496"/>
        <c:scaling>
          <c:orientation val="minMax"/>
        </c:scaling>
        <c:axPos val="b"/>
        <c:numFmt formatCode="General" sourceLinked="1"/>
        <c:tickLblPos val="nextTo"/>
        <c:crossAx val="61020032"/>
        <c:crosses val="autoZero"/>
        <c:auto val="1"/>
        <c:lblAlgn val="ctr"/>
        <c:lblOffset val="100"/>
      </c:catAx>
      <c:valAx>
        <c:axId val="61020032"/>
        <c:scaling>
          <c:orientation val="minMax"/>
          <c:max val="400000"/>
          <c:min val="150000"/>
        </c:scaling>
        <c:axPos val="l"/>
        <c:majorGridlines/>
        <c:numFmt formatCode="#,##0.00" sourceLinked="1"/>
        <c:tickLblPos val="nextTo"/>
        <c:crossAx val="61018496"/>
        <c:crosses val="autoZero"/>
        <c:crossBetween val="between"/>
      </c:valAx>
    </c:plotArea>
    <c:legend>
      <c:legendPos val="b"/>
    </c:legend>
    <c:plotVisOnly val="1"/>
    <c:dispBlanksAs val="gap"/>
  </c:chart>
  <c:printSettings>
    <c:headerFooter/>
    <c:pageMargins b="0.78740157499999996" l="0.511811024" r="0.511811024" t="0.78740157499999996" header="0.31496062000000191" footer="0.3149606200000019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autoTitleDeleted val="1"/>
    <c:plotArea>
      <c:layout/>
      <c:lineChart>
        <c:grouping val="standard"/>
        <c:ser>
          <c:idx val="0"/>
          <c:order val="0"/>
          <c:tx>
            <c:strRef>
              <c:f>'CQ - PO'!$N$5:$N$6</c:f>
              <c:strCache>
                <c:ptCount val="1"/>
                <c:pt idx="0">
                  <c:v>TOTAL 2017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diamond"/>
            <c:size val="5"/>
            <c:spPr>
              <a:solidFill>
                <a:srgbClr val="00B050"/>
              </a:solidFill>
            </c:spPr>
          </c:marker>
          <c:val>
            <c:numRef>
              <c:f>'CQ - PO'!$N$7:$N$18</c:f>
              <c:numCache>
                <c:formatCode>#,##0.00</c:formatCode>
                <c:ptCount val="12"/>
                <c:pt idx="0">
                  <c:v>14614.011764705883</c:v>
                </c:pt>
                <c:pt idx="1">
                  <c:v>12734.057000000001</c:v>
                </c:pt>
                <c:pt idx="2">
                  <c:v>11664.846521739131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49C-4F6E-BFD8-346FA767C581}"/>
            </c:ext>
          </c:extLst>
        </c:ser>
        <c:ser>
          <c:idx val="1"/>
          <c:order val="1"/>
          <c:tx>
            <c:strRef>
              <c:f>'CQ - PO'!$O$5:$O$6</c:f>
              <c:strCache>
                <c:ptCount val="1"/>
                <c:pt idx="0">
                  <c:v>META Produção/DIA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diamond"/>
            <c:size val="5"/>
            <c:spPr>
              <a:solidFill>
                <a:srgbClr val="FF0000"/>
              </a:solidFill>
            </c:spPr>
          </c:marker>
          <c:val>
            <c:numRef>
              <c:f>'CQ - PO'!$O$7:$O$18</c:f>
              <c:numCache>
                <c:formatCode>#,##0.00</c:formatCode>
                <c:ptCount val="12"/>
                <c:pt idx="0">
                  <c:v>15000</c:v>
                </c:pt>
                <c:pt idx="1">
                  <c:v>15000</c:v>
                </c:pt>
                <c:pt idx="2">
                  <c:v>15000</c:v>
                </c:pt>
                <c:pt idx="3">
                  <c:v>15000</c:v>
                </c:pt>
                <c:pt idx="4">
                  <c:v>15000</c:v>
                </c:pt>
                <c:pt idx="5">
                  <c:v>15000</c:v>
                </c:pt>
                <c:pt idx="6">
                  <c:v>15000</c:v>
                </c:pt>
                <c:pt idx="7">
                  <c:v>15000</c:v>
                </c:pt>
                <c:pt idx="8">
                  <c:v>15000</c:v>
                </c:pt>
                <c:pt idx="9">
                  <c:v>15000</c:v>
                </c:pt>
                <c:pt idx="10">
                  <c:v>15000</c:v>
                </c:pt>
                <c:pt idx="11">
                  <c:v>15000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D49C-4F6E-BFD8-346FA767C581}"/>
            </c:ext>
          </c:extLst>
        </c:ser>
        <c:marker val="1"/>
        <c:axId val="61027840"/>
        <c:axId val="61029760"/>
      </c:lineChart>
      <c:catAx>
        <c:axId val="61027840"/>
        <c:scaling>
          <c:orientation val="minMax"/>
        </c:scaling>
        <c:axPos val="b"/>
        <c:majorTickMark val="none"/>
        <c:tickLblPos val="nextTo"/>
        <c:crossAx val="61029760"/>
        <c:crosses val="autoZero"/>
        <c:auto val="1"/>
        <c:lblAlgn val="ctr"/>
        <c:lblOffset val="100"/>
      </c:catAx>
      <c:valAx>
        <c:axId val="61029760"/>
        <c:scaling>
          <c:orientation val="minMax"/>
        </c:scaling>
        <c:axPos val="l"/>
        <c:majorGridlines/>
        <c:numFmt formatCode="#,##0.00" sourceLinked="1"/>
        <c:majorTickMark val="none"/>
        <c:tickLblPos val="nextTo"/>
        <c:spPr>
          <a:ln w="9525">
            <a:noFill/>
          </a:ln>
        </c:spPr>
        <c:crossAx val="61027840"/>
        <c:crosses val="autoZero"/>
        <c:crossBetween val="between"/>
      </c:valAx>
    </c:plotArea>
    <c:legend>
      <c:legendPos val="b"/>
    </c:legend>
    <c:plotVisOnly val="1"/>
    <c:dispBlanksAs val="gap"/>
  </c:chart>
  <c:printSettings>
    <c:headerFooter/>
    <c:pageMargins b="0.78740157499999996" l="0.511811024" r="0.511811024" t="0.78740157499999996" header="0.31496062000000064" footer="0.31496062000000064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lrMapOvr bg1="lt1" tx1="dk1" bg2="lt2" tx2="dk2" accent1="accent1" accent2="accent2" accent3="accent3" accent4="accent4" accent5="accent5" accent6="accent6" hlink="hlink" folHlink="folHlink"/>
  <c:chart>
    <c:plotArea>
      <c:layout/>
      <c:lineChart>
        <c:grouping val="standard"/>
        <c:ser>
          <c:idx val="0"/>
          <c:order val="0"/>
          <c:tx>
            <c:v>Produção</c:v>
          </c:tx>
          <c:spPr>
            <a:ln>
              <a:solidFill>
                <a:srgbClr val="00B050"/>
              </a:solidFill>
            </a:ln>
          </c:spPr>
          <c:marker>
            <c:symbol val="diamond"/>
            <c:size val="8"/>
            <c:spPr>
              <a:solidFill>
                <a:srgbClr val="00B050"/>
              </a:solidFill>
            </c:spPr>
          </c:marker>
          <c:cat>
            <c:strRef>
              <c:f>'Total - PO'!$A$7:$A$18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'Total - PO'!$E$7:$E$18</c:f>
              <c:numCache>
                <c:formatCode>#,##0.00</c:formatCode>
                <c:ptCount val="12"/>
                <c:pt idx="0">
                  <c:v>985709</c:v>
                </c:pt>
                <c:pt idx="1">
                  <c:v>1152925.4099999999</c:v>
                </c:pt>
                <c:pt idx="2">
                  <c:v>1343493.55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0A2-4F64-80B3-AE74CF707E7E}"/>
            </c:ext>
          </c:extLst>
        </c:ser>
        <c:ser>
          <c:idx val="1"/>
          <c:order val="1"/>
          <c:tx>
            <c:v>Meta</c:v>
          </c:tx>
          <c:spPr>
            <a:ln>
              <a:solidFill>
                <a:srgbClr val="FF0000"/>
              </a:solidFill>
            </a:ln>
          </c:spPr>
          <c:marker>
            <c:symbol val="diamond"/>
            <c:size val="7"/>
            <c:spPr>
              <a:solidFill>
                <a:srgbClr val="FF0000"/>
              </a:solidFill>
            </c:spPr>
          </c:marker>
          <c:cat>
            <c:strRef>
              <c:f>'Total - PO'!$A$7:$A$18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'Total - PO'!$H$7:$H$18</c:f>
              <c:numCache>
                <c:formatCode>#,##0.00</c:formatCode>
                <c:ptCount val="12"/>
                <c:pt idx="0">
                  <c:v>1190000</c:v>
                </c:pt>
                <c:pt idx="1">
                  <c:v>1400000</c:v>
                </c:pt>
                <c:pt idx="2">
                  <c:v>1610000</c:v>
                </c:pt>
                <c:pt idx="3">
                  <c:v>1260000</c:v>
                </c:pt>
                <c:pt idx="4">
                  <c:v>1540000</c:v>
                </c:pt>
                <c:pt idx="5">
                  <c:v>1470000</c:v>
                </c:pt>
                <c:pt idx="6">
                  <c:v>1470000</c:v>
                </c:pt>
                <c:pt idx="7">
                  <c:v>1610000</c:v>
                </c:pt>
                <c:pt idx="8">
                  <c:v>1400000</c:v>
                </c:pt>
                <c:pt idx="9">
                  <c:v>1470000</c:v>
                </c:pt>
                <c:pt idx="10">
                  <c:v>1400000</c:v>
                </c:pt>
                <c:pt idx="11">
                  <c:v>770000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0A2-4F64-80B3-AE74CF707E7E}"/>
            </c:ext>
          </c:extLst>
        </c:ser>
        <c:marker val="1"/>
        <c:axId val="61006592"/>
        <c:axId val="61008512"/>
      </c:lineChart>
      <c:catAx>
        <c:axId val="61006592"/>
        <c:scaling>
          <c:orientation val="minMax"/>
        </c:scaling>
        <c:axPos val="b"/>
        <c:numFmt formatCode="General" sourceLinked="1"/>
        <c:tickLblPos val="nextTo"/>
        <c:crossAx val="61008512"/>
        <c:crosses val="autoZero"/>
        <c:auto val="1"/>
        <c:lblAlgn val="ctr"/>
        <c:lblOffset val="100"/>
      </c:catAx>
      <c:valAx>
        <c:axId val="61008512"/>
        <c:scaling>
          <c:orientation val="minMax"/>
          <c:max val="1500000"/>
          <c:min val="600"/>
        </c:scaling>
        <c:axPos val="l"/>
        <c:majorGridlines/>
        <c:numFmt formatCode="#,##0.00" sourceLinked="1"/>
        <c:tickLblPos val="nextTo"/>
        <c:crossAx val="61006592"/>
        <c:crosses val="autoZero"/>
        <c:crossBetween val="between"/>
      </c:valAx>
    </c:plotArea>
    <c:legend>
      <c:legendPos val="b"/>
    </c:legend>
    <c:plotVisOnly val="1"/>
    <c:dispBlanksAs val="gap"/>
  </c:chart>
  <c:printSettings>
    <c:headerFooter/>
    <c:pageMargins b="0.78740157499999996" l="0.511811024" r="0.511811024" t="0.78740157499999996" header="0.31496062000000191" footer="0.3149606200000019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lrMapOvr bg1="lt1" tx1="dk1" bg2="lt2" tx2="dk2" accent1="accent1" accent2="accent2" accent3="accent3" accent4="accent4" accent5="accent5" accent6="accent6" hlink="hlink" folHlink="folHlink"/>
  <c:chart>
    <c:plotArea>
      <c:layout/>
      <c:lineChart>
        <c:grouping val="standard"/>
        <c:ser>
          <c:idx val="1"/>
          <c:order val="0"/>
          <c:tx>
            <c:v>Meta</c:v>
          </c:tx>
          <c:spPr>
            <a:ln>
              <a:solidFill>
                <a:srgbClr val="FF0000"/>
              </a:solidFill>
            </a:ln>
          </c:spPr>
          <c:marker>
            <c:symbol val="diamond"/>
            <c:size val="7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cat>
            <c:strRef>
              <c:f>[1]Rosq!$A$7:$A$18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Rosqu!$H$7:$H$18</c:f>
              <c:numCache>
                <c:formatCode>#,##0.00</c:formatCode>
                <c:ptCount val="12"/>
                <c:pt idx="0">
                  <c:v>255000</c:v>
                </c:pt>
                <c:pt idx="1">
                  <c:v>300000</c:v>
                </c:pt>
                <c:pt idx="2">
                  <c:v>345000</c:v>
                </c:pt>
                <c:pt idx="3">
                  <c:v>270000</c:v>
                </c:pt>
                <c:pt idx="4">
                  <c:v>345000</c:v>
                </c:pt>
                <c:pt idx="5">
                  <c:v>315000</c:v>
                </c:pt>
                <c:pt idx="6">
                  <c:v>315000</c:v>
                </c:pt>
                <c:pt idx="7">
                  <c:v>345000</c:v>
                </c:pt>
                <c:pt idx="8">
                  <c:v>300000</c:v>
                </c:pt>
                <c:pt idx="9">
                  <c:v>315000</c:v>
                </c:pt>
                <c:pt idx="10">
                  <c:v>300000</c:v>
                </c:pt>
                <c:pt idx="11">
                  <c:v>165000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DC6-443F-9B00-742F9B12F41C}"/>
            </c:ext>
          </c:extLst>
        </c:ser>
        <c:ser>
          <c:idx val="0"/>
          <c:order val="1"/>
          <c:tx>
            <c:v>Produção</c:v>
          </c:tx>
          <c:spPr>
            <a:ln>
              <a:solidFill>
                <a:srgbClr val="00B050"/>
              </a:solidFill>
            </a:ln>
          </c:spPr>
          <c:marker>
            <c:symbol val="diamond"/>
            <c:size val="7"/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val>
            <c:numRef>
              <c:f>Rosqu!$F$7:$F$18</c:f>
              <c:numCache>
                <c:formatCode>#,##0.00</c:formatCode>
                <c:ptCount val="12"/>
                <c:pt idx="0">
                  <c:v>180372.33999999997</c:v>
                </c:pt>
                <c:pt idx="1">
                  <c:v>292613.75</c:v>
                </c:pt>
                <c:pt idx="2">
                  <c:v>300680.73</c:v>
                </c:pt>
              </c:numCache>
            </c:numRef>
          </c:val>
        </c:ser>
        <c:marker val="1"/>
        <c:axId val="61075456"/>
        <c:axId val="61077376"/>
      </c:lineChart>
      <c:catAx>
        <c:axId val="61075456"/>
        <c:scaling>
          <c:orientation val="minMax"/>
        </c:scaling>
        <c:axPos val="b"/>
        <c:numFmt formatCode="General" sourceLinked="1"/>
        <c:tickLblPos val="nextTo"/>
        <c:crossAx val="61077376"/>
        <c:crosses val="autoZero"/>
        <c:auto val="1"/>
        <c:lblAlgn val="ctr"/>
        <c:lblOffset val="100"/>
      </c:catAx>
      <c:valAx>
        <c:axId val="61077376"/>
        <c:scaling>
          <c:orientation val="minMax"/>
          <c:max val="400000"/>
          <c:min val="150000"/>
        </c:scaling>
        <c:axPos val="l"/>
        <c:majorGridlines/>
        <c:numFmt formatCode="#,##0.00" sourceLinked="1"/>
        <c:tickLblPos val="nextTo"/>
        <c:crossAx val="61075456"/>
        <c:crosses val="autoZero"/>
        <c:crossBetween val="between"/>
      </c:valAx>
    </c:plotArea>
    <c:legend>
      <c:legendPos val="b"/>
    </c:legend>
    <c:plotVisOnly val="1"/>
    <c:dispBlanksAs val="gap"/>
  </c:chart>
  <c:printSettings>
    <c:headerFooter/>
    <c:pageMargins b="0.78740157499999996" l="0.511811024" r="0.511811024" t="0.78740157499999996" header="0.31496062000000125" footer="0.3149606200000012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autoTitleDeleted val="1"/>
    <c:plotArea>
      <c:layout/>
      <c:lineChart>
        <c:grouping val="standard"/>
        <c:ser>
          <c:idx val="0"/>
          <c:order val="0"/>
          <c:tx>
            <c:v>Meta</c:v>
          </c:tx>
          <c:spPr>
            <a:ln>
              <a:solidFill>
                <a:srgbClr val="FF0000"/>
              </a:solidFill>
            </a:ln>
          </c:spPr>
          <c:marker>
            <c:symbol val="diamond"/>
            <c:size val="7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val>
            <c:numRef>
              <c:f>Rosqu!$O$7:$O$18</c:f>
              <c:numCache>
                <c:formatCode>#,##0.00</c:formatCode>
                <c:ptCount val="12"/>
                <c:pt idx="0">
                  <c:v>15000</c:v>
                </c:pt>
                <c:pt idx="1">
                  <c:v>15000</c:v>
                </c:pt>
                <c:pt idx="2">
                  <c:v>15000</c:v>
                </c:pt>
                <c:pt idx="3">
                  <c:v>15000</c:v>
                </c:pt>
                <c:pt idx="4">
                  <c:v>15681.818181818182</c:v>
                </c:pt>
                <c:pt idx="5">
                  <c:v>15000</c:v>
                </c:pt>
                <c:pt idx="6">
                  <c:v>15000</c:v>
                </c:pt>
                <c:pt idx="7">
                  <c:v>15000</c:v>
                </c:pt>
                <c:pt idx="8">
                  <c:v>15000</c:v>
                </c:pt>
                <c:pt idx="9">
                  <c:v>15000</c:v>
                </c:pt>
                <c:pt idx="10">
                  <c:v>15000</c:v>
                </c:pt>
                <c:pt idx="11">
                  <c:v>15000</c:v>
                </c:pt>
              </c:numCache>
            </c:numRef>
          </c:val>
        </c:ser>
        <c:ser>
          <c:idx val="1"/>
          <c:order val="1"/>
          <c:tx>
            <c:v>Produção</c:v>
          </c:tx>
          <c:spPr>
            <a:ln>
              <a:solidFill>
                <a:srgbClr val="00B050"/>
              </a:solidFill>
            </a:ln>
          </c:spPr>
          <c:marker>
            <c:symbol val="diamond"/>
            <c:size val="7"/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val>
            <c:numRef>
              <c:f>Rosqu!$N$7:$N$18</c:f>
              <c:numCache>
                <c:formatCode>#,##0.00</c:formatCode>
                <c:ptCount val="12"/>
                <c:pt idx="0">
                  <c:v>10610.137647058822</c:v>
                </c:pt>
                <c:pt idx="1">
                  <c:v>14630.687499999998</c:v>
                </c:pt>
                <c:pt idx="2">
                  <c:v>13073.075217391304</c:v>
                </c:pt>
              </c:numCache>
            </c:numRef>
          </c:val>
        </c:ser>
        <c:marker val="1"/>
        <c:axId val="104666624"/>
        <c:axId val="104668544"/>
      </c:lineChart>
      <c:catAx>
        <c:axId val="104666624"/>
        <c:scaling>
          <c:orientation val="minMax"/>
        </c:scaling>
        <c:axPos val="b"/>
        <c:majorTickMark val="none"/>
        <c:tickLblPos val="nextTo"/>
        <c:crossAx val="104668544"/>
        <c:crosses val="autoZero"/>
        <c:auto val="1"/>
        <c:lblAlgn val="ctr"/>
        <c:lblOffset val="100"/>
      </c:catAx>
      <c:valAx>
        <c:axId val="104668544"/>
        <c:scaling>
          <c:orientation val="minMax"/>
        </c:scaling>
        <c:axPos val="l"/>
        <c:majorGridlines/>
        <c:numFmt formatCode="#,##0.00" sourceLinked="1"/>
        <c:majorTickMark val="none"/>
        <c:tickLblPos val="nextTo"/>
        <c:spPr>
          <a:ln w="9525">
            <a:noFill/>
          </a:ln>
        </c:spPr>
        <c:crossAx val="104666624"/>
        <c:crosses val="autoZero"/>
        <c:crossBetween val="between"/>
      </c:valAx>
    </c:plotArea>
    <c:legend>
      <c:legendPos val="b"/>
    </c:legend>
    <c:plotVisOnly val="1"/>
    <c:dispBlanksAs val="gap"/>
  </c:chart>
  <c:printSettings>
    <c:headerFooter/>
    <c:pageMargins b="0.78740157499999996" l="0.511811024" r="0.511811024" t="0.78740157499999996" header="0.31496062000000086" footer="0.31496062000000086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lrMapOvr bg1="lt1" tx1="dk1" bg2="lt2" tx2="dk2" accent1="accent1" accent2="accent2" accent3="accent3" accent4="accent4" accent5="accent5" accent6="accent6" hlink="hlink" folHlink="folHlink"/>
  <c:chart>
    <c:plotArea>
      <c:layout/>
      <c:lineChart>
        <c:grouping val="standard"/>
        <c:ser>
          <c:idx val="0"/>
          <c:order val="0"/>
          <c:spPr>
            <a:ln>
              <a:solidFill>
                <a:srgbClr val="00B050"/>
              </a:solidFill>
            </a:ln>
          </c:spPr>
          <c:marker>
            <c:symbol val="diamond"/>
            <c:size val="8"/>
            <c:spPr>
              <a:solidFill>
                <a:srgbClr val="00B050"/>
              </a:solidFill>
            </c:spPr>
          </c:marker>
          <c:cat>
            <c:strRef>
              <c:f>[1]Nylon!$A$7:$A$18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NY!$F$7:$F$9</c:f>
              <c:numCache>
                <c:formatCode>#,##0.00</c:formatCode>
                <c:ptCount val="3"/>
                <c:pt idx="0">
                  <c:v>110086.04000000001</c:v>
                </c:pt>
                <c:pt idx="1">
                  <c:v>181126.9</c:v>
                </c:pt>
                <c:pt idx="2">
                  <c:v>150270.84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B4F-49B3-A7F5-DCFD129D226E}"/>
            </c:ext>
          </c:extLst>
        </c:ser>
        <c:ser>
          <c:idx val="1"/>
          <c:order val="1"/>
          <c:tx>
            <c:v>Meta</c:v>
          </c:tx>
          <c:spPr>
            <a:ln>
              <a:solidFill>
                <a:srgbClr val="FF0000"/>
              </a:solidFill>
            </a:ln>
          </c:spPr>
          <c:marker>
            <c:symbol val="diamond"/>
            <c:size val="7"/>
            <c:spPr>
              <a:solidFill>
                <a:srgbClr val="FF0000"/>
              </a:solidFill>
            </c:spPr>
          </c:marker>
          <c:cat>
            <c:strRef>
              <c:f>[1]Nylon!$A$7:$A$18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NY!$H$7:$H$18</c:f>
              <c:numCache>
                <c:formatCode>#,##0.00</c:formatCode>
                <c:ptCount val="1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1B4F-49B3-A7F5-DCFD129D226E}"/>
            </c:ext>
          </c:extLst>
        </c:ser>
        <c:marker val="1"/>
        <c:axId val="61449344"/>
        <c:axId val="61451264"/>
      </c:lineChart>
      <c:catAx>
        <c:axId val="61449344"/>
        <c:scaling>
          <c:orientation val="minMax"/>
        </c:scaling>
        <c:axPos val="b"/>
        <c:numFmt formatCode="General" sourceLinked="1"/>
        <c:tickLblPos val="nextTo"/>
        <c:crossAx val="61451264"/>
        <c:crosses val="autoZero"/>
        <c:auto val="1"/>
        <c:lblAlgn val="ctr"/>
        <c:lblOffset val="100"/>
      </c:catAx>
      <c:valAx>
        <c:axId val="61451264"/>
        <c:scaling>
          <c:orientation val="minMax"/>
          <c:max val="400000"/>
          <c:min val="100000"/>
        </c:scaling>
        <c:axPos val="l"/>
        <c:majorGridlines/>
        <c:numFmt formatCode="#,##0.00" sourceLinked="1"/>
        <c:tickLblPos val="nextTo"/>
        <c:crossAx val="61449344"/>
        <c:crosses val="autoZero"/>
        <c:crossBetween val="between"/>
      </c:valAx>
    </c:plotArea>
    <c:legend>
      <c:legendPos val="b"/>
      <c:layout/>
    </c:legend>
    <c:plotVisOnly val="1"/>
    <c:dispBlanksAs val="gap"/>
  </c:chart>
  <c:printSettings>
    <c:headerFooter/>
    <c:pageMargins b="0.78740157499999996" l="0.511811024" r="0.511811024" t="0.78740157499999996" header="0.31496062000000125" footer="0.3149606200000012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autoTitleDeleted val="1"/>
    <c:plotArea>
      <c:layout/>
      <c:lineChart>
        <c:grouping val="standard"/>
        <c:ser>
          <c:idx val="0"/>
          <c:order val="0"/>
          <c:tx>
            <c:strRef>
              <c:f>NY!$N$5:$N$6</c:f>
              <c:strCache>
                <c:ptCount val="1"/>
                <c:pt idx="0">
                  <c:v>TOTAL 2017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diamond"/>
            <c:size val="7"/>
            <c:spPr>
              <a:solidFill>
                <a:srgbClr val="00B050"/>
              </a:solidFill>
            </c:spPr>
          </c:marker>
          <c:val>
            <c:numRef>
              <c:f>NY!$N$7:$N$18</c:f>
              <c:numCache>
                <c:formatCode>#,##0.00</c:formatCode>
                <c:ptCount val="12"/>
                <c:pt idx="0">
                  <c:v>6475.6494117647062</c:v>
                </c:pt>
                <c:pt idx="1">
                  <c:v>9056.3449999999993</c:v>
                </c:pt>
                <c:pt idx="2">
                  <c:v>6533.5147826086959</c:v>
                </c:pt>
              </c:numCache>
            </c:numRef>
          </c:val>
        </c:ser>
        <c:ser>
          <c:idx val="1"/>
          <c:order val="1"/>
          <c:tx>
            <c:strRef>
              <c:f>NY!$O$5:$O$6</c:f>
              <c:strCache>
                <c:ptCount val="1"/>
                <c:pt idx="0">
                  <c:v>META Produção/DIA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diamond"/>
            <c:size val="7"/>
            <c:spPr>
              <a:solidFill>
                <a:srgbClr val="FF0000"/>
              </a:solidFill>
            </c:spPr>
          </c:marker>
          <c:val>
            <c:numRef>
              <c:f>NY!$O$7:$O$18</c:f>
              <c:numCache>
                <c:formatCode>#,##0.00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marker val="1"/>
        <c:axId val="61483648"/>
        <c:axId val="61489920"/>
      </c:lineChart>
      <c:catAx>
        <c:axId val="61483648"/>
        <c:scaling>
          <c:orientation val="minMax"/>
        </c:scaling>
        <c:axPos val="b"/>
        <c:majorTickMark val="none"/>
        <c:tickLblPos val="nextTo"/>
        <c:crossAx val="61489920"/>
        <c:crosses val="autoZero"/>
        <c:auto val="1"/>
        <c:lblAlgn val="ctr"/>
        <c:lblOffset val="100"/>
      </c:catAx>
      <c:valAx>
        <c:axId val="61489920"/>
        <c:scaling>
          <c:orientation val="minMax"/>
        </c:scaling>
        <c:axPos val="l"/>
        <c:majorGridlines/>
        <c:numFmt formatCode="#,##0.00" sourceLinked="1"/>
        <c:majorTickMark val="none"/>
        <c:tickLblPos val="nextTo"/>
        <c:spPr>
          <a:ln w="9525">
            <a:noFill/>
          </a:ln>
        </c:spPr>
        <c:crossAx val="61483648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8740157499999996" l="0.511811024" r="0.511811024" t="0.78740157499999996" header="0.31496062000000047" footer="0.31496062000000047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lrMapOvr bg1="lt1" tx1="dk1" bg2="lt2" tx2="dk2" accent1="accent1" accent2="accent2" accent3="accent3" accent4="accent4" accent5="accent5" accent6="accent6" hlink="hlink" folHlink="folHlink"/>
  <c:chart>
    <c:plotArea>
      <c:layout/>
      <c:lineChart>
        <c:grouping val="standard"/>
        <c:ser>
          <c:idx val="0"/>
          <c:order val="0"/>
          <c:tx>
            <c:v>Produção</c:v>
          </c:tx>
          <c:spPr>
            <a:ln>
              <a:solidFill>
                <a:srgbClr val="00B050"/>
              </a:solidFill>
            </a:ln>
          </c:spPr>
          <c:marker>
            <c:symbol val="diamond"/>
            <c:size val="8"/>
            <c:spPr>
              <a:solidFill>
                <a:srgbClr val="00B050"/>
              </a:solidFill>
            </c:spPr>
          </c:marker>
          <c:cat>
            <c:strRef>
              <c:f>[1]CNC!$A$7:$A$18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[1]CNC!$F$7:$F$18</c:f>
              <c:numCache>
                <c:formatCode>General</c:formatCode>
                <c:ptCount val="12"/>
                <c:pt idx="0">
                  <c:v>9373.4599999999991</c:v>
                </c:pt>
                <c:pt idx="1">
                  <c:v>10394.370000000001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3DC-4BC4-BEEB-C1CC9D30D322}"/>
            </c:ext>
          </c:extLst>
        </c:ser>
        <c:ser>
          <c:idx val="1"/>
          <c:order val="1"/>
          <c:tx>
            <c:v>Meta</c:v>
          </c:tx>
          <c:spPr>
            <a:ln>
              <a:solidFill>
                <a:srgbClr val="FF0000"/>
              </a:solidFill>
            </a:ln>
          </c:spPr>
          <c:marker>
            <c:symbol val="diamond"/>
            <c:size val="7"/>
            <c:spPr>
              <a:solidFill>
                <a:srgbClr val="FF0000"/>
              </a:solidFill>
            </c:spPr>
          </c:marker>
          <c:cat>
            <c:strRef>
              <c:f>[1]CNC!$A$7:$A$18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[1]CNC!$H$7:$H$18</c:f>
              <c:numCache>
                <c:formatCode>General</c:formatCode>
                <c:ptCount val="1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3DC-4BC4-BEEB-C1CC9D30D322}"/>
            </c:ext>
          </c:extLst>
        </c:ser>
        <c:marker val="1"/>
        <c:axId val="61544704"/>
        <c:axId val="61608320"/>
      </c:lineChart>
      <c:catAx>
        <c:axId val="61544704"/>
        <c:scaling>
          <c:orientation val="minMax"/>
        </c:scaling>
        <c:axPos val="b"/>
        <c:numFmt formatCode="General" sourceLinked="1"/>
        <c:tickLblPos val="nextTo"/>
        <c:crossAx val="61608320"/>
        <c:crosses val="autoZero"/>
        <c:auto val="1"/>
        <c:lblAlgn val="ctr"/>
        <c:lblOffset val="100"/>
      </c:catAx>
      <c:valAx>
        <c:axId val="61608320"/>
        <c:scaling>
          <c:orientation val="minMax"/>
          <c:max val="400000"/>
          <c:min val="150000"/>
        </c:scaling>
        <c:axPos val="l"/>
        <c:majorGridlines/>
        <c:numFmt formatCode="General" sourceLinked="1"/>
        <c:tickLblPos val="nextTo"/>
        <c:crossAx val="61544704"/>
        <c:crosses val="autoZero"/>
        <c:crossBetween val="between"/>
      </c:valAx>
    </c:plotArea>
    <c:legend>
      <c:legendPos val="b"/>
    </c:legend>
    <c:plotVisOnly val="1"/>
    <c:dispBlanksAs val="gap"/>
  </c:chart>
  <c:printSettings>
    <c:headerFooter/>
    <c:pageMargins b="0.78740157499999996" l="0.511811024" r="0.511811024" t="0.78740157499999996" header="0.31496062000000125" footer="0.3149606200000012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lrMapOvr bg1="lt1" tx1="dk1" bg2="lt2" tx2="dk2" accent1="accent1" accent2="accent2" accent3="accent3" accent4="accent4" accent5="accent5" accent6="accent6" hlink="hlink" folHlink="folHlink"/>
  <c:chart>
    <c:plotArea>
      <c:layout/>
      <c:lineChart>
        <c:grouping val="standard"/>
        <c:ser>
          <c:idx val="0"/>
          <c:order val="0"/>
          <c:tx>
            <c:v>Produção</c:v>
          </c:tx>
          <c:spPr>
            <a:ln>
              <a:solidFill>
                <a:srgbClr val="00B050"/>
              </a:solidFill>
            </a:ln>
          </c:spPr>
          <c:marker>
            <c:symbol val="diamond"/>
            <c:size val="8"/>
            <c:spPr>
              <a:solidFill>
                <a:srgbClr val="00B050"/>
              </a:solidFill>
            </c:spPr>
          </c:marker>
          <c:cat>
            <c:strRef>
              <c:f>'CF - Paraf'!$A$7:$A$18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'CF - Paraf'!$E$7:$E$18</c:f>
              <c:numCache>
                <c:formatCode>#,##0.00</c:formatCode>
                <c:ptCount val="12"/>
                <c:pt idx="0">
                  <c:v>1089381.3800000001</c:v>
                </c:pt>
                <c:pt idx="1">
                  <c:v>1459489.53</c:v>
                </c:pt>
                <c:pt idx="2">
                  <c:v>1600302.8699999999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571-4DE2-842A-F046CC716E10}"/>
            </c:ext>
          </c:extLst>
        </c:ser>
        <c:ser>
          <c:idx val="1"/>
          <c:order val="1"/>
          <c:tx>
            <c:v>Meta</c:v>
          </c:tx>
          <c:spPr>
            <a:ln>
              <a:solidFill>
                <a:srgbClr val="FF0000"/>
              </a:solidFill>
            </a:ln>
          </c:spPr>
          <c:marker>
            <c:symbol val="diamond"/>
            <c:size val="7"/>
            <c:spPr>
              <a:solidFill>
                <a:srgbClr val="FF0000"/>
              </a:solidFill>
            </c:spPr>
          </c:marker>
          <c:cat>
            <c:strRef>
              <c:f>'CF - Paraf'!$A$7:$A$18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'CF - Paraf'!$G$7:$G$18</c:f>
              <c:numCache>
                <c:formatCode>#,##0.00</c:formatCode>
                <c:ptCount val="12"/>
                <c:pt idx="0">
                  <c:v>1105000</c:v>
                </c:pt>
                <c:pt idx="1">
                  <c:v>1300000</c:v>
                </c:pt>
                <c:pt idx="2">
                  <c:v>1495000</c:v>
                </c:pt>
                <c:pt idx="3">
                  <c:v>1170000</c:v>
                </c:pt>
                <c:pt idx="4">
                  <c:v>1430000</c:v>
                </c:pt>
                <c:pt idx="5">
                  <c:v>1365000</c:v>
                </c:pt>
                <c:pt idx="6">
                  <c:v>1365000</c:v>
                </c:pt>
                <c:pt idx="7">
                  <c:v>1495000</c:v>
                </c:pt>
                <c:pt idx="8">
                  <c:v>1300000</c:v>
                </c:pt>
                <c:pt idx="9">
                  <c:v>1365000</c:v>
                </c:pt>
                <c:pt idx="10">
                  <c:v>1300000</c:v>
                </c:pt>
                <c:pt idx="11">
                  <c:v>715000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571-4DE2-842A-F046CC716E10}"/>
            </c:ext>
          </c:extLst>
        </c:ser>
        <c:marker val="1"/>
        <c:axId val="61662336"/>
        <c:axId val="61664256"/>
      </c:lineChart>
      <c:catAx>
        <c:axId val="61662336"/>
        <c:scaling>
          <c:orientation val="minMax"/>
        </c:scaling>
        <c:axPos val="b"/>
        <c:numFmt formatCode="General" sourceLinked="1"/>
        <c:tickLblPos val="nextTo"/>
        <c:crossAx val="61664256"/>
        <c:crosses val="autoZero"/>
        <c:auto val="1"/>
        <c:lblAlgn val="ctr"/>
        <c:lblOffset val="100"/>
      </c:catAx>
      <c:valAx>
        <c:axId val="61664256"/>
        <c:scaling>
          <c:orientation val="minMax"/>
          <c:max val="1700000"/>
          <c:min val="600000"/>
        </c:scaling>
        <c:axPos val="l"/>
        <c:majorGridlines/>
        <c:numFmt formatCode="#,##0.00" sourceLinked="1"/>
        <c:tickLblPos val="nextTo"/>
        <c:crossAx val="61662336"/>
        <c:crosses val="autoZero"/>
        <c:crossBetween val="between"/>
      </c:valAx>
    </c:plotArea>
    <c:legend>
      <c:legendPos val="b"/>
    </c:legend>
    <c:plotVisOnly val="1"/>
    <c:dispBlanksAs val="gap"/>
  </c:chart>
  <c:printSettings>
    <c:headerFooter/>
    <c:pageMargins b="0.78740157499999996" l="0.511811024" r="0.511811024" t="0.78740157499999996" header="0.31496062000000191" footer="0.31496062000000191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autoTitleDeleted val="1"/>
    <c:plotArea>
      <c:layout/>
      <c:lineChart>
        <c:grouping val="standard"/>
        <c:ser>
          <c:idx val="0"/>
          <c:order val="0"/>
          <c:tx>
            <c:strRef>
              <c:f>'CF - Paraf'!$N$5:$N$6</c:f>
              <c:strCache>
                <c:ptCount val="1"/>
                <c:pt idx="0">
                  <c:v>TOTAL 2017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diamond"/>
            <c:size val="5"/>
            <c:spPr>
              <a:solidFill>
                <a:srgbClr val="00B050"/>
              </a:solidFill>
            </c:spPr>
          </c:marker>
          <c:val>
            <c:numRef>
              <c:f>'CF - Paraf'!$N$7:$N$18</c:f>
              <c:numCache>
                <c:formatCode>#,##0.00</c:formatCode>
                <c:ptCount val="12"/>
                <c:pt idx="0">
                  <c:v>64081.257647058825</c:v>
                </c:pt>
                <c:pt idx="1">
                  <c:v>72974.47649999999</c:v>
                </c:pt>
                <c:pt idx="2">
                  <c:v>69578.385652173907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D3C-4236-90C8-A6D0B95D5D57}"/>
            </c:ext>
          </c:extLst>
        </c:ser>
        <c:ser>
          <c:idx val="1"/>
          <c:order val="1"/>
          <c:tx>
            <c:strRef>
              <c:f>'CF - Paraf'!$O$5:$O$6</c:f>
              <c:strCache>
                <c:ptCount val="1"/>
                <c:pt idx="0">
                  <c:v>META Produção/DIA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diamond"/>
            <c:size val="5"/>
            <c:spPr>
              <a:solidFill>
                <a:srgbClr val="FF0000"/>
              </a:solidFill>
            </c:spPr>
          </c:marker>
          <c:val>
            <c:numRef>
              <c:f>'CF - Paraf'!$O$7:$O$18</c:f>
              <c:numCache>
                <c:formatCode>#,##0.00</c:formatCode>
                <c:ptCount val="12"/>
                <c:pt idx="0">
                  <c:v>65000</c:v>
                </c:pt>
                <c:pt idx="1">
                  <c:v>65000</c:v>
                </c:pt>
                <c:pt idx="2">
                  <c:v>65000</c:v>
                </c:pt>
                <c:pt idx="3">
                  <c:v>65000</c:v>
                </c:pt>
                <c:pt idx="4">
                  <c:v>65000</c:v>
                </c:pt>
                <c:pt idx="5">
                  <c:v>65000</c:v>
                </c:pt>
                <c:pt idx="6">
                  <c:v>65000</c:v>
                </c:pt>
                <c:pt idx="7">
                  <c:v>65000</c:v>
                </c:pt>
                <c:pt idx="8">
                  <c:v>65000</c:v>
                </c:pt>
                <c:pt idx="9">
                  <c:v>65000</c:v>
                </c:pt>
                <c:pt idx="10">
                  <c:v>65000</c:v>
                </c:pt>
                <c:pt idx="11">
                  <c:v>65000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D3C-4236-90C8-A6D0B95D5D57}"/>
            </c:ext>
          </c:extLst>
        </c:ser>
        <c:marker val="1"/>
        <c:axId val="61753984"/>
        <c:axId val="61760256"/>
      </c:lineChart>
      <c:catAx>
        <c:axId val="61753984"/>
        <c:scaling>
          <c:orientation val="minMax"/>
        </c:scaling>
        <c:axPos val="b"/>
        <c:majorTickMark val="none"/>
        <c:tickLblPos val="nextTo"/>
        <c:crossAx val="61760256"/>
        <c:crosses val="autoZero"/>
        <c:auto val="1"/>
        <c:lblAlgn val="ctr"/>
        <c:lblOffset val="100"/>
      </c:catAx>
      <c:valAx>
        <c:axId val="61760256"/>
        <c:scaling>
          <c:orientation val="minMax"/>
        </c:scaling>
        <c:axPos val="l"/>
        <c:majorGridlines/>
        <c:numFmt formatCode="#,##0.00" sourceLinked="1"/>
        <c:majorTickMark val="none"/>
        <c:tickLblPos val="nextTo"/>
        <c:spPr>
          <a:ln w="9525">
            <a:noFill/>
          </a:ln>
        </c:spPr>
        <c:crossAx val="61753984"/>
        <c:crosses val="autoZero"/>
        <c:crossBetween val="between"/>
      </c:valAx>
    </c:plotArea>
    <c:legend>
      <c:legendPos val="b"/>
    </c:legend>
    <c:plotVisOnly val="1"/>
    <c:dispBlanksAs val="gap"/>
  </c:chart>
  <c:printSettings>
    <c:headerFooter/>
    <c:pageMargins b="0.78740157499999996" l="0.511811024" r="0.511811024" t="0.78740157499999996" header="0.31496062000000075" footer="0.3149606200000007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lrMapOvr bg1="lt1" tx1="dk1" bg2="lt2" tx2="dk2" accent1="accent1" accent2="accent2" accent3="accent3" accent4="accent4" accent5="accent5" accent6="accent6" hlink="hlink" folHlink="folHlink"/>
  <c:chart>
    <c:plotArea>
      <c:layout/>
      <c:lineChart>
        <c:grouping val="standard"/>
        <c:ser>
          <c:idx val="0"/>
          <c:order val="0"/>
          <c:tx>
            <c:v>Eficiência</c:v>
          </c:tx>
          <c:spPr>
            <a:ln>
              <a:solidFill>
                <a:srgbClr val="00B050"/>
              </a:solidFill>
            </a:ln>
          </c:spPr>
          <c:marker>
            <c:symbol val="diamond"/>
            <c:size val="8"/>
            <c:spPr>
              <a:solidFill>
                <a:srgbClr val="00B050"/>
              </a:solidFill>
            </c:spPr>
          </c:marker>
          <c:cat>
            <c:strRef>
              <c:f>Efic!$A$7:$A$18</c:f>
              <c:strCache>
                <c:ptCount val="12"/>
                <c:pt idx="1">
                  <c:v>Janeiro</c:v>
                </c:pt>
                <c:pt idx="2">
                  <c:v>Fevereiro</c:v>
                </c:pt>
                <c:pt idx="3">
                  <c:v>Março</c:v>
                </c:pt>
                <c:pt idx="4">
                  <c:v>Abril</c:v>
                </c:pt>
                <c:pt idx="5">
                  <c:v>Maio</c:v>
                </c:pt>
                <c:pt idx="6">
                  <c:v>Junho</c:v>
                </c:pt>
                <c:pt idx="7">
                  <c:v>Julho</c:v>
                </c:pt>
                <c:pt idx="8">
                  <c:v>Agosto</c:v>
                </c:pt>
                <c:pt idx="9">
                  <c:v>Setembro</c:v>
                </c:pt>
                <c:pt idx="10">
                  <c:v>Outubro</c:v>
                </c:pt>
                <c:pt idx="11">
                  <c:v>Novembro</c:v>
                </c:pt>
              </c:strCache>
            </c:strRef>
          </c:cat>
          <c:val>
            <c:numRef>
              <c:f>Efic!$B$8:$B$19</c:f>
              <c:numCache>
                <c:formatCode>0.00%</c:formatCode>
                <c:ptCount val="12"/>
                <c:pt idx="0">
                  <c:v>0.72389999999999999</c:v>
                </c:pt>
                <c:pt idx="1">
                  <c:v>0.69350000000000001</c:v>
                </c:pt>
                <c:pt idx="2">
                  <c:v>0.72219999999999995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FA2-4297-AED7-D8E0C8E61097}"/>
            </c:ext>
          </c:extLst>
        </c:ser>
        <c:ser>
          <c:idx val="1"/>
          <c:order val="1"/>
          <c:tx>
            <c:v>Meta</c:v>
          </c:tx>
          <c:spPr>
            <a:ln>
              <a:solidFill>
                <a:srgbClr val="FF0000"/>
              </a:solidFill>
            </a:ln>
          </c:spPr>
          <c:marker>
            <c:symbol val="diamond"/>
            <c:size val="7"/>
            <c:spPr>
              <a:solidFill>
                <a:srgbClr val="FF0000"/>
              </a:solidFill>
            </c:spPr>
          </c:marker>
          <c:cat>
            <c:strRef>
              <c:f>Efic!$A$7:$A$18</c:f>
              <c:strCache>
                <c:ptCount val="12"/>
                <c:pt idx="1">
                  <c:v>Janeiro</c:v>
                </c:pt>
                <c:pt idx="2">
                  <c:v>Fevereiro</c:v>
                </c:pt>
                <c:pt idx="3">
                  <c:v>Março</c:v>
                </c:pt>
                <c:pt idx="4">
                  <c:v>Abril</c:v>
                </c:pt>
                <c:pt idx="5">
                  <c:v>Maio</c:v>
                </c:pt>
                <c:pt idx="6">
                  <c:v>Junho</c:v>
                </c:pt>
                <c:pt idx="7">
                  <c:v>Julho</c:v>
                </c:pt>
                <c:pt idx="8">
                  <c:v>Agosto</c:v>
                </c:pt>
                <c:pt idx="9">
                  <c:v>Setembro</c:v>
                </c:pt>
                <c:pt idx="10">
                  <c:v>Outubro</c:v>
                </c:pt>
                <c:pt idx="11">
                  <c:v>Novembro</c:v>
                </c:pt>
              </c:strCache>
            </c:strRef>
          </c:cat>
          <c:val>
            <c:numRef>
              <c:f>Efic!$C$8:$C$19</c:f>
              <c:numCache>
                <c:formatCode>0.00%</c:formatCode>
                <c:ptCount val="12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8FA2-4297-AED7-D8E0C8E61097}"/>
            </c:ext>
          </c:extLst>
        </c:ser>
        <c:marker val="1"/>
        <c:axId val="61819136"/>
        <c:axId val="61686144"/>
      </c:lineChart>
      <c:catAx>
        <c:axId val="61819136"/>
        <c:scaling>
          <c:orientation val="minMax"/>
        </c:scaling>
        <c:axPos val="b"/>
        <c:numFmt formatCode="General" sourceLinked="1"/>
        <c:tickLblPos val="nextTo"/>
        <c:crossAx val="61686144"/>
        <c:crosses val="autoZero"/>
        <c:auto val="1"/>
        <c:lblAlgn val="ctr"/>
        <c:lblOffset val="100"/>
      </c:catAx>
      <c:valAx>
        <c:axId val="61686144"/>
        <c:scaling>
          <c:orientation val="minMax"/>
          <c:max val="0.8"/>
          <c:min val="0.30000000000000032"/>
        </c:scaling>
        <c:axPos val="l"/>
        <c:majorGridlines/>
        <c:numFmt formatCode="0.00%" sourceLinked="1"/>
        <c:tickLblPos val="nextTo"/>
        <c:crossAx val="61819136"/>
        <c:crosses val="autoZero"/>
        <c:crossBetween val="between"/>
      </c:valAx>
    </c:plotArea>
    <c:legend>
      <c:legendPos val="b"/>
    </c:legend>
    <c:plotVisOnly val="1"/>
    <c:dispBlanksAs val="gap"/>
  </c:chart>
  <c:printSettings>
    <c:headerFooter/>
    <c:pageMargins b="0.78740157499999996" l="0.511811024" r="0.511811024" t="0.78740157499999996" header="0.31496062000000213" footer="0.3149606200000021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lrMapOvr bg1="lt1" tx1="dk1" bg2="lt2" tx2="dk2" accent1="accent1" accent2="accent2" accent3="accent3" accent4="accent4" accent5="accent5" accent6="accent6" hlink="hlink" folHlink="folHlink"/>
  <c:chart>
    <c:plotArea>
      <c:layout/>
      <c:lineChart>
        <c:grouping val="standard"/>
        <c:ser>
          <c:idx val="0"/>
          <c:order val="0"/>
          <c:tx>
            <c:v>Eficiência</c:v>
          </c:tx>
          <c:spPr>
            <a:ln>
              <a:solidFill>
                <a:srgbClr val="00B050"/>
              </a:solidFill>
            </a:ln>
          </c:spPr>
          <c:marker>
            <c:symbol val="diamond"/>
            <c:size val="8"/>
            <c:spPr>
              <a:solidFill>
                <a:srgbClr val="00B050"/>
              </a:solidFill>
            </c:spPr>
          </c:marker>
          <c:cat>
            <c:strRef>
              <c:f>Efic!$A$7:$A$18</c:f>
              <c:strCache>
                <c:ptCount val="12"/>
                <c:pt idx="1">
                  <c:v>Janeiro</c:v>
                </c:pt>
                <c:pt idx="2">
                  <c:v>Fevereiro</c:v>
                </c:pt>
                <c:pt idx="3">
                  <c:v>Março</c:v>
                </c:pt>
                <c:pt idx="4">
                  <c:v>Abril</c:v>
                </c:pt>
                <c:pt idx="5">
                  <c:v>Maio</c:v>
                </c:pt>
                <c:pt idx="6">
                  <c:v>Junho</c:v>
                </c:pt>
                <c:pt idx="7">
                  <c:v>Julho</c:v>
                </c:pt>
                <c:pt idx="8">
                  <c:v>Agosto</c:v>
                </c:pt>
                <c:pt idx="9">
                  <c:v>Setembro</c:v>
                </c:pt>
                <c:pt idx="10">
                  <c:v>Outubro</c:v>
                </c:pt>
                <c:pt idx="11">
                  <c:v>Novembro</c:v>
                </c:pt>
              </c:strCache>
            </c:strRef>
          </c:cat>
          <c:val>
            <c:numRef>
              <c:f>Efic!$G$8:$G$19</c:f>
              <c:numCache>
                <c:formatCode>0.00%</c:formatCode>
                <c:ptCount val="12"/>
                <c:pt idx="0">
                  <c:v>0.61360000000000003</c:v>
                </c:pt>
                <c:pt idx="1">
                  <c:v>0.59050000000000002</c:v>
                </c:pt>
                <c:pt idx="2">
                  <c:v>0.59909999999999997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B61-426B-AC9E-6DAB9349AFBB}"/>
            </c:ext>
          </c:extLst>
        </c:ser>
        <c:ser>
          <c:idx val="1"/>
          <c:order val="1"/>
          <c:tx>
            <c:v>Meta</c:v>
          </c:tx>
          <c:spPr>
            <a:ln>
              <a:solidFill>
                <a:srgbClr val="FF0000"/>
              </a:solidFill>
            </a:ln>
          </c:spPr>
          <c:marker>
            <c:symbol val="diamond"/>
            <c:size val="7"/>
            <c:spPr>
              <a:solidFill>
                <a:srgbClr val="FF0000"/>
              </a:solidFill>
            </c:spPr>
          </c:marker>
          <c:cat>
            <c:strRef>
              <c:f>Efic!$A$7:$A$18</c:f>
              <c:strCache>
                <c:ptCount val="12"/>
                <c:pt idx="1">
                  <c:v>Janeiro</c:v>
                </c:pt>
                <c:pt idx="2">
                  <c:v>Fevereiro</c:v>
                </c:pt>
                <c:pt idx="3">
                  <c:v>Março</c:v>
                </c:pt>
                <c:pt idx="4">
                  <c:v>Abril</c:v>
                </c:pt>
                <c:pt idx="5">
                  <c:v>Maio</c:v>
                </c:pt>
                <c:pt idx="6">
                  <c:v>Junho</c:v>
                </c:pt>
                <c:pt idx="7">
                  <c:v>Julho</c:v>
                </c:pt>
                <c:pt idx="8">
                  <c:v>Agosto</c:v>
                </c:pt>
                <c:pt idx="9">
                  <c:v>Setembro</c:v>
                </c:pt>
                <c:pt idx="10">
                  <c:v>Outubro</c:v>
                </c:pt>
                <c:pt idx="11">
                  <c:v>Novembro</c:v>
                </c:pt>
              </c:strCache>
            </c:strRef>
          </c:cat>
          <c:val>
            <c:numRef>
              <c:f>Efic!$H$8:$H$19</c:f>
              <c:numCache>
                <c:formatCode>0.00%</c:formatCode>
                <c:ptCount val="12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B61-426B-AC9E-6DAB9349AFBB}"/>
            </c:ext>
          </c:extLst>
        </c:ser>
        <c:marker val="1"/>
        <c:axId val="61722624"/>
        <c:axId val="61724544"/>
      </c:lineChart>
      <c:catAx>
        <c:axId val="61722624"/>
        <c:scaling>
          <c:orientation val="minMax"/>
        </c:scaling>
        <c:axPos val="b"/>
        <c:numFmt formatCode="General" sourceLinked="1"/>
        <c:tickLblPos val="nextTo"/>
        <c:crossAx val="61724544"/>
        <c:crosses val="autoZero"/>
        <c:auto val="1"/>
        <c:lblAlgn val="ctr"/>
        <c:lblOffset val="100"/>
      </c:catAx>
      <c:valAx>
        <c:axId val="61724544"/>
        <c:scaling>
          <c:orientation val="minMax"/>
          <c:max val="0.8"/>
          <c:min val="0.30000000000000032"/>
        </c:scaling>
        <c:axPos val="l"/>
        <c:majorGridlines/>
        <c:numFmt formatCode="0.00%" sourceLinked="1"/>
        <c:tickLblPos val="nextTo"/>
        <c:crossAx val="61722624"/>
        <c:crosses val="autoZero"/>
        <c:crossBetween val="between"/>
      </c:valAx>
    </c:plotArea>
    <c:legend>
      <c:legendPos val="b"/>
    </c:legend>
    <c:plotVisOnly val="1"/>
    <c:dispBlanksAs val="gap"/>
  </c:chart>
  <c:printSettings>
    <c:headerFooter/>
    <c:pageMargins b="0.78740157499999996" l="0.511811024" r="0.511811024" t="0.78740157499999996" header="0.31496062000000236" footer="0.31496062000000236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lrMapOvr bg1="lt1" tx1="dk1" bg2="lt2" tx2="dk2" accent1="accent1" accent2="accent2" accent3="accent3" accent4="accent4" accent5="accent5" accent6="accent6" hlink="hlink" folHlink="folHlink"/>
  <c:chart>
    <c:plotArea>
      <c:layout/>
      <c:lineChart>
        <c:grouping val="standard"/>
        <c:ser>
          <c:idx val="0"/>
          <c:order val="0"/>
          <c:tx>
            <c:v>Produção</c:v>
          </c:tx>
          <c:spPr>
            <a:ln>
              <a:solidFill>
                <a:srgbClr val="00B050"/>
              </a:solidFill>
            </a:ln>
          </c:spPr>
          <c:marker>
            <c:symbol val="diamond"/>
            <c:size val="8"/>
            <c:spPr>
              <a:solidFill>
                <a:srgbClr val="00B050"/>
              </a:solidFill>
            </c:spPr>
          </c:marker>
          <c:cat>
            <c:strRef>
              <c:f>Zinc!$A$7:$A$18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Zinc!$D$7:$D$18</c:f>
              <c:numCache>
                <c:formatCode>#,##0.00</c:formatCode>
                <c:ptCount val="12"/>
                <c:pt idx="0">
                  <c:v>454618</c:v>
                </c:pt>
                <c:pt idx="1">
                  <c:v>679131</c:v>
                </c:pt>
                <c:pt idx="2">
                  <c:v>736244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1CF-4952-9273-B14D87D0CBB9}"/>
            </c:ext>
          </c:extLst>
        </c:ser>
        <c:ser>
          <c:idx val="1"/>
          <c:order val="1"/>
          <c:tx>
            <c:v>Meta</c:v>
          </c:tx>
          <c:spPr>
            <a:ln>
              <a:solidFill>
                <a:srgbClr val="FF0000"/>
              </a:solidFill>
            </a:ln>
          </c:spPr>
          <c:marker>
            <c:symbol val="diamond"/>
            <c:size val="7"/>
            <c:spPr>
              <a:solidFill>
                <a:srgbClr val="FF0000"/>
              </a:solidFill>
            </c:spPr>
          </c:marker>
          <c:cat>
            <c:strRef>
              <c:f>Zinc!$A$7:$A$18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Zinc!$F$7:$F$18</c:f>
              <c:numCache>
                <c:formatCode>#,##0.00</c:formatCode>
                <c:ptCount val="12"/>
                <c:pt idx="0">
                  <c:v>510000</c:v>
                </c:pt>
                <c:pt idx="1">
                  <c:v>600000</c:v>
                </c:pt>
                <c:pt idx="2">
                  <c:v>690000</c:v>
                </c:pt>
                <c:pt idx="3">
                  <c:v>540000</c:v>
                </c:pt>
                <c:pt idx="4">
                  <c:v>660000</c:v>
                </c:pt>
                <c:pt idx="5">
                  <c:v>630000</c:v>
                </c:pt>
                <c:pt idx="6">
                  <c:v>630000</c:v>
                </c:pt>
                <c:pt idx="7">
                  <c:v>690000</c:v>
                </c:pt>
                <c:pt idx="8">
                  <c:v>600000</c:v>
                </c:pt>
                <c:pt idx="9">
                  <c:v>630000</c:v>
                </c:pt>
                <c:pt idx="10">
                  <c:v>600000</c:v>
                </c:pt>
                <c:pt idx="11">
                  <c:v>330000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1CF-4952-9273-B14D87D0CBB9}"/>
            </c:ext>
          </c:extLst>
        </c:ser>
        <c:marker val="1"/>
        <c:axId val="61934976"/>
        <c:axId val="61937152"/>
      </c:lineChart>
      <c:catAx>
        <c:axId val="61934976"/>
        <c:scaling>
          <c:orientation val="minMax"/>
        </c:scaling>
        <c:axPos val="b"/>
        <c:numFmt formatCode="General" sourceLinked="1"/>
        <c:tickLblPos val="nextTo"/>
        <c:crossAx val="61937152"/>
        <c:crosses val="autoZero"/>
        <c:auto val="1"/>
        <c:lblAlgn val="ctr"/>
        <c:lblOffset val="100"/>
      </c:catAx>
      <c:valAx>
        <c:axId val="61937152"/>
        <c:scaling>
          <c:orientation val="minMax"/>
          <c:max val="800000"/>
          <c:min val="300000"/>
        </c:scaling>
        <c:axPos val="l"/>
        <c:majorGridlines/>
        <c:numFmt formatCode="#,##0.00" sourceLinked="1"/>
        <c:tickLblPos val="nextTo"/>
        <c:crossAx val="61934976"/>
        <c:crosses val="autoZero"/>
        <c:crossBetween val="between"/>
      </c:valAx>
    </c:plotArea>
    <c:legend>
      <c:legendPos val="b"/>
    </c:legend>
    <c:plotVisOnly val="1"/>
    <c:dispBlanksAs val="gap"/>
  </c:chart>
  <c:printSettings>
    <c:headerFooter/>
    <c:pageMargins b="0.78740157499999996" l="0.511811024" r="0.511811024" t="0.78740157499999996" header="0.31496062000000191" footer="0.31496062000000191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autoTitleDeleted val="1"/>
    <c:plotArea>
      <c:layout/>
      <c:lineChart>
        <c:grouping val="standard"/>
        <c:ser>
          <c:idx val="0"/>
          <c:order val="0"/>
          <c:tx>
            <c:strRef>
              <c:f>Zinc!$M$5:$M$6</c:f>
              <c:strCache>
                <c:ptCount val="1"/>
                <c:pt idx="0">
                  <c:v>MÉDIA GERAL 2017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diamond"/>
            <c:size val="5"/>
            <c:spPr>
              <a:solidFill>
                <a:srgbClr val="00B050"/>
              </a:solidFill>
            </c:spPr>
          </c:marker>
          <c:val>
            <c:numRef>
              <c:f>Zinc!$M$7:$M$18</c:f>
              <c:numCache>
                <c:formatCode>#,##0.00</c:formatCode>
                <c:ptCount val="12"/>
                <c:pt idx="0">
                  <c:v>26742.235294117647</c:v>
                </c:pt>
                <c:pt idx="1">
                  <c:v>33956.550000000003</c:v>
                </c:pt>
                <c:pt idx="2">
                  <c:v>32010.608695652176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A1C-4906-BB38-CE3A7EA3A456}"/>
            </c:ext>
          </c:extLst>
        </c:ser>
        <c:ser>
          <c:idx val="1"/>
          <c:order val="1"/>
          <c:tx>
            <c:strRef>
              <c:f>Zinc!$N$5:$N$6</c:f>
              <c:strCache>
                <c:ptCount val="1"/>
                <c:pt idx="0">
                  <c:v>META Produção/DIA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diamond"/>
            <c:size val="5"/>
            <c:spPr>
              <a:solidFill>
                <a:srgbClr val="FF0000"/>
              </a:solidFill>
            </c:spPr>
          </c:marker>
          <c:val>
            <c:numRef>
              <c:f>Zinc!$N$7:$N$18</c:f>
              <c:numCache>
                <c:formatCode>#,##0.00</c:formatCode>
                <c:ptCount val="12"/>
                <c:pt idx="0">
                  <c:v>30000</c:v>
                </c:pt>
                <c:pt idx="1">
                  <c:v>30000</c:v>
                </c:pt>
                <c:pt idx="2">
                  <c:v>30000</c:v>
                </c:pt>
                <c:pt idx="3">
                  <c:v>30000</c:v>
                </c:pt>
                <c:pt idx="4">
                  <c:v>30000</c:v>
                </c:pt>
                <c:pt idx="5">
                  <c:v>30000</c:v>
                </c:pt>
                <c:pt idx="6">
                  <c:v>30000</c:v>
                </c:pt>
                <c:pt idx="7">
                  <c:v>30000</c:v>
                </c:pt>
                <c:pt idx="8">
                  <c:v>30000</c:v>
                </c:pt>
                <c:pt idx="9">
                  <c:v>30000</c:v>
                </c:pt>
                <c:pt idx="10">
                  <c:v>30000</c:v>
                </c:pt>
                <c:pt idx="11">
                  <c:v>30000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2A1C-4906-BB38-CE3A7EA3A456}"/>
            </c:ext>
          </c:extLst>
        </c:ser>
        <c:marker val="1"/>
        <c:axId val="61957248"/>
        <c:axId val="61959168"/>
      </c:lineChart>
      <c:catAx>
        <c:axId val="61957248"/>
        <c:scaling>
          <c:orientation val="minMax"/>
        </c:scaling>
        <c:axPos val="b"/>
        <c:majorTickMark val="none"/>
        <c:tickLblPos val="nextTo"/>
        <c:crossAx val="61959168"/>
        <c:crosses val="autoZero"/>
        <c:auto val="1"/>
        <c:lblAlgn val="ctr"/>
        <c:lblOffset val="100"/>
      </c:catAx>
      <c:valAx>
        <c:axId val="61959168"/>
        <c:scaling>
          <c:orientation val="minMax"/>
        </c:scaling>
        <c:axPos val="l"/>
        <c:majorGridlines/>
        <c:numFmt formatCode="#,##0.00" sourceLinked="1"/>
        <c:majorTickMark val="none"/>
        <c:tickLblPos val="nextTo"/>
        <c:spPr>
          <a:ln w="9525">
            <a:noFill/>
          </a:ln>
        </c:spPr>
        <c:crossAx val="61957248"/>
        <c:crosses val="autoZero"/>
        <c:crossBetween val="between"/>
      </c:valAx>
    </c:plotArea>
    <c:legend>
      <c:legendPos val="b"/>
    </c:legend>
    <c:plotVisOnly val="1"/>
    <c:dispBlanksAs val="gap"/>
  </c:chart>
  <c:printSettings>
    <c:headerFooter/>
    <c:pageMargins b="0.78740157499999996" l="0.511811024" r="0.511811024" t="0.78740157499999996" header="0.31496062000000075" footer="0.3149606200000007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lrMapOvr bg1="lt1" tx1="dk1" bg2="lt2" tx2="dk2" accent1="accent1" accent2="accent2" accent3="accent3" accent4="accent4" accent5="accent5" accent6="accent6" hlink="hlink" folHlink="folHlink"/>
  <c:chart>
    <c:plotArea>
      <c:layout/>
      <c:lineChart>
        <c:grouping val="standard"/>
        <c:ser>
          <c:idx val="0"/>
          <c:order val="0"/>
          <c:tx>
            <c:v>Produção</c:v>
          </c:tx>
          <c:spPr>
            <a:ln>
              <a:solidFill>
                <a:srgbClr val="00B050"/>
              </a:solidFill>
            </a:ln>
          </c:spPr>
          <c:marker>
            <c:symbol val="diamond"/>
            <c:size val="8"/>
            <c:spPr>
              <a:solidFill>
                <a:srgbClr val="00B050"/>
              </a:solidFill>
            </c:spPr>
          </c:marker>
          <c:cat>
            <c:strRef>
              <c:f>Galv!$A$7:$A$18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Galv!$D$7:$D$18</c:f>
              <c:numCache>
                <c:formatCode>#,##0.00</c:formatCode>
                <c:ptCount val="12"/>
                <c:pt idx="0">
                  <c:v>129362</c:v>
                </c:pt>
                <c:pt idx="1">
                  <c:v>322293</c:v>
                </c:pt>
                <c:pt idx="2">
                  <c:v>388542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873-449D-AD5E-4DFEE65DD8B2}"/>
            </c:ext>
          </c:extLst>
        </c:ser>
        <c:ser>
          <c:idx val="1"/>
          <c:order val="1"/>
          <c:tx>
            <c:v>Meta</c:v>
          </c:tx>
          <c:spPr>
            <a:ln>
              <a:solidFill>
                <a:srgbClr val="FF0000"/>
              </a:solidFill>
            </a:ln>
          </c:spPr>
          <c:marker>
            <c:symbol val="diamond"/>
            <c:size val="7"/>
            <c:spPr>
              <a:solidFill>
                <a:srgbClr val="FF0000"/>
              </a:solidFill>
            </c:spPr>
          </c:marker>
          <c:cat>
            <c:strRef>
              <c:f>Galv!$A$7:$A$18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Galv!$F$7:$F$18</c:f>
              <c:numCache>
                <c:formatCode>#,##0.00</c:formatCode>
                <c:ptCount val="12"/>
                <c:pt idx="0">
                  <c:v>255000</c:v>
                </c:pt>
                <c:pt idx="1">
                  <c:v>300000</c:v>
                </c:pt>
                <c:pt idx="2">
                  <c:v>345000</c:v>
                </c:pt>
                <c:pt idx="3">
                  <c:v>270000</c:v>
                </c:pt>
                <c:pt idx="4">
                  <c:v>330000</c:v>
                </c:pt>
                <c:pt idx="5">
                  <c:v>315000</c:v>
                </c:pt>
                <c:pt idx="6">
                  <c:v>315000</c:v>
                </c:pt>
                <c:pt idx="7">
                  <c:v>345000</c:v>
                </c:pt>
                <c:pt idx="8">
                  <c:v>300000</c:v>
                </c:pt>
                <c:pt idx="9">
                  <c:v>315000</c:v>
                </c:pt>
                <c:pt idx="10">
                  <c:v>300000</c:v>
                </c:pt>
                <c:pt idx="11">
                  <c:v>165000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873-449D-AD5E-4DFEE65DD8B2}"/>
            </c:ext>
          </c:extLst>
        </c:ser>
        <c:marker val="1"/>
        <c:axId val="62391424"/>
        <c:axId val="62393344"/>
      </c:lineChart>
      <c:catAx>
        <c:axId val="62391424"/>
        <c:scaling>
          <c:orientation val="minMax"/>
        </c:scaling>
        <c:axPos val="b"/>
        <c:numFmt formatCode="General" sourceLinked="1"/>
        <c:tickLblPos val="nextTo"/>
        <c:crossAx val="62393344"/>
        <c:crosses val="autoZero"/>
        <c:auto val="1"/>
        <c:lblAlgn val="ctr"/>
        <c:lblOffset val="100"/>
      </c:catAx>
      <c:valAx>
        <c:axId val="62393344"/>
        <c:scaling>
          <c:orientation val="minMax"/>
          <c:max val="350000"/>
          <c:min val="150000"/>
        </c:scaling>
        <c:axPos val="l"/>
        <c:majorGridlines/>
        <c:numFmt formatCode="#,##0.00" sourceLinked="1"/>
        <c:tickLblPos val="nextTo"/>
        <c:crossAx val="62391424"/>
        <c:crosses val="autoZero"/>
        <c:crossBetween val="between"/>
      </c:valAx>
    </c:plotArea>
    <c:legend>
      <c:legendPos val="b"/>
    </c:legend>
    <c:plotVisOnly val="1"/>
    <c:dispBlanksAs val="gap"/>
  </c:chart>
  <c:printSettings>
    <c:headerFooter/>
    <c:pageMargins b="0.78740157499999996" l="0.511811024" r="0.511811024" t="0.78740157499999996" header="0.31496062000000191" footer="0.31496062000000191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autoTitleDeleted val="1"/>
    <c:plotArea>
      <c:layout/>
      <c:lineChart>
        <c:grouping val="standard"/>
        <c:ser>
          <c:idx val="0"/>
          <c:order val="0"/>
          <c:tx>
            <c:strRef>
              <c:f>Galv!$M$5:$M$6</c:f>
              <c:strCache>
                <c:ptCount val="1"/>
                <c:pt idx="0">
                  <c:v>TOTAL 2017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diamond"/>
            <c:size val="5"/>
            <c:spPr>
              <a:solidFill>
                <a:srgbClr val="00B050"/>
              </a:solidFill>
            </c:spPr>
          </c:marker>
          <c:val>
            <c:numRef>
              <c:f>Galv!$M$7:$M$18</c:f>
              <c:numCache>
                <c:formatCode>#,##0.00</c:formatCode>
                <c:ptCount val="12"/>
                <c:pt idx="0">
                  <c:v>7609.5294117647063</c:v>
                </c:pt>
                <c:pt idx="1">
                  <c:v>16114.65</c:v>
                </c:pt>
                <c:pt idx="2">
                  <c:v>16893.130434782608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B86-43C6-A367-C12783653E94}"/>
            </c:ext>
          </c:extLst>
        </c:ser>
        <c:ser>
          <c:idx val="1"/>
          <c:order val="1"/>
          <c:tx>
            <c:strRef>
              <c:f>Galv!$N$5:$N$6</c:f>
              <c:strCache>
                <c:ptCount val="1"/>
                <c:pt idx="0">
                  <c:v>META Produção/DIA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diamond"/>
            <c:size val="5"/>
            <c:spPr>
              <a:solidFill>
                <a:srgbClr val="FF0000"/>
              </a:solidFill>
            </c:spPr>
          </c:marker>
          <c:val>
            <c:numRef>
              <c:f>Galv!$N$7:$N$18</c:f>
              <c:numCache>
                <c:formatCode>#,##0.00</c:formatCode>
                <c:ptCount val="12"/>
                <c:pt idx="0">
                  <c:v>15000</c:v>
                </c:pt>
                <c:pt idx="1">
                  <c:v>15000</c:v>
                </c:pt>
                <c:pt idx="2">
                  <c:v>15000</c:v>
                </c:pt>
                <c:pt idx="3">
                  <c:v>15000</c:v>
                </c:pt>
                <c:pt idx="4">
                  <c:v>15000</c:v>
                </c:pt>
                <c:pt idx="5">
                  <c:v>15000</c:v>
                </c:pt>
                <c:pt idx="6">
                  <c:v>15000</c:v>
                </c:pt>
                <c:pt idx="7">
                  <c:v>15000</c:v>
                </c:pt>
                <c:pt idx="8">
                  <c:v>15000</c:v>
                </c:pt>
                <c:pt idx="9">
                  <c:v>15000</c:v>
                </c:pt>
                <c:pt idx="10">
                  <c:v>15000</c:v>
                </c:pt>
                <c:pt idx="11">
                  <c:v>15000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1B86-43C6-A367-C12783653E94}"/>
            </c:ext>
          </c:extLst>
        </c:ser>
        <c:marker val="1"/>
        <c:axId val="62417536"/>
        <c:axId val="62427904"/>
      </c:lineChart>
      <c:catAx>
        <c:axId val="62417536"/>
        <c:scaling>
          <c:orientation val="minMax"/>
        </c:scaling>
        <c:axPos val="b"/>
        <c:majorTickMark val="none"/>
        <c:tickLblPos val="nextTo"/>
        <c:crossAx val="62427904"/>
        <c:crosses val="autoZero"/>
        <c:auto val="1"/>
        <c:lblAlgn val="ctr"/>
        <c:lblOffset val="100"/>
      </c:catAx>
      <c:valAx>
        <c:axId val="62427904"/>
        <c:scaling>
          <c:orientation val="minMax"/>
        </c:scaling>
        <c:axPos val="l"/>
        <c:majorGridlines/>
        <c:numFmt formatCode="#,##0.00" sourceLinked="1"/>
        <c:majorTickMark val="none"/>
        <c:tickLblPos val="nextTo"/>
        <c:spPr>
          <a:ln w="9525">
            <a:noFill/>
          </a:ln>
        </c:spPr>
        <c:crossAx val="62417536"/>
        <c:crosses val="autoZero"/>
        <c:crossBetween val="between"/>
      </c:valAx>
    </c:plotArea>
    <c:legend>
      <c:legendPos val="b"/>
    </c:legend>
    <c:plotVisOnly val="1"/>
    <c:dispBlanksAs val="gap"/>
  </c:chart>
  <c:printSettings>
    <c:headerFooter/>
    <c:pageMargins b="0.78740157499999996" l="0.511811024" r="0.511811024" t="0.78740157499999996" header="0.31496062000000075" footer="0.31496062000000075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lrMapOvr bg1="lt1" tx1="dk1" bg2="lt2" tx2="dk2" accent1="accent1" accent2="accent2" accent3="accent3" accent4="accent4" accent5="accent5" accent6="accent6" hlink="hlink" folHlink="folHlink"/>
  <c:chart>
    <c:plotArea>
      <c:layout/>
      <c:lineChart>
        <c:grouping val="standard"/>
        <c:ser>
          <c:idx val="0"/>
          <c:order val="0"/>
          <c:tx>
            <c:v>Produção</c:v>
          </c:tx>
          <c:spPr>
            <a:ln>
              <a:solidFill>
                <a:srgbClr val="00B050"/>
              </a:solidFill>
            </a:ln>
          </c:spPr>
          <c:marker>
            <c:symbol val="diamond"/>
            <c:size val="8"/>
            <c:spPr>
              <a:solidFill>
                <a:srgbClr val="00B050"/>
              </a:solidFill>
            </c:spPr>
          </c:marker>
          <c:cat>
            <c:strRef>
              <c:f>Emb!$A$7:$A$18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Emb!$E$7:$E$18</c:f>
              <c:numCache>
                <c:formatCode>#,##0.00</c:formatCode>
                <c:ptCount val="12"/>
                <c:pt idx="0">
                  <c:v>2159414.6</c:v>
                </c:pt>
                <c:pt idx="1">
                  <c:v>2685610.76</c:v>
                </c:pt>
                <c:pt idx="2">
                  <c:v>3102989.5100000002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0FB-45CA-BF68-CBE1EA4A407F}"/>
            </c:ext>
          </c:extLst>
        </c:ser>
        <c:ser>
          <c:idx val="1"/>
          <c:order val="1"/>
          <c:tx>
            <c:v>Meta</c:v>
          </c:tx>
          <c:spPr>
            <a:ln>
              <a:solidFill>
                <a:srgbClr val="FF0000"/>
              </a:solidFill>
            </a:ln>
          </c:spPr>
          <c:marker>
            <c:symbol val="diamond"/>
            <c:size val="7"/>
            <c:spPr>
              <a:solidFill>
                <a:srgbClr val="FF0000"/>
              </a:solidFill>
            </c:spPr>
          </c:marker>
          <c:cat>
            <c:strRef>
              <c:f>Emb!$A$7:$A$18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Emb!$G$7:$G$18</c:f>
              <c:numCache>
                <c:formatCode>#,##0.00</c:formatCode>
                <c:ptCount val="12"/>
                <c:pt idx="0">
                  <c:v>2550000</c:v>
                </c:pt>
                <c:pt idx="1">
                  <c:v>3000000</c:v>
                </c:pt>
                <c:pt idx="2">
                  <c:v>3450000</c:v>
                </c:pt>
                <c:pt idx="3">
                  <c:v>2700000</c:v>
                </c:pt>
                <c:pt idx="4">
                  <c:v>3300000</c:v>
                </c:pt>
                <c:pt idx="5">
                  <c:v>3150000</c:v>
                </c:pt>
                <c:pt idx="6">
                  <c:v>3150000</c:v>
                </c:pt>
                <c:pt idx="7">
                  <c:v>3450000</c:v>
                </c:pt>
                <c:pt idx="8">
                  <c:v>3000000</c:v>
                </c:pt>
                <c:pt idx="9">
                  <c:v>3150000</c:v>
                </c:pt>
                <c:pt idx="10">
                  <c:v>3000000</c:v>
                </c:pt>
                <c:pt idx="11">
                  <c:v>1650000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90FB-45CA-BF68-CBE1EA4A407F}"/>
            </c:ext>
          </c:extLst>
        </c:ser>
        <c:marker val="1"/>
        <c:axId val="62568704"/>
        <c:axId val="62738816"/>
      </c:lineChart>
      <c:catAx>
        <c:axId val="62568704"/>
        <c:scaling>
          <c:orientation val="minMax"/>
        </c:scaling>
        <c:axPos val="b"/>
        <c:numFmt formatCode="General" sourceLinked="1"/>
        <c:tickLblPos val="nextTo"/>
        <c:crossAx val="62738816"/>
        <c:crosses val="autoZero"/>
        <c:auto val="1"/>
        <c:lblAlgn val="ctr"/>
        <c:lblOffset val="100"/>
      </c:catAx>
      <c:valAx>
        <c:axId val="62738816"/>
        <c:scaling>
          <c:orientation val="minMax"/>
          <c:max val="3500000"/>
          <c:min val="1500000"/>
        </c:scaling>
        <c:axPos val="l"/>
        <c:majorGridlines/>
        <c:numFmt formatCode="#,##0.00" sourceLinked="1"/>
        <c:tickLblPos val="nextTo"/>
        <c:crossAx val="62568704"/>
        <c:crosses val="autoZero"/>
        <c:crossBetween val="between"/>
      </c:valAx>
    </c:plotArea>
    <c:legend>
      <c:legendPos val="b"/>
    </c:legend>
    <c:plotVisOnly val="1"/>
    <c:dispBlanksAs val="gap"/>
  </c:chart>
  <c:printSettings>
    <c:headerFooter/>
    <c:pageMargins b="0.78740157499999996" l="0.511811024" r="0.511811024" t="0.78740157499999996" header="0.31496062000000191" footer="0.31496062000000191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autoTitleDeleted val="1"/>
    <c:plotArea>
      <c:layout/>
      <c:lineChart>
        <c:grouping val="standard"/>
        <c:ser>
          <c:idx val="0"/>
          <c:order val="0"/>
          <c:tx>
            <c:strRef>
              <c:f>Emb!$M$5:$M$6</c:f>
              <c:strCache>
                <c:ptCount val="1"/>
                <c:pt idx="0">
                  <c:v>TOTAL 2017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diamond"/>
            <c:size val="5"/>
            <c:spPr>
              <a:solidFill>
                <a:srgbClr val="00B050"/>
              </a:solidFill>
            </c:spPr>
          </c:marker>
          <c:val>
            <c:numRef>
              <c:f>Emb!$M$7:$M$18</c:f>
              <c:numCache>
                <c:formatCode>#,##0.00</c:formatCode>
                <c:ptCount val="12"/>
                <c:pt idx="0">
                  <c:v>127024.38823529411</c:v>
                </c:pt>
                <c:pt idx="1">
                  <c:v>134280.538</c:v>
                </c:pt>
                <c:pt idx="2">
                  <c:v>134912.58739130435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CBC-43F3-9F08-725CD28BBC50}"/>
            </c:ext>
          </c:extLst>
        </c:ser>
        <c:ser>
          <c:idx val="1"/>
          <c:order val="1"/>
          <c:tx>
            <c:strRef>
              <c:f>Emb!$N$5:$N$6</c:f>
              <c:strCache>
                <c:ptCount val="1"/>
                <c:pt idx="0">
                  <c:v>META Produção/DIA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diamond"/>
            <c:size val="5"/>
            <c:spPr>
              <a:solidFill>
                <a:srgbClr val="FF0000"/>
              </a:solidFill>
            </c:spPr>
          </c:marker>
          <c:val>
            <c:numRef>
              <c:f>Emb!$N$7:$N$18</c:f>
              <c:numCache>
                <c:formatCode>#,##0.00</c:formatCode>
                <c:ptCount val="12"/>
                <c:pt idx="0">
                  <c:v>150000</c:v>
                </c:pt>
                <c:pt idx="1">
                  <c:v>150000</c:v>
                </c:pt>
                <c:pt idx="2">
                  <c:v>150000</c:v>
                </c:pt>
                <c:pt idx="3">
                  <c:v>150000</c:v>
                </c:pt>
                <c:pt idx="4">
                  <c:v>150000</c:v>
                </c:pt>
                <c:pt idx="5">
                  <c:v>150000</c:v>
                </c:pt>
                <c:pt idx="6">
                  <c:v>150000</c:v>
                </c:pt>
                <c:pt idx="7">
                  <c:v>150000</c:v>
                </c:pt>
                <c:pt idx="8">
                  <c:v>150000</c:v>
                </c:pt>
                <c:pt idx="9">
                  <c:v>150000</c:v>
                </c:pt>
                <c:pt idx="10">
                  <c:v>150000</c:v>
                </c:pt>
                <c:pt idx="11">
                  <c:v>150000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1CBC-43F3-9F08-725CD28BBC50}"/>
            </c:ext>
          </c:extLst>
        </c:ser>
        <c:marker val="1"/>
        <c:axId val="62722048"/>
        <c:axId val="62723968"/>
      </c:lineChart>
      <c:catAx>
        <c:axId val="62722048"/>
        <c:scaling>
          <c:orientation val="minMax"/>
        </c:scaling>
        <c:axPos val="b"/>
        <c:majorTickMark val="none"/>
        <c:tickLblPos val="nextTo"/>
        <c:crossAx val="62723968"/>
        <c:crosses val="autoZero"/>
        <c:auto val="1"/>
        <c:lblAlgn val="ctr"/>
        <c:lblOffset val="100"/>
      </c:catAx>
      <c:valAx>
        <c:axId val="62723968"/>
        <c:scaling>
          <c:orientation val="minMax"/>
        </c:scaling>
        <c:axPos val="l"/>
        <c:majorGridlines/>
        <c:numFmt formatCode="#,##0.00" sourceLinked="1"/>
        <c:majorTickMark val="none"/>
        <c:tickLblPos val="nextTo"/>
        <c:spPr>
          <a:ln w="9525">
            <a:noFill/>
          </a:ln>
        </c:spPr>
        <c:crossAx val="62722048"/>
        <c:crosses val="autoZero"/>
        <c:crossBetween val="between"/>
      </c:valAx>
    </c:plotArea>
    <c:legend>
      <c:legendPos val="b"/>
    </c:legend>
    <c:plotVisOnly val="1"/>
    <c:dispBlanksAs val="gap"/>
  </c:chart>
  <c:printSettings>
    <c:headerFooter/>
    <c:pageMargins b="0.78740157499999996" l="0.511811024" r="0.511811024" t="0.78740157499999996" header="0.31496062000000075" footer="0.31496062000000075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lrMapOvr bg1="lt1" tx1="dk1" bg2="lt2" tx2="dk2" accent1="accent1" accent2="accent2" accent3="accent3" accent4="accent4" accent5="accent5" accent6="accent6" hlink="hlink" folHlink="folHlink"/>
  <c:chart>
    <c:plotArea>
      <c:layout/>
      <c:lineChart>
        <c:grouping val="standard"/>
        <c:ser>
          <c:idx val="0"/>
          <c:order val="0"/>
          <c:spPr>
            <a:ln>
              <a:solidFill>
                <a:srgbClr val="00B050"/>
              </a:solidFill>
            </a:ln>
          </c:spPr>
          <c:marker>
            <c:symbol val="diamond"/>
            <c:size val="8"/>
            <c:spPr>
              <a:solidFill>
                <a:srgbClr val="00B050"/>
              </a:solidFill>
            </c:spPr>
          </c:marker>
          <c:val>
            <c:numRef>
              <c:f>Exp!$C$7:$C$9</c:f>
              <c:numCache>
                <c:formatCode>#,##0.00</c:formatCode>
                <c:ptCount val="3"/>
                <c:pt idx="0">
                  <c:v>2048568.5699999998</c:v>
                </c:pt>
                <c:pt idx="1">
                  <c:v>1871369.83</c:v>
                </c:pt>
                <c:pt idx="2">
                  <c:v>2020095.5099999998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CBC-42C3-927F-ED5B31AC4159}"/>
            </c:ext>
          </c:extLst>
        </c:ser>
        <c:ser>
          <c:idx val="1"/>
          <c:order val="1"/>
          <c:tx>
            <c:v>Meta</c:v>
          </c:tx>
          <c:spPr>
            <a:ln>
              <a:solidFill>
                <a:srgbClr val="FF0000"/>
              </a:solidFill>
            </a:ln>
          </c:spPr>
          <c:marker>
            <c:symbol val="diamond"/>
            <c:size val="7"/>
            <c:spPr>
              <a:solidFill>
                <a:srgbClr val="FF0000"/>
              </a:solidFill>
            </c:spPr>
          </c:marker>
          <c:val>
            <c:numRef>
              <c:f>Exp!$G$7:$G$18</c:f>
              <c:numCache>
                <c:formatCode>#,##0.00</c:formatCode>
                <c:ptCount val="12"/>
                <c:pt idx="0">
                  <c:v>1870000</c:v>
                </c:pt>
                <c:pt idx="1">
                  <c:v>2200000</c:v>
                </c:pt>
                <c:pt idx="2">
                  <c:v>2530000</c:v>
                </c:pt>
                <c:pt idx="3">
                  <c:v>1980000</c:v>
                </c:pt>
                <c:pt idx="4">
                  <c:v>2420000</c:v>
                </c:pt>
                <c:pt idx="5">
                  <c:v>2310000</c:v>
                </c:pt>
                <c:pt idx="6">
                  <c:v>2310000</c:v>
                </c:pt>
                <c:pt idx="7">
                  <c:v>2530000</c:v>
                </c:pt>
                <c:pt idx="8">
                  <c:v>2200000</c:v>
                </c:pt>
                <c:pt idx="9">
                  <c:v>2310000</c:v>
                </c:pt>
                <c:pt idx="10">
                  <c:v>2200000</c:v>
                </c:pt>
                <c:pt idx="11">
                  <c:v>1210000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CBC-42C3-927F-ED5B31AC4159}"/>
            </c:ext>
          </c:extLst>
        </c:ser>
        <c:marker val="1"/>
        <c:axId val="62804352"/>
        <c:axId val="62805888"/>
      </c:lineChart>
      <c:catAx>
        <c:axId val="62804352"/>
        <c:scaling>
          <c:orientation val="minMax"/>
        </c:scaling>
        <c:axPos val="b"/>
        <c:numFmt formatCode="General" sourceLinked="1"/>
        <c:tickLblPos val="nextTo"/>
        <c:crossAx val="62805888"/>
        <c:crosses val="autoZero"/>
        <c:auto val="1"/>
        <c:lblAlgn val="ctr"/>
        <c:lblOffset val="100"/>
      </c:catAx>
      <c:valAx>
        <c:axId val="62805888"/>
        <c:scaling>
          <c:orientation val="minMax"/>
          <c:min val="1000000"/>
        </c:scaling>
        <c:axPos val="l"/>
        <c:majorGridlines/>
        <c:numFmt formatCode="#,##0.00" sourceLinked="1"/>
        <c:tickLblPos val="nextTo"/>
        <c:crossAx val="62804352"/>
        <c:crosses val="autoZero"/>
        <c:crossBetween val="between"/>
      </c:valAx>
    </c:plotArea>
    <c:legend>
      <c:legendPos val="b"/>
    </c:legend>
    <c:plotVisOnly val="1"/>
    <c:dispBlanksAs val="gap"/>
  </c:chart>
  <c:printSettings>
    <c:headerFooter/>
    <c:pageMargins b="0.78740157499999996" l="0.511811024" r="0.511811024" t="0.78740157499999996" header="0.31496062000000191" footer="0.31496062000000191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autoTitleDeleted val="1"/>
    <c:plotArea>
      <c:layout/>
      <c:lineChart>
        <c:grouping val="standard"/>
        <c:ser>
          <c:idx val="0"/>
          <c:order val="0"/>
          <c:tx>
            <c:strRef>
              <c:f>Exp!$K$5:$K$6</c:f>
              <c:strCache>
                <c:ptCount val="1"/>
                <c:pt idx="0">
                  <c:v>1º TURNO Média Produção/DIA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diamond"/>
            <c:size val="5"/>
            <c:spPr>
              <a:solidFill>
                <a:srgbClr val="00B050"/>
              </a:solidFill>
            </c:spPr>
          </c:marker>
          <c:val>
            <c:numRef>
              <c:f>Exp!$K$7:$K$18</c:f>
              <c:numCache>
                <c:formatCode>#,##0.00</c:formatCode>
                <c:ptCount val="12"/>
                <c:pt idx="0">
                  <c:v>120504.03352941175</c:v>
                </c:pt>
                <c:pt idx="1">
                  <c:v>93568.491500000004</c:v>
                </c:pt>
                <c:pt idx="2">
                  <c:v>87830.239565217387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7FE-4985-A589-510181E47BCC}"/>
            </c:ext>
          </c:extLst>
        </c:ser>
        <c:ser>
          <c:idx val="1"/>
          <c:order val="1"/>
          <c:tx>
            <c:strRef>
              <c:f>Exp!$M$5:$M$6</c:f>
              <c:strCache>
                <c:ptCount val="1"/>
                <c:pt idx="0">
                  <c:v>META Produção/DIA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diamond"/>
            <c:size val="5"/>
            <c:spPr>
              <a:solidFill>
                <a:srgbClr val="FF0000"/>
              </a:solidFill>
            </c:spPr>
          </c:marker>
          <c:val>
            <c:numRef>
              <c:f>Exp!$M$7:$M$18</c:f>
              <c:numCache>
                <c:formatCode>#,##0.00</c:formatCode>
                <c:ptCount val="12"/>
                <c:pt idx="0">
                  <c:v>110000</c:v>
                </c:pt>
                <c:pt idx="1">
                  <c:v>110000</c:v>
                </c:pt>
                <c:pt idx="2">
                  <c:v>110000</c:v>
                </c:pt>
                <c:pt idx="3">
                  <c:v>110000</c:v>
                </c:pt>
                <c:pt idx="4">
                  <c:v>110000</c:v>
                </c:pt>
                <c:pt idx="5">
                  <c:v>110000</c:v>
                </c:pt>
                <c:pt idx="6">
                  <c:v>110000</c:v>
                </c:pt>
                <c:pt idx="7">
                  <c:v>110000</c:v>
                </c:pt>
                <c:pt idx="8">
                  <c:v>110000</c:v>
                </c:pt>
                <c:pt idx="9">
                  <c:v>110000</c:v>
                </c:pt>
                <c:pt idx="10">
                  <c:v>110000</c:v>
                </c:pt>
                <c:pt idx="11">
                  <c:v>110000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7FE-4985-A589-510181E47BCC}"/>
            </c:ext>
          </c:extLst>
        </c:ser>
        <c:marker val="1"/>
        <c:axId val="62813696"/>
        <c:axId val="62815616"/>
      </c:lineChart>
      <c:catAx>
        <c:axId val="62813696"/>
        <c:scaling>
          <c:orientation val="minMax"/>
        </c:scaling>
        <c:axPos val="b"/>
        <c:majorTickMark val="none"/>
        <c:tickLblPos val="nextTo"/>
        <c:crossAx val="62815616"/>
        <c:crosses val="autoZero"/>
        <c:auto val="1"/>
        <c:lblAlgn val="ctr"/>
        <c:lblOffset val="100"/>
      </c:catAx>
      <c:valAx>
        <c:axId val="62815616"/>
        <c:scaling>
          <c:orientation val="minMax"/>
        </c:scaling>
        <c:axPos val="l"/>
        <c:majorGridlines/>
        <c:numFmt formatCode="#,##0.00" sourceLinked="1"/>
        <c:majorTickMark val="none"/>
        <c:tickLblPos val="nextTo"/>
        <c:spPr>
          <a:ln w="9525">
            <a:noFill/>
          </a:ln>
        </c:spPr>
        <c:crossAx val="62813696"/>
        <c:crosses val="autoZero"/>
        <c:crossBetween val="between"/>
      </c:valAx>
    </c:plotArea>
    <c:legend>
      <c:legendPos val="b"/>
    </c:legend>
    <c:plotVisOnly val="1"/>
    <c:dispBlanksAs val="gap"/>
  </c:chart>
  <c:printSettings>
    <c:headerFooter/>
    <c:pageMargins b="0.78740157499999996" l="0.511811024" r="0.511811024" t="0.78740157499999996" header="0.31496062000000075" footer="0.31496062000000075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lineChart>
        <c:grouping val="standard"/>
        <c:ser>
          <c:idx val="0"/>
          <c:order val="0"/>
          <c:spPr>
            <a:ln>
              <a:solidFill>
                <a:srgbClr val="00B050"/>
              </a:solidFill>
            </a:ln>
          </c:spPr>
          <c:marker>
            <c:symbol val="diamond"/>
            <c:size val="7"/>
            <c:spPr>
              <a:solidFill>
                <a:srgbClr val="00B050"/>
              </a:solidFill>
            </c:spPr>
          </c:marker>
          <c:cat>
            <c:strRef>
              <c:f>'[2]Fat. Func'!$A$7:$A$18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'[2]Fat. Func'!$D$7:$D$18</c:f>
              <c:numCache>
                <c:formatCode>General</c:formatCode>
                <c:ptCount val="12"/>
                <c:pt idx="0">
                  <c:v>29606.581543209879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E23-42FC-AD93-935444CEABF5}"/>
            </c:ext>
          </c:extLst>
        </c:ser>
        <c:ser>
          <c:idx val="1"/>
          <c:order val="1"/>
          <c:spPr>
            <a:ln>
              <a:solidFill>
                <a:srgbClr val="FF0000"/>
              </a:solidFill>
            </a:ln>
          </c:spPr>
          <c:marker>
            <c:symbol val="diamond"/>
            <c:size val="7"/>
            <c:spPr>
              <a:solidFill>
                <a:srgbClr val="FF0000"/>
              </a:solidFill>
            </c:spPr>
          </c:marker>
          <c:cat>
            <c:strRef>
              <c:f>'[2]Fat. Func'!$A$7:$A$18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'[2]Fat. Func'!$F$7:$F$18</c:f>
              <c:numCache>
                <c:formatCode>General</c:formatCode>
                <c:ptCount val="12"/>
                <c:pt idx="0">
                  <c:v>28000</c:v>
                </c:pt>
                <c:pt idx="1">
                  <c:v>33000</c:v>
                </c:pt>
                <c:pt idx="2">
                  <c:v>33000</c:v>
                </c:pt>
                <c:pt idx="3">
                  <c:v>33000</c:v>
                </c:pt>
                <c:pt idx="4">
                  <c:v>33000</c:v>
                </c:pt>
                <c:pt idx="5">
                  <c:v>33000</c:v>
                </c:pt>
                <c:pt idx="6">
                  <c:v>33000</c:v>
                </c:pt>
                <c:pt idx="7">
                  <c:v>33000</c:v>
                </c:pt>
                <c:pt idx="8">
                  <c:v>33000</c:v>
                </c:pt>
                <c:pt idx="9">
                  <c:v>33000</c:v>
                </c:pt>
                <c:pt idx="10">
                  <c:v>33000</c:v>
                </c:pt>
                <c:pt idx="11">
                  <c:v>18000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E23-42FC-AD93-935444CEABF5}"/>
            </c:ext>
          </c:extLst>
        </c:ser>
        <c:marker val="1"/>
        <c:axId val="62302080"/>
        <c:axId val="62304256"/>
      </c:lineChart>
      <c:catAx>
        <c:axId val="62302080"/>
        <c:scaling>
          <c:orientation val="minMax"/>
        </c:scaling>
        <c:axPos val="b"/>
        <c:numFmt formatCode="General" sourceLinked="0"/>
        <c:tickLblPos val="nextTo"/>
        <c:crossAx val="62304256"/>
        <c:crosses val="autoZero"/>
        <c:auto val="1"/>
        <c:lblAlgn val="ctr"/>
        <c:lblOffset val="100"/>
      </c:catAx>
      <c:valAx>
        <c:axId val="62304256"/>
        <c:scaling>
          <c:orientation val="minMax"/>
          <c:min val="17000"/>
        </c:scaling>
        <c:axPos val="l"/>
        <c:majorGridlines/>
        <c:numFmt formatCode="General" sourceLinked="1"/>
        <c:tickLblPos val="nextTo"/>
        <c:crossAx val="62302080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8740157499999996" l="0.511811024" r="0.511811024" t="0.78740157499999996" header="0.31496062000000208" footer="0.31496062000000208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/>
            </a:pPr>
            <a:r>
              <a:rPr lang="pt-BR"/>
              <a:t>Fornecedores</a:t>
            </a:r>
            <a:r>
              <a:rPr lang="pt-BR" baseline="0"/>
              <a:t> RNC</a:t>
            </a:r>
            <a:endParaRPr lang="pt-BR"/>
          </a:p>
        </c:rich>
      </c:tx>
    </c:title>
    <c:plotArea>
      <c:layout/>
      <c:pieChart>
        <c:varyColors val="1"/>
        <c:ser>
          <c:idx val="0"/>
          <c:order val="0"/>
          <c:dLbls>
            <c:showPercent val="1"/>
          </c:dLbls>
          <c:cat>
            <c:strRef>
              <c:f>[4]Janeiro!$A$3:$A$6</c:f>
              <c:strCache>
                <c:ptCount val="4"/>
                <c:pt idx="0">
                  <c:v>PRADA GALVANIZAÇÃO</c:v>
                </c:pt>
                <c:pt idx="1">
                  <c:v>STEELTRATER</c:v>
                </c:pt>
                <c:pt idx="2">
                  <c:v>STAR ZINK Galvanização</c:v>
                </c:pt>
                <c:pt idx="3">
                  <c:v>JL GALVANIZAÇOES </c:v>
                </c:pt>
              </c:strCache>
            </c:strRef>
          </c:cat>
          <c:val>
            <c:numRef>
              <c:f>[4]Janeiro!$B$3:$B$6</c:f>
              <c:numCache>
                <c:formatCode>General</c:formatCode>
                <c:ptCount val="4"/>
                <c:pt idx="0">
                  <c:v>8</c:v>
                </c:pt>
                <c:pt idx="1">
                  <c:v>8</c:v>
                </c:pt>
                <c:pt idx="2">
                  <c:v>3</c:v>
                </c:pt>
                <c:pt idx="3">
                  <c:v>2</c:v>
                </c:pt>
              </c:numCache>
            </c:numRef>
          </c:val>
        </c:ser>
        <c:dLbls>
          <c:showPercent val="1"/>
        </c:dLbls>
        <c:firstSliceAng val="0"/>
      </c:pieChart>
    </c:plotArea>
    <c:legend>
      <c:legendPos val="r"/>
    </c:legend>
    <c:plotVisOnly val="1"/>
  </c:chart>
  <c:printSettings>
    <c:headerFooter/>
    <c:pageMargins b="0.78740157499999996" l="0.511811024" r="0.511811024" t="0.78740157499999996" header="0.31496062000000047" footer="0.31496062000000047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/>
            </a:pPr>
            <a:r>
              <a:rPr lang="pt-BR"/>
              <a:t>Problemas Reincidentes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dLbls>
            <c:showVal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axId val="128308352"/>
        <c:axId val="128309888"/>
      </c:barChart>
      <c:catAx>
        <c:axId val="128308352"/>
        <c:scaling>
          <c:orientation val="minMax"/>
        </c:scaling>
        <c:axPos val="b"/>
        <c:tickLblPos val="nextTo"/>
        <c:crossAx val="128309888"/>
        <c:crosses val="autoZero"/>
        <c:auto val="1"/>
        <c:lblAlgn val="ctr"/>
        <c:lblOffset val="100"/>
      </c:catAx>
      <c:valAx>
        <c:axId val="128309888"/>
        <c:scaling>
          <c:orientation val="minMax"/>
        </c:scaling>
        <c:axPos val="l"/>
        <c:majorGridlines/>
        <c:numFmt formatCode="General" sourceLinked="1"/>
        <c:tickLblPos val="nextTo"/>
        <c:crossAx val="128308352"/>
        <c:crosses val="autoZero"/>
        <c:crossBetween val="between"/>
      </c:valAx>
    </c:plotArea>
    <c:plotVisOnly val="1"/>
  </c:chart>
  <c:printSettings>
    <c:headerFooter/>
    <c:pageMargins b="0.78740157499999996" l="0.511811024" r="0.511811024" t="0.78740157499999996" header="0.31496062000000047" footer="0.31496062000000047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image" Target="../media/image6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image" Target="../media/image6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image" Target="../media/image6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image" Target="../media/image6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image" Target="../media/image6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image" Target="../media/image6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image" Target="../media/image6.png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image" Target="../media/image6.png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3.xml"/><Relationship Id="rId2" Type="http://schemas.openxmlformats.org/officeDocument/2006/relationships/chart" Target="../charts/chart22.xml"/><Relationship Id="rId1" Type="http://schemas.openxmlformats.org/officeDocument/2006/relationships/image" Target="../media/image6.png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5.xml"/><Relationship Id="rId2" Type="http://schemas.openxmlformats.org/officeDocument/2006/relationships/chart" Target="../charts/chart24.xml"/><Relationship Id="rId1" Type="http://schemas.openxmlformats.org/officeDocument/2006/relationships/image" Target="../media/image6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chart" Target="../charts/chart26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2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8.xml"/><Relationship Id="rId2" Type="http://schemas.openxmlformats.org/officeDocument/2006/relationships/chart" Target="../charts/chart27.xml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323850</xdr:colOff>
      <xdr:row>85</xdr:row>
      <xdr:rowOff>47625</xdr:rowOff>
    </xdr:from>
    <xdr:to>
      <xdr:col>6</xdr:col>
      <xdr:colOff>142875</xdr:colOff>
      <xdr:row>102</xdr:row>
      <xdr:rowOff>104775</xdr:rowOff>
    </xdr:to>
    <xdr:pic>
      <xdr:nvPicPr>
        <xdr:cNvPr id="3" name="Picture 1296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14020" t="12459" r="14323" b="26149"/>
        <a:stretch>
          <a:fillRect/>
        </a:stretch>
      </xdr:blipFill>
      <xdr:spPr bwMode="auto">
        <a:xfrm>
          <a:off x="323850" y="18288000"/>
          <a:ext cx="4381500" cy="32956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323850</xdr:colOff>
      <xdr:row>0</xdr:row>
      <xdr:rowOff>161925</xdr:rowOff>
    </xdr:from>
    <xdr:to>
      <xdr:col>2</xdr:col>
      <xdr:colOff>104775</xdr:colOff>
      <xdr:row>1</xdr:row>
      <xdr:rowOff>161925</xdr:rowOff>
    </xdr:to>
    <xdr:pic>
      <xdr:nvPicPr>
        <xdr:cNvPr id="4" name="Picture 1" descr="metalbo-00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23850" y="161925"/>
          <a:ext cx="123825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409575</xdr:colOff>
      <xdr:row>104</xdr:row>
      <xdr:rowOff>1</xdr:rowOff>
    </xdr:from>
    <xdr:to>
      <xdr:col>6</xdr:col>
      <xdr:colOff>590075</xdr:colOff>
      <xdr:row>123</xdr:row>
      <xdr:rowOff>19051</xdr:rowOff>
    </xdr:to>
    <xdr:pic>
      <xdr:nvPicPr>
        <xdr:cNvPr id="1433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 l="37812" t="13625" r="13203" b="26250"/>
        <a:stretch>
          <a:fillRect/>
        </a:stretch>
      </xdr:blipFill>
      <xdr:spPr bwMode="auto">
        <a:xfrm>
          <a:off x="409575" y="21574126"/>
          <a:ext cx="4742975" cy="3638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371476</xdr:colOff>
      <xdr:row>123</xdr:row>
      <xdr:rowOff>124907</xdr:rowOff>
    </xdr:from>
    <xdr:to>
      <xdr:col>7</xdr:col>
      <xdr:colOff>0</xdr:colOff>
      <xdr:row>145</xdr:row>
      <xdr:rowOff>28574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 l="14687" t="11500" r="17891"/>
        <a:stretch>
          <a:fillRect/>
        </a:stretch>
      </xdr:blipFill>
      <xdr:spPr bwMode="auto">
        <a:xfrm>
          <a:off x="371476" y="25032782"/>
          <a:ext cx="4991099" cy="409466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352425</xdr:colOff>
      <xdr:row>122</xdr:row>
      <xdr:rowOff>76200</xdr:rowOff>
    </xdr:from>
    <xdr:to>
      <xdr:col>26</xdr:col>
      <xdr:colOff>104775</xdr:colOff>
      <xdr:row>162</xdr:row>
      <xdr:rowOff>76200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5715000" y="24669750"/>
          <a:ext cx="12192000" cy="7620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21</xdr:row>
      <xdr:rowOff>171449</xdr:rowOff>
    </xdr:from>
    <xdr:to>
      <xdr:col>7</xdr:col>
      <xdr:colOff>342900</xdr:colOff>
      <xdr:row>37</xdr:row>
      <xdr:rowOff>114300</xdr:rowOff>
    </xdr:to>
    <xdr:graphicFrame macro="">
      <xdr:nvGraphicFramePr>
        <xdr:cNvPr id="2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171450</xdr:colOff>
      <xdr:row>0</xdr:row>
      <xdr:rowOff>190500</xdr:rowOff>
    </xdr:from>
    <xdr:to>
      <xdr:col>1</xdr:col>
      <xdr:colOff>457200</xdr:colOff>
      <xdr:row>1</xdr:row>
      <xdr:rowOff>84992</xdr:rowOff>
    </xdr:to>
    <xdr:pic>
      <xdr:nvPicPr>
        <xdr:cNvPr id="4" name="Picture 1" descr="metalbo-00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71450" y="190500"/>
          <a:ext cx="895350" cy="2754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190500</xdr:rowOff>
    </xdr:from>
    <xdr:to>
      <xdr:col>1</xdr:col>
      <xdr:colOff>361950</xdr:colOff>
      <xdr:row>1</xdr:row>
      <xdr:rowOff>84992</xdr:rowOff>
    </xdr:to>
    <xdr:pic>
      <xdr:nvPicPr>
        <xdr:cNvPr id="3" name="Picture 1" descr="metalbo-00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200" y="190500"/>
          <a:ext cx="895350" cy="2754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180975</xdr:colOff>
      <xdr:row>21</xdr:row>
      <xdr:rowOff>76200</xdr:rowOff>
    </xdr:from>
    <xdr:to>
      <xdr:col>6</xdr:col>
      <xdr:colOff>857250</xdr:colOff>
      <xdr:row>37</xdr:row>
      <xdr:rowOff>180976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190500</xdr:rowOff>
    </xdr:from>
    <xdr:to>
      <xdr:col>1</xdr:col>
      <xdr:colOff>361950</xdr:colOff>
      <xdr:row>1</xdr:row>
      <xdr:rowOff>84992</xdr:rowOff>
    </xdr:to>
    <xdr:pic>
      <xdr:nvPicPr>
        <xdr:cNvPr id="2" name="Picture 1" descr="metalbo-00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200" y="190500"/>
          <a:ext cx="952500" cy="2754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180975</xdr:colOff>
      <xdr:row>21</xdr:row>
      <xdr:rowOff>76200</xdr:rowOff>
    </xdr:from>
    <xdr:to>
      <xdr:col>6</xdr:col>
      <xdr:colOff>857250</xdr:colOff>
      <xdr:row>37</xdr:row>
      <xdr:rowOff>180976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47625</xdr:rowOff>
    </xdr:from>
    <xdr:to>
      <xdr:col>1</xdr:col>
      <xdr:colOff>323850</xdr:colOff>
      <xdr:row>0</xdr:row>
      <xdr:rowOff>323117</xdr:rowOff>
    </xdr:to>
    <xdr:pic>
      <xdr:nvPicPr>
        <xdr:cNvPr id="2" name="Picture 1" descr="metalbo-00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0" y="47625"/>
          <a:ext cx="952500" cy="2754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180975</xdr:colOff>
      <xdr:row>21</xdr:row>
      <xdr:rowOff>76200</xdr:rowOff>
    </xdr:from>
    <xdr:to>
      <xdr:col>8</xdr:col>
      <xdr:colOff>504825</xdr:colOff>
      <xdr:row>37</xdr:row>
      <xdr:rowOff>180976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38100</xdr:colOff>
      <xdr:row>0</xdr:row>
      <xdr:rowOff>47625</xdr:rowOff>
    </xdr:from>
    <xdr:to>
      <xdr:col>11</xdr:col>
      <xdr:colOff>323850</xdr:colOff>
      <xdr:row>0</xdr:row>
      <xdr:rowOff>323117</xdr:rowOff>
    </xdr:to>
    <xdr:pic>
      <xdr:nvPicPr>
        <xdr:cNvPr id="4" name="Picture 1" descr="metalbo-00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0" y="47625"/>
          <a:ext cx="952500" cy="2754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10</xdr:col>
      <xdr:colOff>85724</xdr:colOff>
      <xdr:row>21</xdr:row>
      <xdr:rowOff>104774</xdr:rowOff>
    </xdr:from>
    <xdr:to>
      <xdr:col>17</xdr:col>
      <xdr:colOff>485774</xdr:colOff>
      <xdr:row>38</xdr:row>
      <xdr:rowOff>19049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47625</xdr:rowOff>
    </xdr:from>
    <xdr:to>
      <xdr:col>1</xdr:col>
      <xdr:colOff>323850</xdr:colOff>
      <xdr:row>0</xdr:row>
      <xdr:rowOff>323117</xdr:rowOff>
    </xdr:to>
    <xdr:pic>
      <xdr:nvPicPr>
        <xdr:cNvPr id="2" name="Picture 1" descr="metalbo-00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0" y="47625"/>
          <a:ext cx="952500" cy="2754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180975</xdr:colOff>
      <xdr:row>21</xdr:row>
      <xdr:rowOff>76200</xdr:rowOff>
    </xdr:from>
    <xdr:to>
      <xdr:col>8</xdr:col>
      <xdr:colOff>504825</xdr:colOff>
      <xdr:row>37</xdr:row>
      <xdr:rowOff>180976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38100</xdr:colOff>
      <xdr:row>0</xdr:row>
      <xdr:rowOff>47625</xdr:rowOff>
    </xdr:from>
    <xdr:to>
      <xdr:col>10</xdr:col>
      <xdr:colOff>323850</xdr:colOff>
      <xdr:row>0</xdr:row>
      <xdr:rowOff>323117</xdr:rowOff>
    </xdr:to>
    <xdr:pic>
      <xdr:nvPicPr>
        <xdr:cNvPr id="4" name="Picture 1" descr="metalbo-00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153150" y="47625"/>
          <a:ext cx="952500" cy="2754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9</xdr:col>
      <xdr:colOff>95250</xdr:colOff>
      <xdr:row>21</xdr:row>
      <xdr:rowOff>123824</xdr:rowOff>
    </xdr:from>
    <xdr:to>
      <xdr:col>16</xdr:col>
      <xdr:colOff>542925</xdr:colOff>
      <xdr:row>38</xdr:row>
      <xdr:rowOff>19049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228600</xdr:rowOff>
    </xdr:from>
    <xdr:to>
      <xdr:col>1</xdr:col>
      <xdr:colOff>419100</xdr:colOff>
      <xdr:row>1</xdr:row>
      <xdr:rowOff>123092</xdr:rowOff>
    </xdr:to>
    <xdr:pic>
      <xdr:nvPicPr>
        <xdr:cNvPr id="2" name="Picture 1" descr="metalbo-00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3350" y="228600"/>
          <a:ext cx="952500" cy="2754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180975</xdr:colOff>
      <xdr:row>21</xdr:row>
      <xdr:rowOff>76200</xdr:rowOff>
    </xdr:from>
    <xdr:to>
      <xdr:col>8</xdr:col>
      <xdr:colOff>504825</xdr:colOff>
      <xdr:row>37</xdr:row>
      <xdr:rowOff>180976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47625</xdr:rowOff>
    </xdr:from>
    <xdr:to>
      <xdr:col>1</xdr:col>
      <xdr:colOff>323850</xdr:colOff>
      <xdr:row>0</xdr:row>
      <xdr:rowOff>323117</xdr:rowOff>
    </xdr:to>
    <xdr:pic>
      <xdr:nvPicPr>
        <xdr:cNvPr id="2" name="Picture 1" descr="metalbo-00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0" y="47625"/>
          <a:ext cx="952500" cy="2754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180975</xdr:colOff>
      <xdr:row>21</xdr:row>
      <xdr:rowOff>76200</xdr:rowOff>
    </xdr:from>
    <xdr:to>
      <xdr:col>8</xdr:col>
      <xdr:colOff>504825</xdr:colOff>
      <xdr:row>37</xdr:row>
      <xdr:rowOff>180976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38100</xdr:colOff>
      <xdr:row>0</xdr:row>
      <xdr:rowOff>47625</xdr:rowOff>
    </xdr:from>
    <xdr:to>
      <xdr:col>10</xdr:col>
      <xdr:colOff>323850</xdr:colOff>
      <xdr:row>0</xdr:row>
      <xdr:rowOff>323117</xdr:rowOff>
    </xdr:to>
    <xdr:pic>
      <xdr:nvPicPr>
        <xdr:cNvPr id="4" name="Picture 1" descr="metalbo-00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162675" y="47625"/>
          <a:ext cx="952500" cy="2754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9</xdr:col>
      <xdr:colOff>95250</xdr:colOff>
      <xdr:row>21</xdr:row>
      <xdr:rowOff>123824</xdr:rowOff>
    </xdr:from>
    <xdr:to>
      <xdr:col>16</xdr:col>
      <xdr:colOff>542925</xdr:colOff>
      <xdr:row>38</xdr:row>
      <xdr:rowOff>19049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47625</xdr:rowOff>
    </xdr:from>
    <xdr:to>
      <xdr:col>1</xdr:col>
      <xdr:colOff>323850</xdr:colOff>
      <xdr:row>0</xdr:row>
      <xdr:rowOff>323117</xdr:rowOff>
    </xdr:to>
    <xdr:pic>
      <xdr:nvPicPr>
        <xdr:cNvPr id="2" name="Picture 1" descr="metalbo-00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0" y="47625"/>
          <a:ext cx="952500" cy="2754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180975</xdr:colOff>
      <xdr:row>21</xdr:row>
      <xdr:rowOff>76200</xdr:rowOff>
    </xdr:from>
    <xdr:to>
      <xdr:col>8</xdr:col>
      <xdr:colOff>504825</xdr:colOff>
      <xdr:row>37</xdr:row>
      <xdr:rowOff>180976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38100</xdr:colOff>
      <xdr:row>0</xdr:row>
      <xdr:rowOff>47625</xdr:rowOff>
    </xdr:from>
    <xdr:to>
      <xdr:col>10</xdr:col>
      <xdr:colOff>323850</xdr:colOff>
      <xdr:row>0</xdr:row>
      <xdr:rowOff>323117</xdr:rowOff>
    </xdr:to>
    <xdr:pic>
      <xdr:nvPicPr>
        <xdr:cNvPr id="4" name="Picture 1" descr="metalbo-00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362950" y="47625"/>
          <a:ext cx="952500" cy="2754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9</xdr:col>
      <xdr:colOff>304800</xdr:colOff>
      <xdr:row>21</xdr:row>
      <xdr:rowOff>142875</xdr:rowOff>
    </xdr:from>
    <xdr:to>
      <xdr:col>15</xdr:col>
      <xdr:colOff>476251</xdr:colOff>
      <xdr:row>38</xdr:row>
      <xdr:rowOff>9525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47625</xdr:rowOff>
    </xdr:from>
    <xdr:to>
      <xdr:col>1</xdr:col>
      <xdr:colOff>323850</xdr:colOff>
      <xdr:row>0</xdr:row>
      <xdr:rowOff>323117</xdr:rowOff>
    </xdr:to>
    <xdr:pic>
      <xdr:nvPicPr>
        <xdr:cNvPr id="2" name="Picture 1" descr="metalbo-00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0" y="47625"/>
          <a:ext cx="952500" cy="2754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180975</xdr:colOff>
      <xdr:row>21</xdr:row>
      <xdr:rowOff>76200</xdr:rowOff>
    </xdr:from>
    <xdr:to>
      <xdr:col>8</xdr:col>
      <xdr:colOff>504825</xdr:colOff>
      <xdr:row>37</xdr:row>
      <xdr:rowOff>180976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76200</xdr:rowOff>
    </xdr:from>
    <xdr:to>
      <xdr:col>1</xdr:col>
      <xdr:colOff>361950</xdr:colOff>
      <xdr:row>0</xdr:row>
      <xdr:rowOff>351692</xdr:rowOff>
    </xdr:to>
    <xdr:pic>
      <xdr:nvPicPr>
        <xdr:cNvPr id="2" name="Picture 1" descr="metalbo-00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200" y="76200"/>
          <a:ext cx="952500" cy="2754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180975</xdr:colOff>
      <xdr:row>21</xdr:row>
      <xdr:rowOff>76200</xdr:rowOff>
    </xdr:from>
    <xdr:to>
      <xdr:col>8</xdr:col>
      <xdr:colOff>504825</xdr:colOff>
      <xdr:row>37</xdr:row>
      <xdr:rowOff>180976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114300</xdr:colOff>
      <xdr:row>21</xdr:row>
      <xdr:rowOff>85725</xdr:rowOff>
    </xdr:from>
    <xdr:to>
      <xdr:col>15</xdr:col>
      <xdr:colOff>400050</xdr:colOff>
      <xdr:row>35</xdr:row>
      <xdr:rowOff>161925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76200</xdr:rowOff>
    </xdr:from>
    <xdr:to>
      <xdr:col>1</xdr:col>
      <xdr:colOff>361950</xdr:colOff>
      <xdr:row>0</xdr:row>
      <xdr:rowOff>351692</xdr:rowOff>
    </xdr:to>
    <xdr:pic>
      <xdr:nvPicPr>
        <xdr:cNvPr id="2" name="Picture 1" descr="metalbo-00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200" y="76200"/>
          <a:ext cx="952500" cy="2754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57150</xdr:colOff>
      <xdr:row>20</xdr:row>
      <xdr:rowOff>171450</xdr:rowOff>
    </xdr:from>
    <xdr:to>
      <xdr:col>4</xdr:col>
      <xdr:colOff>38100</xdr:colOff>
      <xdr:row>33</xdr:row>
      <xdr:rowOff>47625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19050</xdr:colOff>
      <xdr:row>20</xdr:row>
      <xdr:rowOff>171450</xdr:rowOff>
    </xdr:from>
    <xdr:to>
      <xdr:col>8</xdr:col>
      <xdr:colOff>542925</xdr:colOff>
      <xdr:row>33</xdr:row>
      <xdr:rowOff>47625</xdr:rowOff>
    </xdr:to>
    <xdr:graphicFrame macro="">
      <xdr:nvGraphicFramePr>
        <xdr:cNvPr id="5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76200</xdr:rowOff>
    </xdr:from>
    <xdr:to>
      <xdr:col>1</xdr:col>
      <xdr:colOff>361950</xdr:colOff>
      <xdr:row>0</xdr:row>
      <xdr:rowOff>351692</xdr:rowOff>
    </xdr:to>
    <xdr:pic>
      <xdr:nvPicPr>
        <xdr:cNvPr id="2" name="Picture 1" descr="metalbo-00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200" y="76200"/>
          <a:ext cx="828675" cy="2754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76200</xdr:rowOff>
    </xdr:from>
    <xdr:to>
      <xdr:col>1</xdr:col>
      <xdr:colOff>361950</xdr:colOff>
      <xdr:row>0</xdr:row>
      <xdr:rowOff>351692</xdr:rowOff>
    </xdr:to>
    <xdr:pic>
      <xdr:nvPicPr>
        <xdr:cNvPr id="2" name="Picture 1" descr="metalbo-00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200" y="76200"/>
          <a:ext cx="952500" cy="2754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180975</xdr:colOff>
      <xdr:row>21</xdr:row>
      <xdr:rowOff>76200</xdr:rowOff>
    </xdr:from>
    <xdr:to>
      <xdr:col>8</xdr:col>
      <xdr:colOff>504825</xdr:colOff>
      <xdr:row>37</xdr:row>
      <xdr:rowOff>180976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38100</xdr:colOff>
      <xdr:row>0</xdr:row>
      <xdr:rowOff>47625</xdr:rowOff>
    </xdr:from>
    <xdr:to>
      <xdr:col>10</xdr:col>
      <xdr:colOff>323850</xdr:colOff>
      <xdr:row>0</xdr:row>
      <xdr:rowOff>323117</xdr:rowOff>
    </xdr:to>
    <xdr:pic>
      <xdr:nvPicPr>
        <xdr:cNvPr id="4" name="Picture 1" descr="metalbo-00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153150" y="47625"/>
          <a:ext cx="952500" cy="2754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9</xdr:col>
      <xdr:colOff>142875</xdr:colOff>
      <xdr:row>21</xdr:row>
      <xdr:rowOff>85724</xdr:rowOff>
    </xdr:from>
    <xdr:to>
      <xdr:col>16</xdr:col>
      <xdr:colOff>419100</xdr:colOff>
      <xdr:row>38</xdr:row>
      <xdr:rowOff>19049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66675</xdr:colOff>
      <xdr:row>45</xdr:row>
      <xdr:rowOff>47625</xdr:rowOff>
    </xdr:from>
    <xdr:to>
      <xdr:col>10</xdr:col>
      <xdr:colOff>352425</xdr:colOff>
      <xdr:row>45</xdr:row>
      <xdr:rowOff>323117</xdr:rowOff>
    </xdr:to>
    <xdr:pic>
      <xdr:nvPicPr>
        <xdr:cNvPr id="9" name="Picture 1" descr="metalbo-00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191250" y="9439275"/>
          <a:ext cx="1000125" cy="2754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9</xdr:col>
      <xdr:colOff>85725</xdr:colOff>
      <xdr:row>90</xdr:row>
      <xdr:rowOff>66675</xdr:rowOff>
    </xdr:from>
    <xdr:to>
      <xdr:col>10</xdr:col>
      <xdr:colOff>371475</xdr:colOff>
      <xdr:row>90</xdr:row>
      <xdr:rowOff>342167</xdr:rowOff>
    </xdr:to>
    <xdr:pic>
      <xdr:nvPicPr>
        <xdr:cNvPr id="11" name="Picture 1" descr="metalbo-00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210300" y="18888075"/>
          <a:ext cx="1000125" cy="2754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76200</xdr:rowOff>
    </xdr:from>
    <xdr:to>
      <xdr:col>1</xdr:col>
      <xdr:colOff>361950</xdr:colOff>
      <xdr:row>0</xdr:row>
      <xdr:rowOff>351692</xdr:rowOff>
    </xdr:to>
    <xdr:pic>
      <xdr:nvPicPr>
        <xdr:cNvPr id="2" name="Picture 1" descr="metalbo-00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200" y="76200"/>
          <a:ext cx="952500" cy="2754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180975</xdr:colOff>
      <xdr:row>21</xdr:row>
      <xdr:rowOff>76200</xdr:rowOff>
    </xdr:from>
    <xdr:to>
      <xdr:col>7</xdr:col>
      <xdr:colOff>247650</xdr:colOff>
      <xdr:row>36</xdr:row>
      <xdr:rowOff>38100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38100</xdr:colOff>
      <xdr:row>0</xdr:row>
      <xdr:rowOff>47625</xdr:rowOff>
    </xdr:from>
    <xdr:to>
      <xdr:col>9</xdr:col>
      <xdr:colOff>323850</xdr:colOff>
      <xdr:row>0</xdr:row>
      <xdr:rowOff>323117</xdr:rowOff>
    </xdr:to>
    <xdr:pic>
      <xdr:nvPicPr>
        <xdr:cNvPr id="4" name="Picture 1" descr="metalbo-00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162675" y="47625"/>
          <a:ext cx="1000125" cy="2754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8</xdr:col>
      <xdr:colOff>342900</xdr:colOff>
      <xdr:row>21</xdr:row>
      <xdr:rowOff>57149</xdr:rowOff>
    </xdr:from>
    <xdr:to>
      <xdr:col>15</xdr:col>
      <xdr:colOff>352425</xdr:colOff>
      <xdr:row>36</xdr:row>
      <xdr:rowOff>66674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66675</xdr:colOff>
      <xdr:row>45</xdr:row>
      <xdr:rowOff>47625</xdr:rowOff>
    </xdr:from>
    <xdr:to>
      <xdr:col>9</xdr:col>
      <xdr:colOff>352425</xdr:colOff>
      <xdr:row>45</xdr:row>
      <xdr:rowOff>323117</xdr:rowOff>
    </xdr:to>
    <xdr:pic>
      <xdr:nvPicPr>
        <xdr:cNvPr id="6" name="Picture 1" descr="metalbo-00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562600" y="9391650"/>
          <a:ext cx="962025" cy="2754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76200</xdr:rowOff>
    </xdr:from>
    <xdr:to>
      <xdr:col>1</xdr:col>
      <xdr:colOff>361950</xdr:colOff>
      <xdr:row>0</xdr:row>
      <xdr:rowOff>351692</xdr:rowOff>
    </xdr:to>
    <xdr:pic>
      <xdr:nvPicPr>
        <xdr:cNvPr id="2" name="Picture 1" descr="metalbo-00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200" y="76200"/>
          <a:ext cx="952500" cy="2754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180975</xdr:colOff>
      <xdr:row>21</xdr:row>
      <xdr:rowOff>76200</xdr:rowOff>
    </xdr:from>
    <xdr:to>
      <xdr:col>7</xdr:col>
      <xdr:colOff>323850</xdr:colOff>
      <xdr:row>36</xdr:row>
      <xdr:rowOff>161925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76200</xdr:colOff>
      <xdr:row>0</xdr:row>
      <xdr:rowOff>76200</xdr:rowOff>
    </xdr:from>
    <xdr:to>
      <xdr:col>9</xdr:col>
      <xdr:colOff>361950</xdr:colOff>
      <xdr:row>0</xdr:row>
      <xdr:rowOff>351692</xdr:rowOff>
    </xdr:to>
    <xdr:pic>
      <xdr:nvPicPr>
        <xdr:cNvPr id="4" name="Picture 1" descr="metalbo-00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95950" y="76200"/>
          <a:ext cx="968375" cy="2754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8</xdr:col>
      <xdr:colOff>66675</xdr:colOff>
      <xdr:row>21</xdr:row>
      <xdr:rowOff>76200</xdr:rowOff>
    </xdr:from>
    <xdr:to>
      <xdr:col>14</xdr:col>
      <xdr:colOff>285750</xdr:colOff>
      <xdr:row>35</xdr:row>
      <xdr:rowOff>152400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76200</xdr:colOff>
      <xdr:row>0</xdr:row>
      <xdr:rowOff>76200</xdr:rowOff>
    </xdr:from>
    <xdr:to>
      <xdr:col>1</xdr:col>
      <xdr:colOff>377825</xdr:colOff>
      <xdr:row>0</xdr:row>
      <xdr:rowOff>351692</xdr:rowOff>
    </xdr:to>
    <xdr:pic>
      <xdr:nvPicPr>
        <xdr:cNvPr id="8" name="Picture 1" descr="metalbo-00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200" y="76200"/>
          <a:ext cx="968375" cy="2754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8</xdr:col>
      <xdr:colOff>111125</xdr:colOff>
      <xdr:row>44</xdr:row>
      <xdr:rowOff>79375</xdr:rowOff>
    </xdr:from>
    <xdr:to>
      <xdr:col>9</xdr:col>
      <xdr:colOff>396875</xdr:colOff>
      <xdr:row>44</xdr:row>
      <xdr:rowOff>349250</xdr:rowOff>
    </xdr:to>
    <xdr:pic>
      <xdr:nvPicPr>
        <xdr:cNvPr id="9" name="Picture 1" descr="metalbo-00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30875" y="9477375"/>
          <a:ext cx="968375" cy="269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76200</xdr:rowOff>
    </xdr:from>
    <xdr:to>
      <xdr:col>1</xdr:col>
      <xdr:colOff>361950</xdr:colOff>
      <xdr:row>0</xdr:row>
      <xdr:rowOff>351692</xdr:rowOff>
    </xdr:to>
    <xdr:pic>
      <xdr:nvPicPr>
        <xdr:cNvPr id="2" name="Picture 1" descr="metalbo-00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200" y="76200"/>
          <a:ext cx="828675" cy="2754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180975</xdr:colOff>
      <xdr:row>21</xdr:row>
      <xdr:rowOff>76200</xdr:rowOff>
    </xdr:from>
    <xdr:to>
      <xdr:col>8</xdr:col>
      <xdr:colOff>504825</xdr:colOff>
      <xdr:row>37</xdr:row>
      <xdr:rowOff>180976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76200</xdr:colOff>
      <xdr:row>0</xdr:row>
      <xdr:rowOff>76200</xdr:rowOff>
    </xdr:from>
    <xdr:to>
      <xdr:col>10</xdr:col>
      <xdr:colOff>361950</xdr:colOff>
      <xdr:row>0</xdr:row>
      <xdr:rowOff>351692</xdr:rowOff>
    </xdr:to>
    <xdr:pic>
      <xdr:nvPicPr>
        <xdr:cNvPr id="5" name="Picture 1" descr="metalbo-00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391275" y="76200"/>
          <a:ext cx="895350" cy="2754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9</xdr:col>
      <xdr:colOff>85725</xdr:colOff>
      <xdr:row>21</xdr:row>
      <xdr:rowOff>95250</xdr:rowOff>
    </xdr:from>
    <xdr:to>
      <xdr:col>15</xdr:col>
      <xdr:colOff>400050</xdr:colOff>
      <xdr:row>35</xdr:row>
      <xdr:rowOff>171450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76200</xdr:rowOff>
    </xdr:from>
    <xdr:to>
      <xdr:col>1</xdr:col>
      <xdr:colOff>361950</xdr:colOff>
      <xdr:row>0</xdr:row>
      <xdr:rowOff>351692</xdr:rowOff>
    </xdr:to>
    <xdr:pic>
      <xdr:nvPicPr>
        <xdr:cNvPr id="2" name="Picture 1" descr="metalbo-00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200" y="76200"/>
          <a:ext cx="828675" cy="2754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9</xdr:col>
      <xdr:colOff>476250</xdr:colOff>
      <xdr:row>10</xdr:row>
      <xdr:rowOff>28575</xdr:rowOff>
    </xdr:from>
    <xdr:to>
      <xdr:col>10</xdr:col>
      <xdr:colOff>114300</xdr:colOff>
      <xdr:row>13</xdr:row>
      <xdr:rowOff>9525</xdr:rowOff>
    </xdr:to>
    <xdr:sp macro="" textlink="">
      <xdr:nvSpPr>
        <xdr:cNvPr id="4" name="AutoShape 4"/>
        <xdr:cNvSpPr>
          <a:spLocks noChangeArrowheads="1"/>
        </xdr:cNvSpPr>
      </xdr:nvSpPr>
      <xdr:spPr bwMode="auto">
        <a:xfrm rot="5400000">
          <a:off x="8124825" y="2181225"/>
          <a:ext cx="466725" cy="428625"/>
        </a:xfrm>
        <a:custGeom>
          <a:avLst/>
          <a:gdLst>
            <a:gd name="T0" fmla="*/ 2147483647 w 21600"/>
            <a:gd name="T1" fmla="*/ 0 h 21600"/>
            <a:gd name="T2" fmla="*/ 0 w 21600"/>
            <a:gd name="T3" fmla="*/ 2147483647 h 21600"/>
            <a:gd name="T4" fmla="*/ 2147483647 w 21600"/>
            <a:gd name="T5" fmla="*/ 2147483647 h 21600"/>
            <a:gd name="T6" fmla="*/ 2147483647 w 21600"/>
            <a:gd name="T7" fmla="*/ 2147483647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5400 h 21600"/>
            <a:gd name="T14" fmla="*/ 18900 w 21600"/>
            <a:gd name="T15" fmla="*/ 16200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lnTo>
                <a:pt x="16200" y="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lnTo>
                <a:pt x="135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lnTo>
                <a:pt x="0" y="5400"/>
              </a:lnTo>
              <a:close/>
            </a:path>
          </a:pathLst>
        </a:cu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76200</xdr:rowOff>
    </xdr:from>
    <xdr:to>
      <xdr:col>1</xdr:col>
      <xdr:colOff>361950</xdr:colOff>
      <xdr:row>0</xdr:row>
      <xdr:rowOff>351692</xdr:rowOff>
    </xdr:to>
    <xdr:pic>
      <xdr:nvPicPr>
        <xdr:cNvPr id="2" name="Picture 1" descr="metalbo-00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200" y="76200"/>
          <a:ext cx="828675" cy="2754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20</xdr:row>
      <xdr:rowOff>28574</xdr:rowOff>
    </xdr:from>
    <xdr:to>
      <xdr:col>6</xdr:col>
      <xdr:colOff>590550</xdr:colOff>
      <xdr:row>35</xdr:row>
      <xdr:rowOff>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95250</xdr:colOff>
      <xdr:row>0</xdr:row>
      <xdr:rowOff>200025</xdr:rowOff>
    </xdr:from>
    <xdr:to>
      <xdr:col>1</xdr:col>
      <xdr:colOff>247650</xdr:colOff>
      <xdr:row>1</xdr:row>
      <xdr:rowOff>76323</xdr:rowOff>
    </xdr:to>
    <xdr:pic>
      <xdr:nvPicPr>
        <xdr:cNvPr id="4" name="Picture 1" descr="metalbo-00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5250" y="200025"/>
          <a:ext cx="809625" cy="247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76200</xdr:rowOff>
    </xdr:to>
    <xdr:sp macro="" textlink="">
      <xdr:nvSpPr>
        <xdr:cNvPr id="5" name="Text Box 5"/>
        <xdr:cNvSpPr txBox="1">
          <a:spLocks noChangeArrowheads="1"/>
        </xdr:cNvSpPr>
      </xdr:nvSpPr>
      <xdr:spPr bwMode="auto">
        <a:xfrm>
          <a:off x="2657475" y="762000"/>
          <a:ext cx="10477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76200</xdr:rowOff>
    </xdr:to>
    <xdr:sp macro="" textlink="">
      <xdr:nvSpPr>
        <xdr:cNvPr id="6" name="Text Box 6"/>
        <xdr:cNvSpPr txBox="1">
          <a:spLocks noChangeArrowheads="1"/>
        </xdr:cNvSpPr>
      </xdr:nvSpPr>
      <xdr:spPr bwMode="auto">
        <a:xfrm>
          <a:off x="2657475" y="762000"/>
          <a:ext cx="10477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76200</xdr:rowOff>
    </xdr:to>
    <xdr:sp macro="" textlink="">
      <xdr:nvSpPr>
        <xdr:cNvPr id="7" name="Text Box 7"/>
        <xdr:cNvSpPr txBox="1">
          <a:spLocks noChangeArrowheads="1"/>
        </xdr:cNvSpPr>
      </xdr:nvSpPr>
      <xdr:spPr bwMode="auto">
        <a:xfrm>
          <a:off x="2657475" y="762000"/>
          <a:ext cx="10477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76200</xdr:rowOff>
    </xdr:to>
    <xdr:sp macro="" textlink="">
      <xdr:nvSpPr>
        <xdr:cNvPr id="8" name="Text Box 8"/>
        <xdr:cNvSpPr txBox="1">
          <a:spLocks noChangeArrowheads="1"/>
        </xdr:cNvSpPr>
      </xdr:nvSpPr>
      <xdr:spPr bwMode="auto">
        <a:xfrm>
          <a:off x="2657475" y="762000"/>
          <a:ext cx="10477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9" name="Text Box 9"/>
        <xdr:cNvSpPr txBox="1">
          <a:spLocks noChangeArrowheads="1"/>
        </xdr:cNvSpPr>
      </xdr:nvSpPr>
      <xdr:spPr bwMode="auto">
        <a:xfrm>
          <a:off x="26574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10" name="Text Box 10"/>
        <xdr:cNvSpPr txBox="1">
          <a:spLocks noChangeArrowheads="1"/>
        </xdr:cNvSpPr>
      </xdr:nvSpPr>
      <xdr:spPr bwMode="auto">
        <a:xfrm>
          <a:off x="26574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11" name="Text Box 11"/>
        <xdr:cNvSpPr txBox="1">
          <a:spLocks noChangeArrowheads="1"/>
        </xdr:cNvSpPr>
      </xdr:nvSpPr>
      <xdr:spPr bwMode="auto">
        <a:xfrm>
          <a:off x="26574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12" name="Text Box 12"/>
        <xdr:cNvSpPr txBox="1">
          <a:spLocks noChangeArrowheads="1"/>
        </xdr:cNvSpPr>
      </xdr:nvSpPr>
      <xdr:spPr bwMode="auto">
        <a:xfrm>
          <a:off x="26574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76200</xdr:rowOff>
    </xdr:to>
    <xdr:sp macro="" textlink="">
      <xdr:nvSpPr>
        <xdr:cNvPr id="13" name="Text Box 17"/>
        <xdr:cNvSpPr txBox="1">
          <a:spLocks noChangeArrowheads="1"/>
        </xdr:cNvSpPr>
      </xdr:nvSpPr>
      <xdr:spPr bwMode="auto">
        <a:xfrm>
          <a:off x="2657475" y="762000"/>
          <a:ext cx="10477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76200</xdr:rowOff>
    </xdr:to>
    <xdr:sp macro="" textlink="">
      <xdr:nvSpPr>
        <xdr:cNvPr id="14" name="Text Box 18"/>
        <xdr:cNvSpPr txBox="1">
          <a:spLocks noChangeArrowheads="1"/>
        </xdr:cNvSpPr>
      </xdr:nvSpPr>
      <xdr:spPr bwMode="auto">
        <a:xfrm>
          <a:off x="2657475" y="762000"/>
          <a:ext cx="10477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76200</xdr:rowOff>
    </xdr:to>
    <xdr:sp macro="" textlink="">
      <xdr:nvSpPr>
        <xdr:cNvPr id="15" name="Text Box 19"/>
        <xdr:cNvSpPr txBox="1">
          <a:spLocks noChangeArrowheads="1"/>
        </xdr:cNvSpPr>
      </xdr:nvSpPr>
      <xdr:spPr bwMode="auto">
        <a:xfrm>
          <a:off x="2657475" y="762000"/>
          <a:ext cx="10477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76200</xdr:rowOff>
    </xdr:to>
    <xdr:sp macro="" textlink="">
      <xdr:nvSpPr>
        <xdr:cNvPr id="16" name="Text Box 20"/>
        <xdr:cNvSpPr txBox="1">
          <a:spLocks noChangeArrowheads="1"/>
        </xdr:cNvSpPr>
      </xdr:nvSpPr>
      <xdr:spPr bwMode="auto">
        <a:xfrm>
          <a:off x="2657475" y="762000"/>
          <a:ext cx="10477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76200</xdr:rowOff>
    </xdr:to>
    <xdr:sp macro="" textlink="">
      <xdr:nvSpPr>
        <xdr:cNvPr id="17" name="Text Box 21"/>
        <xdr:cNvSpPr txBox="1">
          <a:spLocks noChangeArrowheads="1"/>
        </xdr:cNvSpPr>
      </xdr:nvSpPr>
      <xdr:spPr bwMode="auto">
        <a:xfrm>
          <a:off x="3781425" y="762000"/>
          <a:ext cx="10477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76200</xdr:rowOff>
    </xdr:to>
    <xdr:sp macro="" textlink="">
      <xdr:nvSpPr>
        <xdr:cNvPr id="18" name="Text Box 22"/>
        <xdr:cNvSpPr txBox="1">
          <a:spLocks noChangeArrowheads="1"/>
        </xdr:cNvSpPr>
      </xdr:nvSpPr>
      <xdr:spPr bwMode="auto">
        <a:xfrm>
          <a:off x="3781425" y="762000"/>
          <a:ext cx="10477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76200</xdr:rowOff>
    </xdr:to>
    <xdr:sp macro="" textlink="">
      <xdr:nvSpPr>
        <xdr:cNvPr id="19" name="Text Box 23"/>
        <xdr:cNvSpPr txBox="1">
          <a:spLocks noChangeArrowheads="1"/>
        </xdr:cNvSpPr>
      </xdr:nvSpPr>
      <xdr:spPr bwMode="auto">
        <a:xfrm>
          <a:off x="3781425" y="762000"/>
          <a:ext cx="10477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76200</xdr:rowOff>
    </xdr:to>
    <xdr:sp macro="" textlink="">
      <xdr:nvSpPr>
        <xdr:cNvPr id="20" name="Text Box 24"/>
        <xdr:cNvSpPr txBox="1">
          <a:spLocks noChangeArrowheads="1"/>
        </xdr:cNvSpPr>
      </xdr:nvSpPr>
      <xdr:spPr bwMode="auto">
        <a:xfrm>
          <a:off x="3781425" y="762000"/>
          <a:ext cx="10477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76200</xdr:rowOff>
    </xdr:to>
    <xdr:sp macro="" textlink="">
      <xdr:nvSpPr>
        <xdr:cNvPr id="21" name="Text Box 25"/>
        <xdr:cNvSpPr txBox="1">
          <a:spLocks noChangeArrowheads="1"/>
        </xdr:cNvSpPr>
      </xdr:nvSpPr>
      <xdr:spPr bwMode="auto">
        <a:xfrm>
          <a:off x="2657475" y="762000"/>
          <a:ext cx="10477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76200</xdr:rowOff>
    </xdr:to>
    <xdr:sp macro="" textlink="">
      <xdr:nvSpPr>
        <xdr:cNvPr id="22" name="Text Box 26"/>
        <xdr:cNvSpPr txBox="1">
          <a:spLocks noChangeArrowheads="1"/>
        </xdr:cNvSpPr>
      </xdr:nvSpPr>
      <xdr:spPr bwMode="auto">
        <a:xfrm>
          <a:off x="2657475" y="762000"/>
          <a:ext cx="10477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76200</xdr:rowOff>
    </xdr:to>
    <xdr:sp macro="" textlink="">
      <xdr:nvSpPr>
        <xdr:cNvPr id="23" name="Text Box 27"/>
        <xdr:cNvSpPr txBox="1">
          <a:spLocks noChangeArrowheads="1"/>
        </xdr:cNvSpPr>
      </xdr:nvSpPr>
      <xdr:spPr bwMode="auto">
        <a:xfrm>
          <a:off x="2657475" y="762000"/>
          <a:ext cx="10477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76200</xdr:rowOff>
    </xdr:to>
    <xdr:sp macro="" textlink="">
      <xdr:nvSpPr>
        <xdr:cNvPr id="24" name="Text Box 28"/>
        <xdr:cNvSpPr txBox="1">
          <a:spLocks noChangeArrowheads="1"/>
        </xdr:cNvSpPr>
      </xdr:nvSpPr>
      <xdr:spPr bwMode="auto">
        <a:xfrm>
          <a:off x="2657475" y="762000"/>
          <a:ext cx="10477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25" name="Text Box 37"/>
        <xdr:cNvSpPr txBox="1">
          <a:spLocks noChangeArrowheads="1"/>
        </xdr:cNvSpPr>
      </xdr:nvSpPr>
      <xdr:spPr bwMode="auto">
        <a:xfrm>
          <a:off x="26574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26" name="Text Box 38"/>
        <xdr:cNvSpPr txBox="1">
          <a:spLocks noChangeArrowheads="1"/>
        </xdr:cNvSpPr>
      </xdr:nvSpPr>
      <xdr:spPr bwMode="auto">
        <a:xfrm>
          <a:off x="26574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27" name="Text Box 39"/>
        <xdr:cNvSpPr txBox="1">
          <a:spLocks noChangeArrowheads="1"/>
        </xdr:cNvSpPr>
      </xdr:nvSpPr>
      <xdr:spPr bwMode="auto">
        <a:xfrm>
          <a:off x="26574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28" name="Text Box 40"/>
        <xdr:cNvSpPr txBox="1">
          <a:spLocks noChangeArrowheads="1"/>
        </xdr:cNvSpPr>
      </xdr:nvSpPr>
      <xdr:spPr bwMode="auto">
        <a:xfrm>
          <a:off x="26574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76200</xdr:rowOff>
    </xdr:to>
    <xdr:sp macro="" textlink="">
      <xdr:nvSpPr>
        <xdr:cNvPr id="29" name="Text Box 49"/>
        <xdr:cNvSpPr txBox="1">
          <a:spLocks noChangeArrowheads="1"/>
        </xdr:cNvSpPr>
      </xdr:nvSpPr>
      <xdr:spPr bwMode="auto">
        <a:xfrm>
          <a:off x="2657475" y="762000"/>
          <a:ext cx="10477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76200</xdr:rowOff>
    </xdr:to>
    <xdr:sp macro="" textlink="">
      <xdr:nvSpPr>
        <xdr:cNvPr id="30" name="Text Box 50"/>
        <xdr:cNvSpPr txBox="1">
          <a:spLocks noChangeArrowheads="1"/>
        </xdr:cNvSpPr>
      </xdr:nvSpPr>
      <xdr:spPr bwMode="auto">
        <a:xfrm>
          <a:off x="2657475" y="762000"/>
          <a:ext cx="10477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76200</xdr:rowOff>
    </xdr:to>
    <xdr:sp macro="" textlink="">
      <xdr:nvSpPr>
        <xdr:cNvPr id="31" name="Text Box 63"/>
        <xdr:cNvSpPr txBox="1">
          <a:spLocks noChangeArrowheads="1"/>
        </xdr:cNvSpPr>
      </xdr:nvSpPr>
      <xdr:spPr bwMode="auto">
        <a:xfrm>
          <a:off x="2657475" y="762000"/>
          <a:ext cx="10477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76200</xdr:rowOff>
    </xdr:to>
    <xdr:sp macro="" textlink="">
      <xdr:nvSpPr>
        <xdr:cNvPr id="32" name="Text Box 64"/>
        <xdr:cNvSpPr txBox="1">
          <a:spLocks noChangeArrowheads="1"/>
        </xdr:cNvSpPr>
      </xdr:nvSpPr>
      <xdr:spPr bwMode="auto">
        <a:xfrm>
          <a:off x="2657475" y="762000"/>
          <a:ext cx="10477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76200</xdr:rowOff>
    </xdr:to>
    <xdr:sp macro="" textlink="">
      <xdr:nvSpPr>
        <xdr:cNvPr id="33" name="Text Box 73"/>
        <xdr:cNvSpPr txBox="1">
          <a:spLocks noChangeArrowheads="1"/>
        </xdr:cNvSpPr>
      </xdr:nvSpPr>
      <xdr:spPr bwMode="auto">
        <a:xfrm>
          <a:off x="2657475" y="762000"/>
          <a:ext cx="10477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76200</xdr:rowOff>
    </xdr:to>
    <xdr:sp macro="" textlink="">
      <xdr:nvSpPr>
        <xdr:cNvPr id="34" name="Text Box 89"/>
        <xdr:cNvSpPr txBox="1">
          <a:spLocks noChangeArrowheads="1"/>
        </xdr:cNvSpPr>
      </xdr:nvSpPr>
      <xdr:spPr bwMode="auto">
        <a:xfrm>
          <a:off x="2657475" y="762000"/>
          <a:ext cx="10477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35" name="Text Box 176"/>
        <xdr:cNvSpPr txBox="1">
          <a:spLocks noChangeArrowheads="1"/>
        </xdr:cNvSpPr>
      </xdr:nvSpPr>
      <xdr:spPr bwMode="auto">
        <a:xfrm>
          <a:off x="26574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36" name="Text Box 177"/>
        <xdr:cNvSpPr txBox="1">
          <a:spLocks noChangeArrowheads="1"/>
        </xdr:cNvSpPr>
      </xdr:nvSpPr>
      <xdr:spPr bwMode="auto">
        <a:xfrm>
          <a:off x="26574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37" name="Text Box 178"/>
        <xdr:cNvSpPr txBox="1">
          <a:spLocks noChangeArrowheads="1"/>
        </xdr:cNvSpPr>
      </xdr:nvSpPr>
      <xdr:spPr bwMode="auto">
        <a:xfrm>
          <a:off x="26574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38" name="Text Box 179"/>
        <xdr:cNvSpPr txBox="1">
          <a:spLocks noChangeArrowheads="1"/>
        </xdr:cNvSpPr>
      </xdr:nvSpPr>
      <xdr:spPr bwMode="auto">
        <a:xfrm>
          <a:off x="26574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66675</xdr:rowOff>
    </xdr:to>
    <xdr:sp macro="" textlink="">
      <xdr:nvSpPr>
        <xdr:cNvPr id="39" name="Text Box 180"/>
        <xdr:cNvSpPr txBox="1">
          <a:spLocks noChangeArrowheads="1"/>
        </xdr:cNvSpPr>
      </xdr:nvSpPr>
      <xdr:spPr bwMode="auto">
        <a:xfrm>
          <a:off x="378142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66675</xdr:rowOff>
    </xdr:to>
    <xdr:sp macro="" textlink="">
      <xdr:nvSpPr>
        <xdr:cNvPr id="40" name="Text Box 181"/>
        <xdr:cNvSpPr txBox="1">
          <a:spLocks noChangeArrowheads="1"/>
        </xdr:cNvSpPr>
      </xdr:nvSpPr>
      <xdr:spPr bwMode="auto">
        <a:xfrm>
          <a:off x="378142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66675</xdr:rowOff>
    </xdr:to>
    <xdr:sp macro="" textlink="">
      <xdr:nvSpPr>
        <xdr:cNvPr id="41" name="Text Box 182"/>
        <xdr:cNvSpPr txBox="1">
          <a:spLocks noChangeArrowheads="1"/>
        </xdr:cNvSpPr>
      </xdr:nvSpPr>
      <xdr:spPr bwMode="auto">
        <a:xfrm>
          <a:off x="378142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66675</xdr:rowOff>
    </xdr:to>
    <xdr:sp macro="" textlink="">
      <xdr:nvSpPr>
        <xdr:cNvPr id="42" name="Text Box 183"/>
        <xdr:cNvSpPr txBox="1">
          <a:spLocks noChangeArrowheads="1"/>
        </xdr:cNvSpPr>
      </xdr:nvSpPr>
      <xdr:spPr bwMode="auto">
        <a:xfrm>
          <a:off x="378142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43" name="Text Box 184"/>
        <xdr:cNvSpPr txBox="1">
          <a:spLocks noChangeArrowheads="1"/>
        </xdr:cNvSpPr>
      </xdr:nvSpPr>
      <xdr:spPr bwMode="auto">
        <a:xfrm>
          <a:off x="26574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44" name="Text Box 185"/>
        <xdr:cNvSpPr txBox="1">
          <a:spLocks noChangeArrowheads="1"/>
        </xdr:cNvSpPr>
      </xdr:nvSpPr>
      <xdr:spPr bwMode="auto">
        <a:xfrm>
          <a:off x="26574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45" name="Text Box 186"/>
        <xdr:cNvSpPr txBox="1">
          <a:spLocks noChangeArrowheads="1"/>
        </xdr:cNvSpPr>
      </xdr:nvSpPr>
      <xdr:spPr bwMode="auto">
        <a:xfrm>
          <a:off x="26574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46" name="Text Box 187"/>
        <xdr:cNvSpPr txBox="1">
          <a:spLocks noChangeArrowheads="1"/>
        </xdr:cNvSpPr>
      </xdr:nvSpPr>
      <xdr:spPr bwMode="auto">
        <a:xfrm>
          <a:off x="26574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47" name="Text Box 188"/>
        <xdr:cNvSpPr txBox="1">
          <a:spLocks noChangeArrowheads="1"/>
        </xdr:cNvSpPr>
      </xdr:nvSpPr>
      <xdr:spPr bwMode="auto">
        <a:xfrm>
          <a:off x="26574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48" name="Text Box 189"/>
        <xdr:cNvSpPr txBox="1">
          <a:spLocks noChangeArrowheads="1"/>
        </xdr:cNvSpPr>
      </xdr:nvSpPr>
      <xdr:spPr bwMode="auto">
        <a:xfrm>
          <a:off x="26574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49" name="Text Box 190"/>
        <xdr:cNvSpPr txBox="1">
          <a:spLocks noChangeArrowheads="1"/>
        </xdr:cNvSpPr>
      </xdr:nvSpPr>
      <xdr:spPr bwMode="auto">
        <a:xfrm>
          <a:off x="26574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50" name="Text Box 191"/>
        <xdr:cNvSpPr txBox="1">
          <a:spLocks noChangeArrowheads="1"/>
        </xdr:cNvSpPr>
      </xdr:nvSpPr>
      <xdr:spPr bwMode="auto">
        <a:xfrm>
          <a:off x="26574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51" name="Text Box 192"/>
        <xdr:cNvSpPr txBox="1">
          <a:spLocks noChangeArrowheads="1"/>
        </xdr:cNvSpPr>
      </xdr:nvSpPr>
      <xdr:spPr bwMode="auto">
        <a:xfrm>
          <a:off x="26574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52" name="Text Box 193"/>
        <xdr:cNvSpPr txBox="1">
          <a:spLocks noChangeArrowheads="1"/>
        </xdr:cNvSpPr>
      </xdr:nvSpPr>
      <xdr:spPr bwMode="auto">
        <a:xfrm>
          <a:off x="26574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53" name="Text Box 194"/>
        <xdr:cNvSpPr txBox="1">
          <a:spLocks noChangeArrowheads="1"/>
        </xdr:cNvSpPr>
      </xdr:nvSpPr>
      <xdr:spPr bwMode="auto">
        <a:xfrm>
          <a:off x="26574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54" name="Text Box 195"/>
        <xdr:cNvSpPr txBox="1">
          <a:spLocks noChangeArrowheads="1"/>
        </xdr:cNvSpPr>
      </xdr:nvSpPr>
      <xdr:spPr bwMode="auto">
        <a:xfrm>
          <a:off x="26574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66675</xdr:rowOff>
    </xdr:to>
    <xdr:sp macro="" textlink="">
      <xdr:nvSpPr>
        <xdr:cNvPr id="55" name="Text Box 196"/>
        <xdr:cNvSpPr txBox="1">
          <a:spLocks noChangeArrowheads="1"/>
        </xdr:cNvSpPr>
      </xdr:nvSpPr>
      <xdr:spPr bwMode="auto">
        <a:xfrm>
          <a:off x="378142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66675</xdr:rowOff>
    </xdr:to>
    <xdr:sp macro="" textlink="">
      <xdr:nvSpPr>
        <xdr:cNvPr id="56" name="Text Box 197"/>
        <xdr:cNvSpPr txBox="1">
          <a:spLocks noChangeArrowheads="1"/>
        </xdr:cNvSpPr>
      </xdr:nvSpPr>
      <xdr:spPr bwMode="auto">
        <a:xfrm>
          <a:off x="378142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66675</xdr:rowOff>
    </xdr:to>
    <xdr:sp macro="" textlink="">
      <xdr:nvSpPr>
        <xdr:cNvPr id="57" name="Text Box 198"/>
        <xdr:cNvSpPr txBox="1">
          <a:spLocks noChangeArrowheads="1"/>
        </xdr:cNvSpPr>
      </xdr:nvSpPr>
      <xdr:spPr bwMode="auto">
        <a:xfrm>
          <a:off x="378142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66675</xdr:rowOff>
    </xdr:to>
    <xdr:sp macro="" textlink="">
      <xdr:nvSpPr>
        <xdr:cNvPr id="58" name="Text Box 199"/>
        <xdr:cNvSpPr txBox="1">
          <a:spLocks noChangeArrowheads="1"/>
        </xdr:cNvSpPr>
      </xdr:nvSpPr>
      <xdr:spPr bwMode="auto">
        <a:xfrm>
          <a:off x="378142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59" name="Text Box 200"/>
        <xdr:cNvSpPr txBox="1">
          <a:spLocks noChangeArrowheads="1"/>
        </xdr:cNvSpPr>
      </xdr:nvSpPr>
      <xdr:spPr bwMode="auto">
        <a:xfrm>
          <a:off x="26574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60" name="Text Box 201"/>
        <xdr:cNvSpPr txBox="1">
          <a:spLocks noChangeArrowheads="1"/>
        </xdr:cNvSpPr>
      </xdr:nvSpPr>
      <xdr:spPr bwMode="auto">
        <a:xfrm>
          <a:off x="26574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61" name="Text Box 202"/>
        <xdr:cNvSpPr txBox="1">
          <a:spLocks noChangeArrowheads="1"/>
        </xdr:cNvSpPr>
      </xdr:nvSpPr>
      <xdr:spPr bwMode="auto">
        <a:xfrm>
          <a:off x="26574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62" name="Text Box 203"/>
        <xdr:cNvSpPr txBox="1">
          <a:spLocks noChangeArrowheads="1"/>
        </xdr:cNvSpPr>
      </xdr:nvSpPr>
      <xdr:spPr bwMode="auto">
        <a:xfrm>
          <a:off x="26574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63" name="Text Box 204"/>
        <xdr:cNvSpPr txBox="1">
          <a:spLocks noChangeArrowheads="1"/>
        </xdr:cNvSpPr>
      </xdr:nvSpPr>
      <xdr:spPr bwMode="auto">
        <a:xfrm>
          <a:off x="26574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64" name="Text Box 205"/>
        <xdr:cNvSpPr txBox="1">
          <a:spLocks noChangeArrowheads="1"/>
        </xdr:cNvSpPr>
      </xdr:nvSpPr>
      <xdr:spPr bwMode="auto">
        <a:xfrm>
          <a:off x="26574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65" name="Text Box 206"/>
        <xdr:cNvSpPr txBox="1">
          <a:spLocks noChangeArrowheads="1"/>
        </xdr:cNvSpPr>
      </xdr:nvSpPr>
      <xdr:spPr bwMode="auto">
        <a:xfrm>
          <a:off x="26574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66" name="Text Box 207"/>
        <xdr:cNvSpPr txBox="1">
          <a:spLocks noChangeArrowheads="1"/>
        </xdr:cNvSpPr>
      </xdr:nvSpPr>
      <xdr:spPr bwMode="auto">
        <a:xfrm>
          <a:off x="26574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67" name="Text Box 216"/>
        <xdr:cNvSpPr txBox="1">
          <a:spLocks noChangeArrowheads="1"/>
        </xdr:cNvSpPr>
      </xdr:nvSpPr>
      <xdr:spPr bwMode="auto">
        <a:xfrm>
          <a:off x="26574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68" name="Text Box 217"/>
        <xdr:cNvSpPr txBox="1">
          <a:spLocks noChangeArrowheads="1"/>
        </xdr:cNvSpPr>
      </xdr:nvSpPr>
      <xdr:spPr bwMode="auto">
        <a:xfrm>
          <a:off x="26574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69" name="Text Box 230"/>
        <xdr:cNvSpPr txBox="1">
          <a:spLocks noChangeArrowheads="1"/>
        </xdr:cNvSpPr>
      </xdr:nvSpPr>
      <xdr:spPr bwMode="auto">
        <a:xfrm>
          <a:off x="26574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70" name="Text Box 231"/>
        <xdr:cNvSpPr txBox="1">
          <a:spLocks noChangeArrowheads="1"/>
        </xdr:cNvSpPr>
      </xdr:nvSpPr>
      <xdr:spPr bwMode="auto">
        <a:xfrm>
          <a:off x="26574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71" name="Text Box 240"/>
        <xdr:cNvSpPr txBox="1">
          <a:spLocks noChangeArrowheads="1"/>
        </xdr:cNvSpPr>
      </xdr:nvSpPr>
      <xdr:spPr bwMode="auto">
        <a:xfrm>
          <a:off x="26574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72" name="Text Box 256"/>
        <xdr:cNvSpPr txBox="1">
          <a:spLocks noChangeArrowheads="1"/>
        </xdr:cNvSpPr>
      </xdr:nvSpPr>
      <xdr:spPr bwMode="auto">
        <a:xfrm>
          <a:off x="26574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73" name="Text Box 272"/>
        <xdr:cNvSpPr txBox="1">
          <a:spLocks noChangeArrowheads="1"/>
        </xdr:cNvSpPr>
      </xdr:nvSpPr>
      <xdr:spPr bwMode="auto">
        <a:xfrm>
          <a:off x="26574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74" name="Text Box 273"/>
        <xdr:cNvSpPr txBox="1">
          <a:spLocks noChangeArrowheads="1"/>
        </xdr:cNvSpPr>
      </xdr:nvSpPr>
      <xdr:spPr bwMode="auto">
        <a:xfrm>
          <a:off x="26574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75" name="Text Box 1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76" name="Text Box 2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77" name="Text Box 3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78" name="Text Box 4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79" name="Text Box 9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80" name="Text Box 10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81" name="Text Box 11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82" name="Text Box 12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83" name="Text Box 13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84" name="Text Box 14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85" name="Text Box 15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86" name="Text Box 16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87" name="Text Box 29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88" name="Text Box 30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89" name="Text Box 31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90" name="Text Box 32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91" name="Text Box 33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92" name="Text Box 34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93" name="Text Box 35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94" name="Text Box 36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95" name="Text Box 37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96" name="Text Box 38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97" name="Text Box 39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98" name="Text Box 40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99" name="Text Box 103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00" name="Text Box 104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01" name="Text Box 105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02" name="Text Box 106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03" name="Text Box 107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04" name="Text Box 108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05" name="Text Box 109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06" name="Text Box 110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07" name="Text Box 111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08" name="Text Box 112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09" name="Text Box 113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10" name="Text Box 114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11" name="Text Box 115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12" name="Text Box 116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13" name="Text Box 117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14" name="Text Box 118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15" name="Text Box 119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16" name="Text Box 120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17" name="Text Box 121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18" name="Text Box 122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19" name="Text Box 123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20" name="Text Box 124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21" name="Text Box 125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22" name="Text Box 126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23" name="Text Box 127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24" name="Text Box 128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25" name="Text Box 129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26" name="Text Box 130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27" name="Text Box 131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28" name="Text Box 132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29" name="Text Box 133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30" name="Text Box 134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31" name="Text Box 135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32" name="Text Box 136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33" name="Text Box 137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34" name="Text Box 138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35" name="Text Box 139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36" name="Text Box 140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37" name="Text Box 141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38" name="Text Box 142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39" name="Text Box 143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40" name="Text Box 144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41" name="Text Box 145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42" name="Text Box 146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43" name="Text Box 147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44" name="Text Box 148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45" name="Text Box 149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46" name="Text Box 150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47" name="Text Box 151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48" name="Text Box 152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49" name="Text Box 153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50" name="Text Box 154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51" name="Text Box 155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52" name="Text Box 156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53" name="Text Box 157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54" name="Text Box 158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55" name="Text Box 159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56" name="Text Box 160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57" name="Text Box 161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58" name="Text Box 162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59" name="Text Box 163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60" name="Text Box 164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61" name="Text Box 165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62" name="Text Box 166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63" name="Text Box 167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64" name="Text Box 168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65" name="Text Box 169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66" name="Text Box 170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67" name="Text Box 171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68" name="Text Box 172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169" name="Text Box 1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170" name="Text Box 2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171" name="Text Box 3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172" name="Text Box 4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47625</xdr:rowOff>
    </xdr:to>
    <xdr:sp macro="" textlink="">
      <xdr:nvSpPr>
        <xdr:cNvPr id="173" name="Text Box 5"/>
        <xdr:cNvSpPr txBox="1">
          <a:spLocks noChangeArrowheads="1"/>
        </xdr:cNvSpPr>
      </xdr:nvSpPr>
      <xdr:spPr bwMode="auto">
        <a:xfrm>
          <a:off x="490537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47625</xdr:rowOff>
    </xdr:to>
    <xdr:sp macro="" textlink="">
      <xdr:nvSpPr>
        <xdr:cNvPr id="174" name="Text Box 6"/>
        <xdr:cNvSpPr txBox="1">
          <a:spLocks noChangeArrowheads="1"/>
        </xdr:cNvSpPr>
      </xdr:nvSpPr>
      <xdr:spPr bwMode="auto">
        <a:xfrm>
          <a:off x="490537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47625</xdr:rowOff>
    </xdr:to>
    <xdr:sp macro="" textlink="">
      <xdr:nvSpPr>
        <xdr:cNvPr id="175" name="Text Box 7"/>
        <xdr:cNvSpPr txBox="1">
          <a:spLocks noChangeArrowheads="1"/>
        </xdr:cNvSpPr>
      </xdr:nvSpPr>
      <xdr:spPr bwMode="auto">
        <a:xfrm>
          <a:off x="490537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47625</xdr:rowOff>
    </xdr:to>
    <xdr:sp macro="" textlink="">
      <xdr:nvSpPr>
        <xdr:cNvPr id="176" name="Text Box 8"/>
        <xdr:cNvSpPr txBox="1">
          <a:spLocks noChangeArrowheads="1"/>
        </xdr:cNvSpPr>
      </xdr:nvSpPr>
      <xdr:spPr bwMode="auto">
        <a:xfrm>
          <a:off x="490537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177" name="Text Box 9"/>
        <xdr:cNvSpPr txBox="1">
          <a:spLocks noChangeArrowheads="1"/>
        </xdr:cNvSpPr>
      </xdr:nvSpPr>
      <xdr:spPr bwMode="auto">
        <a:xfrm>
          <a:off x="49053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178" name="Text Box 10"/>
        <xdr:cNvSpPr txBox="1">
          <a:spLocks noChangeArrowheads="1"/>
        </xdr:cNvSpPr>
      </xdr:nvSpPr>
      <xdr:spPr bwMode="auto">
        <a:xfrm>
          <a:off x="49053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179" name="Text Box 11"/>
        <xdr:cNvSpPr txBox="1">
          <a:spLocks noChangeArrowheads="1"/>
        </xdr:cNvSpPr>
      </xdr:nvSpPr>
      <xdr:spPr bwMode="auto">
        <a:xfrm>
          <a:off x="49053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180" name="Text Box 12"/>
        <xdr:cNvSpPr txBox="1">
          <a:spLocks noChangeArrowheads="1"/>
        </xdr:cNvSpPr>
      </xdr:nvSpPr>
      <xdr:spPr bwMode="auto">
        <a:xfrm>
          <a:off x="49053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181" name="Text Box 13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182" name="Text Box 14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183" name="Text Box 15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184" name="Text Box 16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47625</xdr:rowOff>
    </xdr:to>
    <xdr:sp macro="" textlink="">
      <xdr:nvSpPr>
        <xdr:cNvPr id="185" name="Text Box 17"/>
        <xdr:cNvSpPr txBox="1">
          <a:spLocks noChangeArrowheads="1"/>
        </xdr:cNvSpPr>
      </xdr:nvSpPr>
      <xdr:spPr bwMode="auto">
        <a:xfrm>
          <a:off x="490537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47625</xdr:rowOff>
    </xdr:to>
    <xdr:sp macro="" textlink="">
      <xdr:nvSpPr>
        <xdr:cNvPr id="186" name="Text Box 18"/>
        <xdr:cNvSpPr txBox="1">
          <a:spLocks noChangeArrowheads="1"/>
        </xdr:cNvSpPr>
      </xdr:nvSpPr>
      <xdr:spPr bwMode="auto">
        <a:xfrm>
          <a:off x="490537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47625</xdr:rowOff>
    </xdr:to>
    <xdr:sp macro="" textlink="">
      <xdr:nvSpPr>
        <xdr:cNvPr id="187" name="Text Box 19"/>
        <xdr:cNvSpPr txBox="1">
          <a:spLocks noChangeArrowheads="1"/>
        </xdr:cNvSpPr>
      </xdr:nvSpPr>
      <xdr:spPr bwMode="auto">
        <a:xfrm>
          <a:off x="490537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47625</xdr:rowOff>
    </xdr:to>
    <xdr:sp macro="" textlink="">
      <xdr:nvSpPr>
        <xdr:cNvPr id="188" name="Text Box 20"/>
        <xdr:cNvSpPr txBox="1">
          <a:spLocks noChangeArrowheads="1"/>
        </xdr:cNvSpPr>
      </xdr:nvSpPr>
      <xdr:spPr bwMode="auto">
        <a:xfrm>
          <a:off x="490537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47625</xdr:rowOff>
    </xdr:to>
    <xdr:sp macro="" textlink="">
      <xdr:nvSpPr>
        <xdr:cNvPr id="189" name="Text Box 25"/>
        <xdr:cNvSpPr txBox="1">
          <a:spLocks noChangeArrowheads="1"/>
        </xdr:cNvSpPr>
      </xdr:nvSpPr>
      <xdr:spPr bwMode="auto">
        <a:xfrm>
          <a:off x="490537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47625</xdr:rowOff>
    </xdr:to>
    <xdr:sp macro="" textlink="">
      <xdr:nvSpPr>
        <xdr:cNvPr id="190" name="Text Box 26"/>
        <xdr:cNvSpPr txBox="1">
          <a:spLocks noChangeArrowheads="1"/>
        </xdr:cNvSpPr>
      </xdr:nvSpPr>
      <xdr:spPr bwMode="auto">
        <a:xfrm>
          <a:off x="490537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47625</xdr:rowOff>
    </xdr:to>
    <xdr:sp macro="" textlink="">
      <xdr:nvSpPr>
        <xdr:cNvPr id="191" name="Text Box 27"/>
        <xdr:cNvSpPr txBox="1">
          <a:spLocks noChangeArrowheads="1"/>
        </xdr:cNvSpPr>
      </xdr:nvSpPr>
      <xdr:spPr bwMode="auto">
        <a:xfrm>
          <a:off x="490537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47625</xdr:rowOff>
    </xdr:to>
    <xdr:sp macro="" textlink="">
      <xdr:nvSpPr>
        <xdr:cNvPr id="192" name="Text Box 28"/>
        <xdr:cNvSpPr txBox="1">
          <a:spLocks noChangeArrowheads="1"/>
        </xdr:cNvSpPr>
      </xdr:nvSpPr>
      <xdr:spPr bwMode="auto">
        <a:xfrm>
          <a:off x="490537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193" name="Text Box 29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194" name="Text Box 30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195" name="Text Box 31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196" name="Text Box 32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197" name="Text Box 33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198" name="Text Box 34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199" name="Text Box 35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200" name="Text Box 36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201" name="Text Box 37"/>
        <xdr:cNvSpPr txBox="1">
          <a:spLocks noChangeArrowheads="1"/>
        </xdr:cNvSpPr>
      </xdr:nvSpPr>
      <xdr:spPr bwMode="auto">
        <a:xfrm>
          <a:off x="49053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202" name="Text Box 38"/>
        <xdr:cNvSpPr txBox="1">
          <a:spLocks noChangeArrowheads="1"/>
        </xdr:cNvSpPr>
      </xdr:nvSpPr>
      <xdr:spPr bwMode="auto">
        <a:xfrm>
          <a:off x="49053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203" name="Text Box 39"/>
        <xdr:cNvSpPr txBox="1">
          <a:spLocks noChangeArrowheads="1"/>
        </xdr:cNvSpPr>
      </xdr:nvSpPr>
      <xdr:spPr bwMode="auto">
        <a:xfrm>
          <a:off x="49053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204" name="Text Box 40"/>
        <xdr:cNvSpPr txBox="1">
          <a:spLocks noChangeArrowheads="1"/>
        </xdr:cNvSpPr>
      </xdr:nvSpPr>
      <xdr:spPr bwMode="auto">
        <a:xfrm>
          <a:off x="49053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205" name="Text Box 41"/>
        <xdr:cNvSpPr txBox="1">
          <a:spLocks noChangeArrowheads="1"/>
        </xdr:cNvSpPr>
      </xdr:nvSpPr>
      <xdr:spPr bwMode="auto">
        <a:xfrm>
          <a:off x="378142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206" name="Text Box 42"/>
        <xdr:cNvSpPr txBox="1">
          <a:spLocks noChangeArrowheads="1"/>
        </xdr:cNvSpPr>
      </xdr:nvSpPr>
      <xdr:spPr bwMode="auto">
        <a:xfrm>
          <a:off x="378142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207" name="Text Box 43"/>
        <xdr:cNvSpPr txBox="1">
          <a:spLocks noChangeArrowheads="1"/>
        </xdr:cNvSpPr>
      </xdr:nvSpPr>
      <xdr:spPr bwMode="auto">
        <a:xfrm>
          <a:off x="378142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208" name="Text Box 44"/>
        <xdr:cNvSpPr txBox="1">
          <a:spLocks noChangeArrowheads="1"/>
        </xdr:cNvSpPr>
      </xdr:nvSpPr>
      <xdr:spPr bwMode="auto">
        <a:xfrm>
          <a:off x="378142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209" name="Text Box 45"/>
        <xdr:cNvSpPr txBox="1">
          <a:spLocks noChangeArrowheads="1"/>
        </xdr:cNvSpPr>
      </xdr:nvSpPr>
      <xdr:spPr bwMode="auto">
        <a:xfrm>
          <a:off x="378142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210" name="Text Box 46"/>
        <xdr:cNvSpPr txBox="1">
          <a:spLocks noChangeArrowheads="1"/>
        </xdr:cNvSpPr>
      </xdr:nvSpPr>
      <xdr:spPr bwMode="auto">
        <a:xfrm>
          <a:off x="378142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211" name="Text Box 47"/>
        <xdr:cNvSpPr txBox="1">
          <a:spLocks noChangeArrowheads="1"/>
        </xdr:cNvSpPr>
      </xdr:nvSpPr>
      <xdr:spPr bwMode="auto">
        <a:xfrm>
          <a:off x="378142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212" name="Text Box 48"/>
        <xdr:cNvSpPr txBox="1">
          <a:spLocks noChangeArrowheads="1"/>
        </xdr:cNvSpPr>
      </xdr:nvSpPr>
      <xdr:spPr bwMode="auto">
        <a:xfrm>
          <a:off x="378142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47625</xdr:rowOff>
    </xdr:to>
    <xdr:sp macro="" textlink="">
      <xdr:nvSpPr>
        <xdr:cNvPr id="213" name="Text Box 49"/>
        <xdr:cNvSpPr txBox="1">
          <a:spLocks noChangeArrowheads="1"/>
        </xdr:cNvSpPr>
      </xdr:nvSpPr>
      <xdr:spPr bwMode="auto">
        <a:xfrm>
          <a:off x="490537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47625</xdr:rowOff>
    </xdr:to>
    <xdr:sp macro="" textlink="">
      <xdr:nvSpPr>
        <xdr:cNvPr id="214" name="Text Box 50"/>
        <xdr:cNvSpPr txBox="1">
          <a:spLocks noChangeArrowheads="1"/>
        </xdr:cNvSpPr>
      </xdr:nvSpPr>
      <xdr:spPr bwMode="auto">
        <a:xfrm>
          <a:off x="490537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215" name="Text Box 51"/>
        <xdr:cNvSpPr txBox="1">
          <a:spLocks noChangeArrowheads="1"/>
        </xdr:cNvSpPr>
      </xdr:nvSpPr>
      <xdr:spPr bwMode="auto">
        <a:xfrm>
          <a:off x="378142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216" name="Text Box 52"/>
        <xdr:cNvSpPr txBox="1">
          <a:spLocks noChangeArrowheads="1"/>
        </xdr:cNvSpPr>
      </xdr:nvSpPr>
      <xdr:spPr bwMode="auto">
        <a:xfrm>
          <a:off x="378142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217" name="Text Box 53"/>
        <xdr:cNvSpPr txBox="1">
          <a:spLocks noChangeArrowheads="1"/>
        </xdr:cNvSpPr>
      </xdr:nvSpPr>
      <xdr:spPr bwMode="auto">
        <a:xfrm>
          <a:off x="378142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218" name="Text Box 54"/>
        <xdr:cNvSpPr txBox="1">
          <a:spLocks noChangeArrowheads="1"/>
        </xdr:cNvSpPr>
      </xdr:nvSpPr>
      <xdr:spPr bwMode="auto">
        <a:xfrm>
          <a:off x="378142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219" name="Text Box 55"/>
        <xdr:cNvSpPr txBox="1">
          <a:spLocks noChangeArrowheads="1"/>
        </xdr:cNvSpPr>
      </xdr:nvSpPr>
      <xdr:spPr bwMode="auto">
        <a:xfrm>
          <a:off x="378142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220" name="Text Box 56"/>
        <xdr:cNvSpPr txBox="1">
          <a:spLocks noChangeArrowheads="1"/>
        </xdr:cNvSpPr>
      </xdr:nvSpPr>
      <xdr:spPr bwMode="auto">
        <a:xfrm>
          <a:off x="378142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221" name="Text Box 57"/>
        <xdr:cNvSpPr txBox="1">
          <a:spLocks noChangeArrowheads="1"/>
        </xdr:cNvSpPr>
      </xdr:nvSpPr>
      <xdr:spPr bwMode="auto">
        <a:xfrm>
          <a:off x="378142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222" name="Text Box 58"/>
        <xdr:cNvSpPr txBox="1">
          <a:spLocks noChangeArrowheads="1"/>
        </xdr:cNvSpPr>
      </xdr:nvSpPr>
      <xdr:spPr bwMode="auto">
        <a:xfrm>
          <a:off x="378142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223" name="Text Box 59"/>
        <xdr:cNvSpPr txBox="1">
          <a:spLocks noChangeArrowheads="1"/>
        </xdr:cNvSpPr>
      </xdr:nvSpPr>
      <xdr:spPr bwMode="auto">
        <a:xfrm>
          <a:off x="378142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224" name="Text Box 60"/>
        <xdr:cNvSpPr txBox="1">
          <a:spLocks noChangeArrowheads="1"/>
        </xdr:cNvSpPr>
      </xdr:nvSpPr>
      <xdr:spPr bwMode="auto">
        <a:xfrm>
          <a:off x="378142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225" name="Text Box 61"/>
        <xdr:cNvSpPr txBox="1">
          <a:spLocks noChangeArrowheads="1"/>
        </xdr:cNvSpPr>
      </xdr:nvSpPr>
      <xdr:spPr bwMode="auto">
        <a:xfrm>
          <a:off x="378142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226" name="Text Box 62"/>
        <xdr:cNvSpPr txBox="1">
          <a:spLocks noChangeArrowheads="1"/>
        </xdr:cNvSpPr>
      </xdr:nvSpPr>
      <xdr:spPr bwMode="auto">
        <a:xfrm>
          <a:off x="378142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47625</xdr:rowOff>
    </xdr:to>
    <xdr:sp macro="" textlink="">
      <xdr:nvSpPr>
        <xdr:cNvPr id="227" name="Text Box 63"/>
        <xdr:cNvSpPr txBox="1">
          <a:spLocks noChangeArrowheads="1"/>
        </xdr:cNvSpPr>
      </xdr:nvSpPr>
      <xdr:spPr bwMode="auto">
        <a:xfrm>
          <a:off x="490537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47625</xdr:rowOff>
    </xdr:to>
    <xdr:sp macro="" textlink="">
      <xdr:nvSpPr>
        <xdr:cNvPr id="228" name="Text Box 64"/>
        <xdr:cNvSpPr txBox="1">
          <a:spLocks noChangeArrowheads="1"/>
        </xdr:cNvSpPr>
      </xdr:nvSpPr>
      <xdr:spPr bwMode="auto">
        <a:xfrm>
          <a:off x="490537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229" name="Text Box 65"/>
        <xdr:cNvSpPr txBox="1">
          <a:spLocks noChangeArrowheads="1"/>
        </xdr:cNvSpPr>
      </xdr:nvSpPr>
      <xdr:spPr bwMode="auto">
        <a:xfrm>
          <a:off x="378142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230" name="Text Box 66"/>
        <xdr:cNvSpPr txBox="1">
          <a:spLocks noChangeArrowheads="1"/>
        </xdr:cNvSpPr>
      </xdr:nvSpPr>
      <xdr:spPr bwMode="auto">
        <a:xfrm>
          <a:off x="378142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231" name="Text Box 67"/>
        <xdr:cNvSpPr txBox="1">
          <a:spLocks noChangeArrowheads="1"/>
        </xdr:cNvSpPr>
      </xdr:nvSpPr>
      <xdr:spPr bwMode="auto">
        <a:xfrm>
          <a:off x="378142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232" name="Text Box 68"/>
        <xdr:cNvSpPr txBox="1">
          <a:spLocks noChangeArrowheads="1"/>
        </xdr:cNvSpPr>
      </xdr:nvSpPr>
      <xdr:spPr bwMode="auto">
        <a:xfrm>
          <a:off x="378142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233" name="Text Box 69"/>
        <xdr:cNvSpPr txBox="1">
          <a:spLocks noChangeArrowheads="1"/>
        </xdr:cNvSpPr>
      </xdr:nvSpPr>
      <xdr:spPr bwMode="auto">
        <a:xfrm>
          <a:off x="378142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234" name="Text Box 70"/>
        <xdr:cNvSpPr txBox="1">
          <a:spLocks noChangeArrowheads="1"/>
        </xdr:cNvSpPr>
      </xdr:nvSpPr>
      <xdr:spPr bwMode="auto">
        <a:xfrm>
          <a:off x="378142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235" name="Text Box 71"/>
        <xdr:cNvSpPr txBox="1">
          <a:spLocks noChangeArrowheads="1"/>
        </xdr:cNvSpPr>
      </xdr:nvSpPr>
      <xdr:spPr bwMode="auto">
        <a:xfrm>
          <a:off x="378142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236" name="Text Box 72"/>
        <xdr:cNvSpPr txBox="1">
          <a:spLocks noChangeArrowheads="1"/>
        </xdr:cNvSpPr>
      </xdr:nvSpPr>
      <xdr:spPr bwMode="auto">
        <a:xfrm>
          <a:off x="378142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47625</xdr:rowOff>
    </xdr:to>
    <xdr:sp macro="" textlink="">
      <xdr:nvSpPr>
        <xdr:cNvPr id="237" name="Text Box 73"/>
        <xdr:cNvSpPr txBox="1">
          <a:spLocks noChangeArrowheads="1"/>
        </xdr:cNvSpPr>
      </xdr:nvSpPr>
      <xdr:spPr bwMode="auto">
        <a:xfrm>
          <a:off x="490537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238" name="Text Box 74"/>
        <xdr:cNvSpPr txBox="1">
          <a:spLocks noChangeArrowheads="1"/>
        </xdr:cNvSpPr>
      </xdr:nvSpPr>
      <xdr:spPr bwMode="auto">
        <a:xfrm>
          <a:off x="378142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239" name="Text Box 75"/>
        <xdr:cNvSpPr txBox="1">
          <a:spLocks noChangeArrowheads="1"/>
        </xdr:cNvSpPr>
      </xdr:nvSpPr>
      <xdr:spPr bwMode="auto">
        <a:xfrm>
          <a:off x="378142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240" name="Text Box 76"/>
        <xdr:cNvSpPr txBox="1">
          <a:spLocks noChangeArrowheads="1"/>
        </xdr:cNvSpPr>
      </xdr:nvSpPr>
      <xdr:spPr bwMode="auto">
        <a:xfrm>
          <a:off x="378142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241" name="Text Box 77"/>
        <xdr:cNvSpPr txBox="1">
          <a:spLocks noChangeArrowheads="1"/>
        </xdr:cNvSpPr>
      </xdr:nvSpPr>
      <xdr:spPr bwMode="auto">
        <a:xfrm>
          <a:off x="378142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242" name="Text Box 78"/>
        <xdr:cNvSpPr txBox="1">
          <a:spLocks noChangeArrowheads="1"/>
        </xdr:cNvSpPr>
      </xdr:nvSpPr>
      <xdr:spPr bwMode="auto">
        <a:xfrm>
          <a:off x="378142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243" name="Text Box 79"/>
        <xdr:cNvSpPr txBox="1">
          <a:spLocks noChangeArrowheads="1"/>
        </xdr:cNvSpPr>
      </xdr:nvSpPr>
      <xdr:spPr bwMode="auto">
        <a:xfrm>
          <a:off x="378142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244" name="Text Box 80"/>
        <xdr:cNvSpPr txBox="1">
          <a:spLocks noChangeArrowheads="1"/>
        </xdr:cNvSpPr>
      </xdr:nvSpPr>
      <xdr:spPr bwMode="auto">
        <a:xfrm>
          <a:off x="378142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245" name="Text Box 81"/>
        <xdr:cNvSpPr txBox="1">
          <a:spLocks noChangeArrowheads="1"/>
        </xdr:cNvSpPr>
      </xdr:nvSpPr>
      <xdr:spPr bwMode="auto">
        <a:xfrm>
          <a:off x="378142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246" name="Text Box 82"/>
        <xdr:cNvSpPr txBox="1">
          <a:spLocks noChangeArrowheads="1"/>
        </xdr:cNvSpPr>
      </xdr:nvSpPr>
      <xdr:spPr bwMode="auto">
        <a:xfrm>
          <a:off x="378142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247" name="Text Box 83"/>
        <xdr:cNvSpPr txBox="1">
          <a:spLocks noChangeArrowheads="1"/>
        </xdr:cNvSpPr>
      </xdr:nvSpPr>
      <xdr:spPr bwMode="auto">
        <a:xfrm>
          <a:off x="378142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248" name="Text Box 84"/>
        <xdr:cNvSpPr txBox="1">
          <a:spLocks noChangeArrowheads="1"/>
        </xdr:cNvSpPr>
      </xdr:nvSpPr>
      <xdr:spPr bwMode="auto">
        <a:xfrm>
          <a:off x="378142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249" name="Text Box 85"/>
        <xdr:cNvSpPr txBox="1">
          <a:spLocks noChangeArrowheads="1"/>
        </xdr:cNvSpPr>
      </xdr:nvSpPr>
      <xdr:spPr bwMode="auto">
        <a:xfrm>
          <a:off x="378142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250" name="Text Box 86"/>
        <xdr:cNvSpPr txBox="1">
          <a:spLocks noChangeArrowheads="1"/>
        </xdr:cNvSpPr>
      </xdr:nvSpPr>
      <xdr:spPr bwMode="auto">
        <a:xfrm>
          <a:off x="378142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251" name="Text Box 87"/>
        <xdr:cNvSpPr txBox="1">
          <a:spLocks noChangeArrowheads="1"/>
        </xdr:cNvSpPr>
      </xdr:nvSpPr>
      <xdr:spPr bwMode="auto">
        <a:xfrm>
          <a:off x="378142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252" name="Text Box 88"/>
        <xdr:cNvSpPr txBox="1">
          <a:spLocks noChangeArrowheads="1"/>
        </xdr:cNvSpPr>
      </xdr:nvSpPr>
      <xdr:spPr bwMode="auto">
        <a:xfrm>
          <a:off x="378142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47625</xdr:rowOff>
    </xdr:to>
    <xdr:sp macro="" textlink="">
      <xdr:nvSpPr>
        <xdr:cNvPr id="253" name="Text Box 89"/>
        <xdr:cNvSpPr txBox="1">
          <a:spLocks noChangeArrowheads="1"/>
        </xdr:cNvSpPr>
      </xdr:nvSpPr>
      <xdr:spPr bwMode="auto">
        <a:xfrm>
          <a:off x="490537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254" name="Text Box 90"/>
        <xdr:cNvSpPr txBox="1">
          <a:spLocks noChangeArrowheads="1"/>
        </xdr:cNvSpPr>
      </xdr:nvSpPr>
      <xdr:spPr bwMode="auto">
        <a:xfrm>
          <a:off x="378142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255" name="Text Box 91"/>
        <xdr:cNvSpPr txBox="1">
          <a:spLocks noChangeArrowheads="1"/>
        </xdr:cNvSpPr>
      </xdr:nvSpPr>
      <xdr:spPr bwMode="auto">
        <a:xfrm>
          <a:off x="378142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256" name="Text Box 92"/>
        <xdr:cNvSpPr txBox="1">
          <a:spLocks noChangeArrowheads="1"/>
        </xdr:cNvSpPr>
      </xdr:nvSpPr>
      <xdr:spPr bwMode="auto">
        <a:xfrm>
          <a:off x="378142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257" name="Text Box 93"/>
        <xdr:cNvSpPr txBox="1">
          <a:spLocks noChangeArrowheads="1"/>
        </xdr:cNvSpPr>
      </xdr:nvSpPr>
      <xdr:spPr bwMode="auto">
        <a:xfrm>
          <a:off x="378142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258" name="Text Box 94"/>
        <xdr:cNvSpPr txBox="1">
          <a:spLocks noChangeArrowheads="1"/>
        </xdr:cNvSpPr>
      </xdr:nvSpPr>
      <xdr:spPr bwMode="auto">
        <a:xfrm>
          <a:off x="378142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259" name="Text Box 95"/>
        <xdr:cNvSpPr txBox="1">
          <a:spLocks noChangeArrowheads="1"/>
        </xdr:cNvSpPr>
      </xdr:nvSpPr>
      <xdr:spPr bwMode="auto">
        <a:xfrm>
          <a:off x="378142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260" name="Text Box 96"/>
        <xdr:cNvSpPr txBox="1">
          <a:spLocks noChangeArrowheads="1"/>
        </xdr:cNvSpPr>
      </xdr:nvSpPr>
      <xdr:spPr bwMode="auto">
        <a:xfrm>
          <a:off x="378142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261" name="Text Box 97"/>
        <xdr:cNvSpPr txBox="1">
          <a:spLocks noChangeArrowheads="1"/>
        </xdr:cNvSpPr>
      </xdr:nvSpPr>
      <xdr:spPr bwMode="auto">
        <a:xfrm>
          <a:off x="378142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262" name="Text Box 98"/>
        <xdr:cNvSpPr txBox="1">
          <a:spLocks noChangeArrowheads="1"/>
        </xdr:cNvSpPr>
      </xdr:nvSpPr>
      <xdr:spPr bwMode="auto">
        <a:xfrm>
          <a:off x="378142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263" name="Text Box 99"/>
        <xdr:cNvSpPr txBox="1">
          <a:spLocks noChangeArrowheads="1"/>
        </xdr:cNvSpPr>
      </xdr:nvSpPr>
      <xdr:spPr bwMode="auto">
        <a:xfrm>
          <a:off x="378142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264" name="Text Box 100"/>
        <xdr:cNvSpPr txBox="1">
          <a:spLocks noChangeArrowheads="1"/>
        </xdr:cNvSpPr>
      </xdr:nvSpPr>
      <xdr:spPr bwMode="auto">
        <a:xfrm>
          <a:off x="378142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265" name="Text Box 101"/>
        <xdr:cNvSpPr txBox="1">
          <a:spLocks noChangeArrowheads="1"/>
        </xdr:cNvSpPr>
      </xdr:nvSpPr>
      <xdr:spPr bwMode="auto">
        <a:xfrm>
          <a:off x="378142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266" name="Text Box 102"/>
        <xdr:cNvSpPr txBox="1">
          <a:spLocks noChangeArrowheads="1"/>
        </xdr:cNvSpPr>
      </xdr:nvSpPr>
      <xdr:spPr bwMode="auto">
        <a:xfrm>
          <a:off x="378142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267" name="Text Box 103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268" name="Text Box 104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269" name="Text Box 105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270" name="Text Box 106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271" name="Text Box 107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272" name="Text Box 108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273" name="Text Box 109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274" name="Text Box 110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275" name="Text Box 111"/>
        <xdr:cNvSpPr txBox="1">
          <a:spLocks noChangeArrowheads="1"/>
        </xdr:cNvSpPr>
      </xdr:nvSpPr>
      <xdr:spPr bwMode="auto">
        <a:xfrm>
          <a:off x="26574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276" name="Text Box 112"/>
        <xdr:cNvSpPr txBox="1">
          <a:spLocks noChangeArrowheads="1"/>
        </xdr:cNvSpPr>
      </xdr:nvSpPr>
      <xdr:spPr bwMode="auto">
        <a:xfrm>
          <a:off x="26574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277" name="Text Box 113"/>
        <xdr:cNvSpPr txBox="1">
          <a:spLocks noChangeArrowheads="1"/>
        </xdr:cNvSpPr>
      </xdr:nvSpPr>
      <xdr:spPr bwMode="auto">
        <a:xfrm>
          <a:off x="26574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278" name="Text Box 114"/>
        <xdr:cNvSpPr txBox="1">
          <a:spLocks noChangeArrowheads="1"/>
        </xdr:cNvSpPr>
      </xdr:nvSpPr>
      <xdr:spPr bwMode="auto">
        <a:xfrm>
          <a:off x="26574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279" name="Text Box 115"/>
        <xdr:cNvSpPr txBox="1">
          <a:spLocks noChangeArrowheads="1"/>
        </xdr:cNvSpPr>
      </xdr:nvSpPr>
      <xdr:spPr bwMode="auto">
        <a:xfrm>
          <a:off x="26574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280" name="Text Box 116"/>
        <xdr:cNvSpPr txBox="1">
          <a:spLocks noChangeArrowheads="1"/>
        </xdr:cNvSpPr>
      </xdr:nvSpPr>
      <xdr:spPr bwMode="auto">
        <a:xfrm>
          <a:off x="26574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281" name="Text Box 117"/>
        <xdr:cNvSpPr txBox="1">
          <a:spLocks noChangeArrowheads="1"/>
        </xdr:cNvSpPr>
      </xdr:nvSpPr>
      <xdr:spPr bwMode="auto">
        <a:xfrm>
          <a:off x="26574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282" name="Text Box 118"/>
        <xdr:cNvSpPr txBox="1">
          <a:spLocks noChangeArrowheads="1"/>
        </xdr:cNvSpPr>
      </xdr:nvSpPr>
      <xdr:spPr bwMode="auto">
        <a:xfrm>
          <a:off x="26574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283" name="Text Box 119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284" name="Text Box 120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285" name="Text Box 121"/>
        <xdr:cNvSpPr txBox="1">
          <a:spLocks noChangeArrowheads="1"/>
        </xdr:cNvSpPr>
      </xdr:nvSpPr>
      <xdr:spPr bwMode="auto">
        <a:xfrm>
          <a:off x="26574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286" name="Text Box 122"/>
        <xdr:cNvSpPr txBox="1">
          <a:spLocks noChangeArrowheads="1"/>
        </xdr:cNvSpPr>
      </xdr:nvSpPr>
      <xdr:spPr bwMode="auto">
        <a:xfrm>
          <a:off x="26574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287" name="Text Box 123"/>
        <xdr:cNvSpPr txBox="1">
          <a:spLocks noChangeArrowheads="1"/>
        </xdr:cNvSpPr>
      </xdr:nvSpPr>
      <xdr:spPr bwMode="auto">
        <a:xfrm>
          <a:off x="26574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288" name="Text Box 124"/>
        <xdr:cNvSpPr txBox="1">
          <a:spLocks noChangeArrowheads="1"/>
        </xdr:cNvSpPr>
      </xdr:nvSpPr>
      <xdr:spPr bwMode="auto">
        <a:xfrm>
          <a:off x="26574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289" name="Text Box 125"/>
        <xdr:cNvSpPr txBox="1">
          <a:spLocks noChangeArrowheads="1"/>
        </xdr:cNvSpPr>
      </xdr:nvSpPr>
      <xdr:spPr bwMode="auto">
        <a:xfrm>
          <a:off x="26574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290" name="Text Box 126"/>
        <xdr:cNvSpPr txBox="1">
          <a:spLocks noChangeArrowheads="1"/>
        </xdr:cNvSpPr>
      </xdr:nvSpPr>
      <xdr:spPr bwMode="auto">
        <a:xfrm>
          <a:off x="26574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291" name="Text Box 127"/>
        <xdr:cNvSpPr txBox="1">
          <a:spLocks noChangeArrowheads="1"/>
        </xdr:cNvSpPr>
      </xdr:nvSpPr>
      <xdr:spPr bwMode="auto">
        <a:xfrm>
          <a:off x="26574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292" name="Text Box 128"/>
        <xdr:cNvSpPr txBox="1">
          <a:spLocks noChangeArrowheads="1"/>
        </xdr:cNvSpPr>
      </xdr:nvSpPr>
      <xdr:spPr bwMode="auto">
        <a:xfrm>
          <a:off x="26574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293" name="Text Box 129"/>
        <xdr:cNvSpPr txBox="1">
          <a:spLocks noChangeArrowheads="1"/>
        </xdr:cNvSpPr>
      </xdr:nvSpPr>
      <xdr:spPr bwMode="auto">
        <a:xfrm>
          <a:off x="26574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294" name="Text Box 130"/>
        <xdr:cNvSpPr txBox="1">
          <a:spLocks noChangeArrowheads="1"/>
        </xdr:cNvSpPr>
      </xdr:nvSpPr>
      <xdr:spPr bwMode="auto">
        <a:xfrm>
          <a:off x="26574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295" name="Text Box 131"/>
        <xdr:cNvSpPr txBox="1">
          <a:spLocks noChangeArrowheads="1"/>
        </xdr:cNvSpPr>
      </xdr:nvSpPr>
      <xdr:spPr bwMode="auto">
        <a:xfrm>
          <a:off x="26574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296" name="Text Box 132"/>
        <xdr:cNvSpPr txBox="1">
          <a:spLocks noChangeArrowheads="1"/>
        </xdr:cNvSpPr>
      </xdr:nvSpPr>
      <xdr:spPr bwMode="auto">
        <a:xfrm>
          <a:off x="26574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297" name="Text Box 133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298" name="Text Box 134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299" name="Text Box 135"/>
        <xdr:cNvSpPr txBox="1">
          <a:spLocks noChangeArrowheads="1"/>
        </xdr:cNvSpPr>
      </xdr:nvSpPr>
      <xdr:spPr bwMode="auto">
        <a:xfrm>
          <a:off x="26574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300" name="Text Box 136"/>
        <xdr:cNvSpPr txBox="1">
          <a:spLocks noChangeArrowheads="1"/>
        </xdr:cNvSpPr>
      </xdr:nvSpPr>
      <xdr:spPr bwMode="auto">
        <a:xfrm>
          <a:off x="26574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301" name="Text Box 137"/>
        <xdr:cNvSpPr txBox="1">
          <a:spLocks noChangeArrowheads="1"/>
        </xdr:cNvSpPr>
      </xdr:nvSpPr>
      <xdr:spPr bwMode="auto">
        <a:xfrm>
          <a:off x="26574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302" name="Text Box 138"/>
        <xdr:cNvSpPr txBox="1">
          <a:spLocks noChangeArrowheads="1"/>
        </xdr:cNvSpPr>
      </xdr:nvSpPr>
      <xdr:spPr bwMode="auto">
        <a:xfrm>
          <a:off x="26574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303" name="Text Box 139"/>
        <xdr:cNvSpPr txBox="1">
          <a:spLocks noChangeArrowheads="1"/>
        </xdr:cNvSpPr>
      </xdr:nvSpPr>
      <xdr:spPr bwMode="auto">
        <a:xfrm>
          <a:off x="26574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304" name="Text Box 140"/>
        <xdr:cNvSpPr txBox="1">
          <a:spLocks noChangeArrowheads="1"/>
        </xdr:cNvSpPr>
      </xdr:nvSpPr>
      <xdr:spPr bwMode="auto">
        <a:xfrm>
          <a:off x="26574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305" name="Text Box 141"/>
        <xdr:cNvSpPr txBox="1">
          <a:spLocks noChangeArrowheads="1"/>
        </xdr:cNvSpPr>
      </xdr:nvSpPr>
      <xdr:spPr bwMode="auto">
        <a:xfrm>
          <a:off x="26574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306" name="Text Box 142"/>
        <xdr:cNvSpPr txBox="1">
          <a:spLocks noChangeArrowheads="1"/>
        </xdr:cNvSpPr>
      </xdr:nvSpPr>
      <xdr:spPr bwMode="auto">
        <a:xfrm>
          <a:off x="26574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307" name="Text Box 143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308" name="Text Box 144"/>
        <xdr:cNvSpPr txBox="1">
          <a:spLocks noChangeArrowheads="1"/>
        </xdr:cNvSpPr>
      </xdr:nvSpPr>
      <xdr:spPr bwMode="auto">
        <a:xfrm>
          <a:off x="26574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309" name="Text Box 145"/>
        <xdr:cNvSpPr txBox="1">
          <a:spLocks noChangeArrowheads="1"/>
        </xdr:cNvSpPr>
      </xdr:nvSpPr>
      <xdr:spPr bwMode="auto">
        <a:xfrm>
          <a:off x="26574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310" name="Text Box 146"/>
        <xdr:cNvSpPr txBox="1">
          <a:spLocks noChangeArrowheads="1"/>
        </xdr:cNvSpPr>
      </xdr:nvSpPr>
      <xdr:spPr bwMode="auto">
        <a:xfrm>
          <a:off x="26574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311" name="Text Box 147"/>
        <xdr:cNvSpPr txBox="1">
          <a:spLocks noChangeArrowheads="1"/>
        </xdr:cNvSpPr>
      </xdr:nvSpPr>
      <xdr:spPr bwMode="auto">
        <a:xfrm>
          <a:off x="26574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312" name="Text Box 148"/>
        <xdr:cNvSpPr txBox="1">
          <a:spLocks noChangeArrowheads="1"/>
        </xdr:cNvSpPr>
      </xdr:nvSpPr>
      <xdr:spPr bwMode="auto">
        <a:xfrm>
          <a:off x="26574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313" name="Text Box 149"/>
        <xdr:cNvSpPr txBox="1">
          <a:spLocks noChangeArrowheads="1"/>
        </xdr:cNvSpPr>
      </xdr:nvSpPr>
      <xdr:spPr bwMode="auto">
        <a:xfrm>
          <a:off x="26574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314" name="Text Box 150"/>
        <xdr:cNvSpPr txBox="1">
          <a:spLocks noChangeArrowheads="1"/>
        </xdr:cNvSpPr>
      </xdr:nvSpPr>
      <xdr:spPr bwMode="auto">
        <a:xfrm>
          <a:off x="26574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315" name="Text Box 151"/>
        <xdr:cNvSpPr txBox="1">
          <a:spLocks noChangeArrowheads="1"/>
        </xdr:cNvSpPr>
      </xdr:nvSpPr>
      <xdr:spPr bwMode="auto">
        <a:xfrm>
          <a:off x="26574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316" name="Text Box 152"/>
        <xdr:cNvSpPr txBox="1">
          <a:spLocks noChangeArrowheads="1"/>
        </xdr:cNvSpPr>
      </xdr:nvSpPr>
      <xdr:spPr bwMode="auto">
        <a:xfrm>
          <a:off x="26574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317" name="Text Box 153"/>
        <xdr:cNvSpPr txBox="1">
          <a:spLocks noChangeArrowheads="1"/>
        </xdr:cNvSpPr>
      </xdr:nvSpPr>
      <xdr:spPr bwMode="auto">
        <a:xfrm>
          <a:off x="26574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318" name="Text Box 154"/>
        <xdr:cNvSpPr txBox="1">
          <a:spLocks noChangeArrowheads="1"/>
        </xdr:cNvSpPr>
      </xdr:nvSpPr>
      <xdr:spPr bwMode="auto">
        <a:xfrm>
          <a:off x="26574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319" name="Text Box 155"/>
        <xdr:cNvSpPr txBox="1">
          <a:spLocks noChangeArrowheads="1"/>
        </xdr:cNvSpPr>
      </xdr:nvSpPr>
      <xdr:spPr bwMode="auto">
        <a:xfrm>
          <a:off x="26574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320" name="Text Box 156"/>
        <xdr:cNvSpPr txBox="1">
          <a:spLocks noChangeArrowheads="1"/>
        </xdr:cNvSpPr>
      </xdr:nvSpPr>
      <xdr:spPr bwMode="auto">
        <a:xfrm>
          <a:off x="26574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321" name="Text Box 157"/>
        <xdr:cNvSpPr txBox="1">
          <a:spLocks noChangeArrowheads="1"/>
        </xdr:cNvSpPr>
      </xdr:nvSpPr>
      <xdr:spPr bwMode="auto">
        <a:xfrm>
          <a:off x="26574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322" name="Text Box 158"/>
        <xdr:cNvSpPr txBox="1">
          <a:spLocks noChangeArrowheads="1"/>
        </xdr:cNvSpPr>
      </xdr:nvSpPr>
      <xdr:spPr bwMode="auto">
        <a:xfrm>
          <a:off x="26574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323" name="Text Box 159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324" name="Text Box 160"/>
        <xdr:cNvSpPr txBox="1">
          <a:spLocks noChangeArrowheads="1"/>
        </xdr:cNvSpPr>
      </xdr:nvSpPr>
      <xdr:spPr bwMode="auto">
        <a:xfrm>
          <a:off x="26574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325" name="Text Box 161"/>
        <xdr:cNvSpPr txBox="1">
          <a:spLocks noChangeArrowheads="1"/>
        </xdr:cNvSpPr>
      </xdr:nvSpPr>
      <xdr:spPr bwMode="auto">
        <a:xfrm>
          <a:off x="26574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326" name="Text Box 162"/>
        <xdr:cNvSpPr txBox="1">
          <a:spLocks noChangeArrowheads="1"/>
        </xdr:cNvSpPr>
      </xdr:nvSpPr>
      <xdr:spPr bwMode="auto">
        <a:xfrm>
          <a:off x="26574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327" name="Text Box 163"/>
        <xdr:cNvSpPr txBox="1">
          <a:spLocks noChangeArrowheads="1"/>
        </xdr:cNvSpPr>
      </xdr:nvSpPr>
      <xdr:spPr bwMode="auto">
        <a:xfrm>
          <a:off x="26574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328" name="Text Box 164"/>
        <xdr:cNvSpPr txBox="1">
          <a:spLocks noChangeArrowheads="1"/>
        </xdr:cNvSpPr>
      </xdr:nvSpPr>
      <xdr:spPr bwMode="auto">
        <a:xfrm>
          <a:off x="26574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329" name="Text Box 165"/>
        <xdr:cNvSpPr txBox="1">
          <a:spLocks noChangeArrowheads="1"/>
        </xdr:cNvSpPr>
      </xdr:nvSpPr>
      <xdr:spPr bwMode="auto">
        <a:xfrm>
          <a:off x="26574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330" name="Text Box 166"/>
        <xdr:cNvSpPr txBox="1">
          <a:spLocks noChangeArrowheads="1"/>
        </xdr:cNvSpPr>
      </xdr:nvSpPr>
      <xdr:spPr bwMode="auto">
        <a:xfrm>
          <a:off x="26574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331" name="Text Box 167"/>
        <xdr:cNvSpPr txBox="1">
          <a:spLocks noChangeArrowheads="1"/>
        </xdr:cNvSpPr>
      </xdr:nvSpPr>
      <xdr:spPr bwMode="auto">
        <a:xfrm>
          <a:off x="26574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332" name="Text Box 168"/>
        <xdr:cNvSpPr txBox="1">
          <a:spLocks noChangeArrowheads="1"/>
        </xdr:cNvSpPr>
      </xdr:nvSpPr>
      <xdr:spPr bwMode="auto">
        <a:xfrm>
          <a:off x="26574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333" name="Text Box 169"/>
        <xdr:cNvSpPr txBox="1">
          <a:spLocks noChangeArrowheads="1"/>
        </xdr:cNvSpPr>
      </xdr:nvSpPr>
      <xdr:spPr bwMode="auto">
        <a:xfrm>
          <a:off x="26574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334" name="Text Box 170"/>
        <xdr:cNvSpPr txBox="1">
          <a:spLocks noChangeArrowheads="1"/>
        </xdr:cNvSpPr>
      </xdr:nvSpPr>
      <xdr:spPr bwMode="auto">
        <a:xfrm>
          <a:off x="26574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335" name="Text Box 171"/>
        <xdr:cNvSpPr txBox="1">
          <a:spLocks noChangeArrowheads="1"/>
        </xdr:cNvSpPr>
      </xdr:nvSpPr>
      <xdr:spPr bwMode="auto">
        <a:xfrm>
          <a:off x="26574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336" name="Text Box 172"/>
        <xdr:cNvSpPr txBox="1">
          <a:spLocks noChangeArrowheads="1"/>
        </xdr:cNvSpPr>
      </xdr:nvSpPr>
      <xdr:spPr bwMode="auto">
        <a:xfrm>
          <a:off x="26574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337" name="Text Box 176"/>
        <xdr:cNvSpPr txBox="1">
          <a:spLocks noChangeArrowheads="1"/>
        </xdr:cNvSpPr>
      </xdr:nvSpPr>
      <xdr:spPr bwMode="auto">
        <a:xfrm>
          <a:off x="49053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338" name="Text Box 177"/>
        <xdr:cNvSpPr txBox="1">
          <a:spLocks noChangeArrowheads="1"/>
        </xdr:cNvSpPr>
      </xdr:nvSpPr>
      <xdr:spPr bwMode="auto">
        <a:xfrm>
          <a:off x="49053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339" name="Text Box 178"/>
        <xdr:cNvSpPr txBox="1">
          <a:spLocks noChangeArrowheads="1"/>
        </xdr:cNvSpPr>
      </xdr:nvSpPr>
      <xdr:spPr bwMode="auto">
        <a:xfrm>
          <a:off x="49053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340" name="Text Box 179"/>
        <xdr:cNvSpPr txBox="1">
          <a:spLocks noChangeArrowheads="1"/>
        </xdr:cNvSpPr>
      </xdr:nvSpPr>
      <xdr:spPr bwMode="auto">
        <a:xfrm>
          <a:off x="49053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341" name="Text Box 184"/>
        <xdr:cNvSpPr txBox="1">
          <a:spLocks noChangeArrowheads="1"/>
        </xdr:cNvSpPr>
      </xdr:nvSpPr>
      <xdr:spPr bwMode="auto">
        <a:xfrm>
          <a:off x="49053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342" name="Text Box 185"/>
        <xdr:cNvSpPr txBox="1">
          <a:spLocks noChangeArrowheads="1"/>
        </xdr:cNvSpPr>
      </xdr:nvSpPr>
      <xdr:spPr bwMode="auto">
        <a:xfrm>
          <a:off x="49053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343" name="Text Box 186"/>
        <xdr:cNvSpPr txBox="1">
          <a:spLocks noChangeArrowheads="1"/>
        </xdr:cNvSpPr>
      </xdr:nvSpPr>
      <xdr:spPr bwMode="auto">
        <a:xfrm>
          <a:off x="49053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344" name="Text Box 187"/>
        <xdr:cNvSpPr txBox="1">
          <a:spLocks noChangeArrowheads="1"/>
        </xdr:cNvSpPr>
      </xdr:nvSpPr>
      <xdr:spPr bwMode="auto">
        <a:xfrm>
          <a:off x="49053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345" name="Text Box 188"/>
        <xdr:cNvSpPr txBox="1">
          <a:spLocks noChangeArrowheads="1"/>
        </xdr:cNvSpPr>
      </xdr:nvSpPr>
      <xdr:spPr bwMode="auto">
        <a:xfrm>
          <a:off x="49053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346" name="Text Box 189"/>
        <xdr:cNvSpPr txBox="1">
          <a:spLocks noChangeArrowheads="1"/>
        </xdr:cNvSpPr>
      </xdr:nvSpPr>
      <xdr:spPr bwMode="auto">
        <a:xfrm>
          <a:off x="49053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347" name="Text Box 190"/>
        <xdr:cNvSpPr txBox="1">
          <a:spLocks noChangeArrowheads="1"/>
        </xdr:cNvSpPr>
      </xdr:nvSpPr>
      <xdr:spPr bwMode="auto">
        <a:xfrm>
          <a:off x="49053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348" name="Text Box 191"/>
        <xdr:cNvSpPr txBox="1">
          <a:spLocks noChangeArrowheads="1"/>
        </xdr:cNvSpPr>
      </xdr:nvSpPr>
      <xdr:spPr bwMode="auto">
        <a:xfrm>
          <a:off x="49053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349" name="Text Box 192"/>
        <xdr:cNvSpPr txBox="1">
          <a:spLocks noChangeArrowheads="1"/>
        </xdr:cNvSpPr>
      </xdr:nvSpPr>
      <xdr:spPr bwMode="auto">
        <a:xfrm>
          <a:off x="49053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350" name="Text Box 193"/>
        <xdr:cNvSpPr txBox="1">
          <a:spLocks noChangeArrowheads="1"/>
        </xdr:cNvSpPr>
      </xdr:nvSpPr>
      <xdr:spPr bwMode="auto">
        <a:xfrm>
          <a:off x="49053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351" name="Text Box 194"/>
        <xdr:cNvSpPr txBox="1">
          <a:spLocks noChangeArrowheads="1"/>
        </xdr:cNvSpPr>
      </xdr:nvSpPr>
      <xdr:spPr bwMode="auto">
        <a:xfrm>
          <a:off x="49053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352" name="Text Box 195"/>
        <xdr:cNvSpPr txBox="1">
          <a:spLocks noChangeArrowheads="1"/>
        </xdr:cNvSpPr>
      </xdr:nvSpPr>
      <xdr:spPr bwMode="auto">
        <a:xfrm>
          <a:off x="49053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353" name="Text Box 200"/>
        <xdr:cNvSpPr txBox="1">
          <a:spLocks noChangeArrowheads="1"/>
        </xdr:cNvSpPr>
      </xdr:nvSpPr>
      <xdr:spPr bwMode="auto">
        <a:xfrm>
          <a:off x="49053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354" name="Text Box 201"/>
        <xdr:cNvSpPr txBox="1">
          <a:spLocks noChangeArrowheads="1"/>
        </xdr:cNvSpPr>
      </xdr:nvSpPr>
      <xdr:spPr bwMode="auto">
        <a:xfrm>
          <a:off x="49053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355" name="Text Box 202"/>
        <xdr:cNvSpPr txBox="1">
          <a:spLocks noChangeArrowheads="1"/>
        </xdr:cNvSpPr>
      </xdr:nvSpPr>
      <xdr:spPr bwMode="auto">
        <a:xfrm>
          <a:off x="49053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356" name="Text Box 203"/>
        <xdr:cNvSpPr txBox="1">
          <a:spLocks noChangeArrowheads="1"/>
        </xdr:cNvSpPr>
      </xdr:nvSpPr>
      <xdr:spPr bwMode="auto">
        <a:xfrm>
          <a:off x="49053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357" name="Text Box 204"/>
        <xdr:cNvSpPr txBox="1">
          <a:spLocks noChangeArrowheads="1"/>
        </xdr:cNvSpPr>
      </xdr:nvSpPr>
      <xdr:spPr bwMode="auto">
        <a:xfrm>
          <a:off x="49053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358" name="Text Box 205"/>
        <xdr:cNvSpPr txBox="1">
          <a:spLocks noChangeArrowheads="1"/>
        </xdr:cNvSpPr>
      </xdr:nvSpPr>
      <xdr:spPr bwMode="auto">
        <a:xfrm>
          <a:off x="49053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359" name="Text Box 206"/>
        <xdr:cNvSpPr txBox="1">
          <a:spLocks noChangeArrowheads="1"/>
        </xdr:cNvSpPr>
      </xdr:nvSpPr>
      <xdr:spPr bwMode="auto">
        <a:xfrm>
          <a:off x="49053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360" name="Text Box 207"/>
        <xdr:cNvSpPr txBox="1">
          <a:spLocks noChangeArrowheads="1"/>
        </xdr:cNvSpPr>
      </xdr:nvSpPr>
      <xdr:spPr bwMode="auto">
        <a:xfrm>
          <a:off x="49053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361" name="Text Box 208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362" name="Text Box 209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363" name="Text Box 210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364" name="Text Box 211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365" name="Text Box 212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366" name="Text Box 213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367" name="Text Box 214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368" name="Text Box 215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369" name="Text Box 216"/>
        <xdr:cNvSpPr txBox="1">
          <a:spLocks noChangeArrowheads="1"/>
        </xdr:cNvSpPr>
      </xdr:nvSpPr>
      <xdr:spPr bwMode="auto">
        <a:xfrm>
          <a:off x="49053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370" name="Text Box 217"/>
        <xdr:cNvSpPr txBox="1">
          <a:spLocks noChangeArrowheads="1"/>
        </xdr:cNvSpPr>
      </xdr:nvSpPr>
      <xdr:spPr bwMode="auto">
        <a:xfrm>
          <a:off x="49053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371" name="Text Box 218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372" name="Text Box 219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373" name="Text Box 220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374" name="Text Box 221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375" name="Text Box 222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376" name="Text Box 223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377" name="Text Box 224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378" name="Text Box 225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379" name="Text Box 226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380" name="Text Box 227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381" name="Text Box 228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382" name="Text Box 229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383" name="Text Box 230"/>
        <xdr:cNvSpPr txBox="1">
          <a:spLocks noChangeArrowheads="1"/>
        </xdr:cNvSpPr>
      </xdr:nvSpPr>
      <xdr:spPr bwMode="auto">
        <a:xfrm>
          <a:off x="49053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384" name="Text Box 231"/>
        <xdr:cNvSpPr txBox="1">
          <a:spLocks noChangeArrowheads="1"/>
        </xdr:cNvSpPr>
      </xdr:nvSpPr>
      <xdr:spPr bwMode="auto">
        <a:xfrm>
          <a:off x="49053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385" name="Text Box 232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386" name="Text Box 233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387" name="Text Box 234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388" name="Text Box 235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389" name="Text Box 236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390" name="Text Box 237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391" name="Text Box 238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392" name="Text Box 239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393" name="Text Box 240"/>
        <xdr:cNvSpPr txBox="1">
          <a:spLocks noChangeArrowheads="1"/>
        </xdr:cNvSpPr>
      </xdr:nvSpPr>
      <xdr:spPr bwMode="auto">
        <a:xfrm>
          <a:off x="49053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394" name="Text Box 241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395" name="Text Box 242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396" name="Text Box 243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397" name="Text Box 244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398" name="Text Box 245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399" name="Text Box 246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400" name="Text Box 247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401" name="Text Box 248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402" name="Text Box 249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403" name="Text Box 250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404" name="Text Box 251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405" name="Text Box 252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406" name="Text Box 253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407" name="Text Box 254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408" name="Text Box 255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409" name="Text Box 256"/>
        <xdr:cNvSpPr txBox="1">
          <a:spLocks noChangeArrowheads="1"/>
        </xdr:cNvSpPr>
      </xdr:nvSpPr>
      <xdr:spPr bwMode="auto">
        <a:xfrm>
          <a:off x="49053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410" name="Text Box 257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411" name="Text Box 258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412" name="Text Box 259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413" name="Text Box 260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414" name="Text Box 261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415" name="Text Box 262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416" name="Text Box 263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417" name="Text Box 264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418" name="Text Box 265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419" name="Text Box 266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420" name="Text Box 267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421" name="Text Box 268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422" name="Text Box 269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423" name="Text Box 272"/>
        <xdr:cNvSpPr txBox="1">
          <a:spLocks noChangeArrowheads="1"/>
        </xdr:cNvSpPr>
      </xdr:nvSpPr>
      <xdr:spPr bwMode="auto">
        <a:xfrm>
          <a:off x="49053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424" name="Text Box 273"/>
        <xdr:cNvSpPr txBox="1">
          <a:spLocks noChangeArrowheads="1"/>
        </xdr:cNvSpPr>
      </xdr:nvSpPr>
      <xdr:spPr bwMode="auto">
        <a:xfrm>
          <a:off x="49053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76200</xdr:rowOff>
    </xdr:to>
    <xdr:sp macro="" textlink="">
      <xdr:nvSpPr>
        <xdr:cNvPr id="425" name="Text Box 5"/>
        <xdr:cNvSpPr txBox="1">
          <a:spLocks noChangeArrowheads="1"/>
        </xdr:cNvSpPr>
      </xdr:nvSpPr>
      <xdr:spPr bwMode="auto">
        <a:xfrm>
          <a:off x="2657475" y="762000"/>
          <a:ext cx="10477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76200</xdr:rowOff>
    </xdr:to>
    <xdr:sp macro="" textlink="">
      <xdr:nvSpPr>
        <xdr:cNvPr id="426" name="Text Box 6"/>
        <xdr:cNvSpPr txBox="1">
          <a:spLocks noChangeArrowheads="1"/>
        </xdr:cNvSpPr>
      </xdr:nvSpPr>
      <xdr:spPr bwMode="auto">
        <a:xfrm>
          <a:off x="2657475" y="762000"/>
          <a:ext cx="10477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76200</xdr:rowOff>
    </xdr:to>
    <xdr:sp macro="" textlink="">
      <xdr:nvSpPr>
        <xdr:cNvPr id="427" name="Text Box 7"/>
        <xdr:cNvSpPr txBox="1">
          <a:spLocks noChangeArrowheads="1"/>
        </xdr:cNvSpPr>
      </xdr:nvSpPr>
      <xdr:spPr bwMode="auto">
        <a:xfrm>
          <a:off x="2657475" y="762000"/>
          <a:ext cx="10477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76200</xdr:rowOff>
    </xdr:to>
    <xdr:sp macro="" textlink="">
      <xdr:nvSpPr>
        <xdr:cNvPr id="428" name="Text Box 8"/>
        <xdr:cNvSpPr txBox="1">
          <a:spLocks noChangeArrowheads="1"/>
        </xdr:cNvSpPr>
      </xdr:nvSpPr>
      <xdr:spPr bwMode="auto">
        <a:xfrm>
          <a:off x="2657475" y="762000"/>
          <a:ext cx="10477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429" name="Text Box 9"/>
        <xdr:cNvSpPr txBox="1">
          <a:spLocks noChangeArrowheads="1"/>
        </xdr:cNvSpPr>
      </xdr:nvSpPr>
      <xdr:spPr bwMode="auto">
        <a:xfrm>
          <a:off x="26574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430" name="Text Box 10"/>
        <xdr:cNvSpPr txBox="1">
          <a:spLocks noChangeArrowheads="1"/>
        </xdr:cNvSpPr>
      </xdr:nvSpPr>
      <xdr:spPr bwMode="auto">
        <a:xfrm>
          <a:off x="26574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431" name="Text Box 11"/>
        <xdr:cNvSpPr txBox="1">
          <a:spLocks noChangeArrowheads="1"/>
        </xdr:cNvSpPr>
      </xdr:nvSpPr>
      <xdr:spPr bwMode="auto">
        <a:xfrm>
          <a:off x="26574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432" name="Text Box 12"/>
        <xdr:cNvSpPr txBox="1">
          <a:spLocks noChangeArrowheads="1"/>
        </xdr:cNvSpPr>
      </xdr:nvSpPr>
      <xdr:spPr bwMode="auto">
        <a:xfrm>
          <a:off x="26574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76200</xdr:rowOff>
    </xdr:to>
    <xdr:sp macro="" textlink="">
      <xdr:nvSpPr>
        <xdr:cNvPr id="433" name="Text Box 17"/>
        <xdr:cNvSpPr txBox="1">
          <a:spLocks noChangeArrowheads="1"/>
        </xdr:cNvSpPr>
      </xdr:nvSpPr>
      <xdr:spPr bwMode="auto">
        <a:xfrm>
          <a:off x="2657475" y="762000"/>
          <a:ext cx="10477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76200</xdr:rowOff>
    </xdr:to>
    <xdr:sp macro="" textlink="">
      <xdr:nvSpPr>
        <xdr:cNvPr id="434" name="Text Box 18"/>
        <xdr:cNvSpPr txBox="1">
          <a:spLocks noChangeArrowheads="1"/>
        </xdr:cNvSpPr>
      </xdr:nvSpPr>
      <xdr:spPr bwMode="auto">
        <a:xfrm>
          <a:off x="2657475" y="762000"/>
          <a:ext cx="10477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76200</xdr:rowOff>
    </xdr:to>
    <xdr:sp macro="" textlink="">
      <xdr:nvSpPr>
        <xdr:cNvPr id="435" name="Text Box 19"/>
        <xdr:cNvSpPr txBox="1">
          <a:spLocks noChangeArrowheads="1"/>
        </xdr:cNvSpPr>
      </xdr:nvSpPr>
      <xdr:spPr bwMode="auto">
        <a:xfrm>
          <a:off x="2657475" y="762000"/>
          <a:ext cx="10477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76200</xdr:rowOff>
    </xdr:to>
    <xdr:sp macro="" textlink="">
      <xdr:nvSpPr>
        <xdr:cNvPr id="436" name="Text Box 20"/>
        <xdr:cNvSpPr txBox="1">
          <a:spLocks noChangeArrowheads="1"/>
        </xdr:cNvSpPr>
      </xdr:nvSpPr>
      <xdr:spPr bwMode="auto">
        <a:xfrm>
          <a:off x="2657475" y="762000"/>
          <a:ext cx="10477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76200</xdr:rowOff>
    </xdr:to>
    <xdr:sp macro="" textlink="">
      <xdr:nvSpPr>
        <xdr:cNvPr id="437" name="Text Box 21"/>
        <xdr:cNvSpPr txBox="1">
          <a:spLocks noChangeArrowheads="1"/>
        </xdr:cNvSpPr>
      </xdr:nvSpPr>
      <xdr:spPr bwMode="auto">
        <a:xfrm>
          <a:off x="3781425" y="762000"/>
          <a:ext cx="10477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76200</xdr:rowOff>
    </xdr:to>
    <xdr:sp macro="" textlink="">
      <xdr:nvSpPr>
        <xdr:cNvPr id="438" name="Text Box 22"/>
        <xdr:cNvSpPr txBox="1">
          <a:spLocks noChangeArrowheads="1"/>
        </xdr:cNvSpPr>
      </xdr:nvSpPr>
      <xdr:spPr bwMode="auto">
        <a:xfrm>
          <a:off x="3781425" y="762000"/>
          <a:ext cx="10477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76200</xdr:rowOff>
    </xdr:to>
    <xdr:sp macro="" textlink="">
      <xdr:nvSpPr>
        <xdr:cNvPr id="439" name="Text Box 23"/>
        <xdr:cNvSpPr txBox="1">
          <a:spLocks noChangeArrowheads="1"/>
        </xdr:cNvSpPr>
      </xdr:nvSpPr>
      <xdr:spPr bwMode="auto">
        <a:xfrm>
          <a:off x="3781425" y="762000"/>
          <a:ext cx="10477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76200</xdr:rowOff>
    </xdr:to>
    <xdr:sp macro="" textlink="">
      <xdr:nvSpPr>
        <xdr:cNvPr id="440" name="Text Box 24"/>
        <xdr:cNvSpPr txBox="1">
          <a:spLocks noChangeArrowheads="1"/>
        </xdr:cNvSpPr>
      </xdr:nvSpPr>
      <xdr:spPr bwMode="auto">
        <a:xfrm>
          <a:off x="3781425" y="762000"/>
          <a:ext cx="10477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76200</xdr:rowOff>
    </xdr:to>
    <xdr:sp macro="" textlink="">
      <xdr:nvSpPr>
        <xdr:cNvPr id="441" name="Text Box 25"/>
        <xdr:cNvSpPr txBox="1">
          <a:spLocks noChangeArrowheads="1"/>
        </xdr:cNvSpPr>
      </xdr:nvSpPr>
      <xdr:spPr bwMode="auto">
        <a:xfrm>
          <a:off x="2657475" y="762000"/>
          <a:ext cx="10477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76200</xdr:rowOff>
    </xdr:to>
    <xdr:sp macro="" textlink="">
      <xdr:nvSpPr>
        <xdr:cNvPr id="442" name="Text Box 26"/>
        <xdr:cNvSpPr txBox="1">
          <a:spLocks noChangeArrowheads="1"/>
        </xdr:cNvSpPr>
      </xdr:nvSpPr>
      <xdr:spPr bwMode="auto">
        <a:xfrm>
          <a:off x="2657475" y="762000"/>
          <a:ext cx="10477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76200</xdr:rowOff>
    </xdr:to>
    <xdr:sp macro="" textlink="">
      <xdr:nvSpPr>
        <xdr:cNvPr id="443" name="Text Box 27"/>
        <xdr:cNvSpPr txBox="1">
          <a:spLocks noChangeArrowheads="1"/>
        </xdr:cNvSpPr>
      </xdr:nvSpPr>
      <xdr:spPr bwMode="auto">
        <a:xfrm>
          <a:off x="2657475" y="762000"/>
          <a:ext cx="10477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76200</xdr:rowOff>
    </xdr:to>
    <xdr:sp macro="" textlink="">
      <xdr:nvSpPr>
        <xdr:cNvPr id="444" name="Text Box 28"/>
        <xdr:cNvSpPr txBox="1">
          <a:spLocks noChangeArrowheads="1"/>
        </xdr:cNvSpPr>
      </xdr:nvSpPr>
      <xdr:spPr bwMode="auto">
        <a:xfrm>
          <a:off x="2657475" y="762000"/>
          <a:ext cx="10477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445" name="Text Box 37"/>
        <xdr:cNvSpPr txBox="1">
          <a:spLocks noChangeArrowheads="1"/>
        </xdr:cNvSpPr>
      </xdr:nvSpPr>
      <xdr:spPr bwMode="auto">
        <a:xfrm>
          <a:off x="26574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446" name="Text Box 38"/>
        <xdr:cNvSpPr txBox="1">
          <a:spLocks noChangeArrowheads="1"/>
        </xdr:cNvSpPr>
      </xdr:nvSpPr>
      <xdr:spPr bwMode="auto">
        <a:xfrm>
          <a:off x="26574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447" name="Text Box 39"/>
        <xdr:cNvSpPr txBox="1">
          <a:spLocks noChangeArrowheads="1"/>
        </xdr:cNvSpPr>
      </xdr:nvSpPr>
      <xdr:spPr bwMode="auto">
        <a:xfrm>
          <a:off x="26574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448" name="Text Box 40"/>
        <xdr:cNvSpPr txBox="1">
          <a:spLocks noChangeArrowheads="1"/>
        </xdr:cNvSpPr>
      </xdr:nvSpPr>
      <xdr:spPr bwMode="auto">
        <a:xfrm>
          <a:off x="26574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76200</xdr:rowOff>
    </xdr:to>
    <xdr:sp macro="" textlink="">
      <xdr:nvSpPr>
        <xdr:cNvPr id="449" name="Text Box 49"/>
        <xdr:cNvSpPr txBox="1">
          <a:spLocks noChangeArrowheads="1"/>
        </xdr:cNvSpPr>
      </xdr:nvSpPr>
      <xdr:spPr bwMode="auto">
        <a:xfrm>
          <a:off x="2657475" y="762000"/>
          <a:ext cx="10477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76200</xdr:rowOff>
    </xdr:to>
    <xdr:sp macro="" textlink="">
      <xdr:nvSpPr>
        <xdr:cNvPr id="450" name="Text Box 50"/>
        <xdr:cNvSpPr txBox="1">
          <a:spLocks noChangeArrowheads="1"/>
        </xdr:cNvSpPr>
      </xdr:nvSpPr>
      <xdr:spPr bwMode="auto">
        <a:xfrm>
          <a:off x="2657475" y="762000"/>
          <a:ext cx="10477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76200</xdr:rowOff>
    </xdr:to>
    <xdr:sp macro="" textlink="">
      <xdr:nvSpPr>
        <xdr:cNvPr id="451" name="Text Box 63"/>
        <xdr:cNvSpPr txBox="1">
          <a:spLocks noChangeArrowheads="1"/>
        </xdr:cNvSpPr>
      </xdr:nvSpPr>
      <xdr:spPr bwMode="auto">
        <a:xfrm>
          <a:off x="2657475" y="762000"/>
          <a:ext cx="10477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76200</xdr:rowOff>
    </xdr:to>
    <xdr:sp macro="" textlink="">
      <xdr:nvSpPr>
        <xdr:cNvPr id="452" name="Text Box 64"/>
        <xdr:cNvSpPr txBox="1">
          <a:spLocks noChangeArrowheads="1"/>
        </xdr:cNvSpPr>
      </xdr:nvSpPr>
      <xdr:spPr bwMode="auto">
        <a:xfrm>
          <a:off x="2657475" y="762000"/>
          <a:ext cx="10477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76200</xdr:rowOff>
    </xdr:to>
    <xdr:sp macro="" textlink="">
      <xdr:nvSpPr>
        <xdr:cNvPr id="453" name="Text Box 73"/>
        <xdr:cNvSpPr txBox="1">
          <a:spLocks noChangeArrowheads="1"/>
        </xdr:cNvSpPr>
      </xdr:nvSpPr>
      <xdr:spPr bwMode="auto">
        <a:xfrm>
          <a:off x="2657475" y="762000"/>
          <a:ext cx="10477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76200</xdr:rowOff>
    </xdr:to>
    <xdr:sp macro="" textlink="">
      <xdr:nvSpPr>
        <xdr:cNvPr id="454" name="Text Box 89"/>
        <xdr:cNvSpPr txBox="1">
          <a:spLocks noChangeArrowheads="1"/>
        </xdr:cNvSpPr>
      </xdr:nvSpPr>
      <xdr:spPr bwMode="auto">
        <a:xfrm>
          <a:off x="2657475" y="762000"/>
          <a:ext cx="10477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455" name="Text Box 176"/>
        <xdr:cNvSpPr txBox="1">
          <a:spLocks noChangeArrowheads="1"/>
        </xdr:cNvSpPr>
      </xdr:nvSpPr>
      <xdr:spPr bwMode="auto">
        <a:xfrm>
          <a:off x="26574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456" name="Text Box 177"/>
        <xdr:cNvSpPr txBox="1">
          <a:spLocks noChangeArrowheads="1"/>
        </xdr:cNvSpPr>
      </xdr:nvSpPr>
      <xdr:spPr bwMode="auto">
        <a:xfrm>
          <a:off x="26574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457" name="Text Box 178"/>
        <xdr:cNvSpPr txBox="1">
          <a:spLocks noChangeArrowheads="1"/>
        </xdr:cNvSpPr>
      </xdr:nvSpPr>
      <xdr:spPr bwMode="auto">
        <a:xfrm>
          <a:off x="26574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458" name="Text Box 179"/>
        <xdr:cNvSpPr txBox="1">
          <a:spLocks noChangeArrowheads="1"/>
        </xdr:cNvSpPr>
      </xdr:nvSpPr>
      <xdr:spPr bwMode="auto">
        <a:xfrm>
          <a:off x="26574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66675</xdr:rowOff>
    </xdr:to>
    <xdr:sp macro="" textlink="">
      <xdr:nvSpPr>
        <xdr:cNvPr id="459" name="Text Box 180"/>
        <xdr:cNvSpPr txBox="1">
          <a:spLocks noChangeArrowheads="1"/>
        </xdr:cNvSpPr>
      </xdr:nvSpPr>
      <xdr:spPr bwMode="auto">
        <a:xfrm>
          <a:off x="378142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66675</xdr:rowOff>
    </xdr:to>
    <xdr:sp macro="" textlink="">
      <xdr:nvSpPr>
        <xdr:cNvPr id="460" name="Text Box 181"/>
        <xdr:cNvSpPr txBox="1">
          <a:spLocks noChangeArrowheads="1"/>
        </xdr:cNvSpPr>
      </xdr:nvSpPr>
      <xdr:spPr bwMode="auto">
        <a:xfrm>
          <a:off x="378142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66675</xdr:rowOff>
    </xdr:to>
    <xdr:sp macro="" textlink="">
      <xdr:nvSpPr>
        <xdr:cNvPr id="461" name="Text Box 182"/>
        <xdr:cNvSpPr txBox="1">
          <a:spLocks noChangeArrowheads="1"/>
        </xdr:cNvSpPr>
      </xdr:nvSpPr>
      <xdr:spPr bwMode="auto">
        <a:xfrm>
          <a:off x="378142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66675</xdr:rowOff>
    </xdr:to>
    <xdr:sp macro="" textlink="">
      <xdr:nvSpPr>
        <xdr:cNvPr id="462" name="Text Box 183"/>
        <xdr:cNvSpPr txBox="1">
          <a:spLocks noChangeArrowheads="1"/>
        </xdr:cNvSpPr>
      </xdr:nvSpPr>
      <xdr:spPr bwMode="auto">
        <a:xfrm>
          <a:off x="378142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463" name="Text Box 184"/>
        <xdr:cNvSpPr txBox="1">
          <a:spLocks noChangeArrowheads="1"/>
        </xdr:cNvSpPr>
      </xdr:nvSpPr>
      <xdr:spPr bwMode="auto">
        <a:xfrm>
          <a:off x="26574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464" name="Text Box 185"/>
        <xdr:cNvSpPr txBox="1">
          <a:spLocks noChangeArrowheads="1"/>
        </xdr:cNvSpPr>
      </xdr:nvSpPr>
      <xdr:spPr bwMode="auto">
        <a:xfrm>
          <a:off x="26574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465" name="Text Box 186"/>
        <xdr:cNvSpPr txBox="1">
          <a:spLocks noChangeArrowheads="1"/>
        </xdr:cNvSpPr>
      </xdr:nvSpPr>
      <xdr:spPr bwMode="auto">
        <a:xfrm>
          <a:off x="26574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466" name="Text Box 187"/>
        <xdr:cNvSpPr txBox="1">
          <a:spLocks noChangeArrowheads="1"/>
        </xdr:cNvSpPr>
      </xdr:nvSpPr>
      <xdr:spPr bwMode="auto">
        <a:xfrm>
          <a:off x="26574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467" name="Text Box 188"/>
        <xdr:cNvSpPr txBox="1">
          <a:spLocks noChangeArrowheads="1"/>
        </xdr:cNvSpPr>
      </xdr:nvSpPr>
      <xdr:spPr bwMode="auto">
        <a:xfrm>
          <a:off x="26574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468" name="Text Box 189"/>
        <xdr:cNvSpPr txBox="1">
          <a:spLocks noChangeArrowheads="1"/>
        </xdr:cNvSpPr>
      </xdr:nvSpPr>
      <xdr:spPr bwMode="auto">
        <a:xfrm>
          <a:off x="26574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469" name="Text Box 190"/>
        <xdr:cNvSpPr txBox="1">
          <a:spLocks noChangeArrowheads="1"/>
        </xdr:cNvSpPr>
      </xdr:nvSpPr>
      <xdr:spPr bwMode="auto">
        <a:xfrm>
          <a:off x="26574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470" name="Text Box 191"/>
        <xdr:cNvSpPr txBox="1">
          <a:spLocks noChangeArrowheads="1"/>
        </xdr:cNvSpPr>
      </xdr:nvSpPr>
      <xdr:spPr bwMode="auto">
        <a:xfrm>
          <a:off x="26574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471" name="Text Box 192"/>
        <xdr:cNvSpPr txBox="1">
          <a:spLocks noChangeArrowheads="1"/>
        </xdr:cNvSpPr>
      </xdr:nvSpPr>
      <xdr:spPr bwMode="auto">
        <a:xfrm>
          <a:off x="26574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472" name="Text Box 193"/>
        <xdr:cNvSpPr txBox="1">
          <a:spLocks noChangeArrowheads="1"/>
        </xdr:cNvSpPr>
      </xdr:nvSpPr>
      <xdr:spPr bwMode="auto">
        <a:xfrm>
          <a:off x="26574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473" name="Text Box 194"/>
        <xdr:cNvSpPr txBox="1">
          <a:spLocks noChangeArrowheads="1"/>
        </xdr:cNvSpPr>
      </xdr:nvSpPr>
      <xdr:spPr bwMode="auto">
        <a:xfrm>
          <a:off x="26574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474" name="Text Box 195"/>
        <xdr:cNvSpPr txBox="1">
          <a:spLocks noChangeArrowheads="1"/>
        </xdr:cNvSpPr>
      </xdr:nvSpPr>
      <xdr:spPr bwMode="auto">
        <a:xfrm>
          <a:off x="26574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66675</xdr:rowOff>
    </xdr:to>
    <xdr:sp macro="" textlink="">
      <xdr:nvSpPr>
        <xdr:cNvPr id="475" name="Text Box 196"/>
        <xdr:cNvSpPr txBox="1">
          <a:spLocks noChangeArrowheads="1"/>
        </xdr:cNvSpPr>
      </xdr:nvSpPr>
      <xdr:spPr bwMode="auto">
        <a:xfrm>
          <a:off x="378142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66675</xdr:rowOff>
    </xdr:to>
    <xdr:sp macro="" textlink="">
      <xdr:nvSpPr>
        <xdr:cNvPr id="476" name="Text Box 197"/>
        <xdr:cNvSpPr txBox="1">
          <a:spLocks noChangeArrowheads="1"/>
        </xdr:cNvSpPr>
      </xdr:nvSpPr>
      <xdr:spPr bwMode="auto">
        <a:xfrm>
          <a:off x="378142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66675</xdr:rowOff>
    </xdr:to>
    <xdr:sp macro="" textlink="">
      <xdr:nvSpPr>
        <xdr:cNvPr id="477" name="Text Box 198"/>
        <xdr:cNvSpPr txBox="1">
          <a:spLocks noChangeArrowheads="1"/>
        </xdr:cNvSpPr>
      </xdr:nvSpPr>
      <xdr:spPr bwMode="auto">
        <a:xfrm>
          <a:off x="378142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66675</xdr:rowOff>
    </xdr:to>
    <xdr:sp macro="" textlink="">
      <xdr:nvSpPr>
        <xdr:cNvPr id="478" name="Text Box 199"/>
        <xdr:cNvSpPr txBox="1">
          <a:spLocks noChangeArrowheads="1"/>
        </xdr:cNvSpPr>
      </xdr:nvSpPr>
      <xdr:spPr bwMode="auto">
        <a:xfrm>
          <a:off x="378142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479" name="Text Box 200"/>
        <xdr:cNvSpPr txBox="1">
          <a:spLocks noChangeArrowheads="1"/>
        </xdr:cNvSpPr>
      </xdr:nvSpPr>
      <xdr:spPr bwMode="auto">
        <a:xfrm>
          <a:off x="26574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480" name="Text Box 201"/>
        <xdr:cNvSpPr txBox="1">
          <a:spLocks noChangeArrowheads="1"/>
        </xdr:cNvSpPr>
      </xdr:nvSpPr>
      <xdr:spPr bwMode="auto">
        <a:xfrm>
          <a:off x="26574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481" name="Text Box 202"/>
        <xdr:cNvSpPr txBox="1">
          <a:spLocks noChangeArrowheads="1"/>
        </xdr:cNvSpPr>
      </xdr:nvSpPr>
      <xdr:spPr bwMode="auto">
        <a:xfrm>
          <a:off x="26574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482" name="Text Box 203"/>
        <xdr:cNvSpPr txBox="1">
          <a:spLocks noChangeArrowheads="1"/>
        </xdr:cNvSpPr>
      </xdr:nvSpPr>
      <xdr:spPr bwMode="auto">
        <a:xfrm>
          <a:off x="26574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483" name="Text Box 204"/>
        <xdr:cNvSpPr txBox="1">
          <a:spLocks noChangeArrowheads="1"/>
        </xdr:cNvSpPr>
      </xdr:nvSpPr>
      <xdr:spPr bwMode="auto">
        <a:xfrm>
          <a:off x="26574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484" name="Text Box 205"/>
        <xdr:cNvSpPr txBox="1">
          <a:spLocks noChangeArrowheads="1"/>
        </xdr:cNvSpPr>
      </xdr:nvSpPr>
      <xdr:spPr bwMode="auto">
        <a:xfrm>
          <a:off x="26574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485" name="Text Box 206"/>
        <xdr:cNvSpPr txBox="1">
          <a:spLocks noChangeArrowheads="1"/>
        </xdr:cNvSpPr>
      </xdr:nvSpPr>
      <xdr:spPr bwMode="auto">
        <a:xfrm>
          <a:off x="26574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486" name="Text Box 207"/>
        <xdr:cNvSpPr txBox="1">
          <a:spLocks noChangeArrowheads="1"/>
        </xdr:cNvSpPr>
      </xdr:nvSpPr>
      <xdr:spPr bwMode="auto">
        <a:xfrm>
          <a:off x="26574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487" name="Text Box 216"/>
        <xdr:cNvSpPr txBox="1">
          <a:spLocks noChangeArrowheads="1"/>
        </xdr:cNvSpPr>
      </xdr:nvSpPr>
      <xdr:spPr bwMode="auto">
        <a:xfrm>
          <a:off x="26574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488" name="Text Box 217"/>
        <xdr:cNvSpPr txBox="1">
          <a:spLocks noChangeArrowheads="1"/>
        </xdr:cNvSpPr>
      </xdr:nvSpPr>
      <xdr:spPr bwMode="auto">
        <a:xfrm>
          <a:off x="26574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489" name="Text Box 230"/>
        <xdr:cNvSpPr txBox="1">
          <a:spLocks noChangeArrowheads="1"/>
        </xdr:cNvSpPr>
      </xdr:nvSpPr>
      <xdr:spPr bwMode="auto">
        <a:xfrm>
          <a:off x="26574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490" name="Text Box 231"/>
        <xdr:cNvSpPr txBox="1">
          <a:spLocks noChangeArrowheads="1"/>
        </xdr:cNvSpPr>
      </xdr:nvSpPr>
      <xdr:spPr bwMode="auto">
        <a:xfrm>
          <a:off x="26574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491" name="Text Box 240"/>
        <xdr:cNvSpPr txBox="1">
          <a:spLocks noChangeArrowheads="1"/>
        </xdr:cNvSpPr>
      </xdr:nvSpPr>
      <xdr:spPr bwMode="auto">
        <a:xfrm>
          <a:off x="26574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492" name="Text Box 256"/>
        <xdr:cNvSpPr txBox="1">
          <a:spLocks noChangeArrowheads="1"/>
        </xdr:cNvSpPr>
      </xdr:nvSpPr>
      <xdr:spPr bwMode="auto">
        <a:xfrm>
          <a:off x="26574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493" name="Text Box 272"/>
        <xdr:cNvSpPr txBox="1">
          <a:spLocks noChangeArrowheads="1"/>
        </xdr:cNvSpPr>
      </xdr:nvSpPr>
      <xdr:spPr bwMode="auto">
        <a:xfrm>
          <a:off x="26574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494" name="Text Box 273"/>
        <xdr:cNvSpPr txBox="1">
          <a:spLocks noChangeArrowheads="1"/>
        </xdr:cNvSpPr>
      </xdr:nvSpPr>
      <xdr:spPr bwMode="auto">
        <a:xfrm>
          <a:off x="26574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495" name="Text Box 1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496" name="Text Box 2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497" name="Text Box 3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498" name="Text Box 4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499" name="Text Box 9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00" name="Text Box 10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01" name="Text Box 11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02" name="Text Box 12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03" name="Text Box 13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04" name="Text Box 14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05" name="Text Box 15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06" name="Text Box 16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07" name="Text Box 29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08" name="Text Box 30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09" name="Text Box 31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10" name="Text Box 32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11" name="Text Box 33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12" name="Text Box 34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13" name="Text Box 35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14" name="Text Box 36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15" name="Text Box 37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16" name="Text Box 38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17" name="Text Box 39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18" name="Text Box 40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19" name="Text Box 103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20" name="Text Box 104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21" name="Text Box 105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22" name="Text Box 106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23" name="Text Box 107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24" name="Text Box 108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25" name="Text Box 109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26" name="Text Box 110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27" name="Text Box 111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28" name="Text Box 112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29" name="Text Box 113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30" name="Text Box 114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31" name="Text Box 115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32" name="Text Box 116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33" name="Text Box 117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34" name="Text Box 118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35" name="Text Box 119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36" name="Text Box 120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37" name="Text Box 121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38" name="Text Box 122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39" name="Text Box 123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40" name="Text Box 124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41" name="Text Box 125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42" name="Text Box 126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43" name="Text Box 127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44" name="Text Box 128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45" name="Text Box 129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46" name="Text Box 130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47" name="Text Box 131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48" name="Text Box 132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49" name="Text Box 133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50" name="Text Box 134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51" name="Text Box 135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52" name="Text Box 136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53" name="Text Box 137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54" name="Text Box 138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55" name="Text Box 139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56" name="Text Box 140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57" name="Text Box 141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58" name="Text Box 142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59" name="Text Box 143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60" name="Text Box 144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61" name="Text Box 145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62" name="Text Box 146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63" name="Text Box 147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64" name="Text Box 148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65" name="Text Box 150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66" name="Text Box 151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67" name="Text Box 152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68" name="Text Box 153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69" name="Text Box 154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70" name="Text Box 155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71" name="Text Box 156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72" name="Text Box 157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73" name="Text Box 158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74" name="Text Box 159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75" name="Text Box 160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76" name="Text Box 161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77" name="Text Box 162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78" name="Text Box 163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79" name="Text Box 164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80" name="Text Box 165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81" name="Text Box 166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82" name="Text Box 167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83" name="Text Box 172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584" name="Text Box 1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585" name="Text Box 2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586" name="Text Box 3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587" name="Text Box 4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47625</xdr:rowOff>
    </xdr:to>
    <xdr:sp macro="" textlink="">
      <xdr:nvSpPr>
        <xdr:cNvPr id="588" name="Text Box 5"/>
        <xdr:cNvSpPr txBox="1">
          <a:spLocks noChangeArrowheads="1"/>
        </xdr:cNvSpPr>
      </xdr:nvSpPr>
      <xdr:spPr bwMode="auto">
        <a:xfrm>
          <a:off x="490537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47625</xdr:rowOff>
    </xdr:to>
    <xdr:sp macro="" textlink="">
      <xdr:nvSpPr>
        <xdr:cNvPr id="589" name="Text Box 6"/>
        <xdr:cNvSpPr txBox="1">
          <a:spLocks noChangeArrowheads="1"/>
        </xdr:cNvSpPr>
      </xdr:nvSpPr>
      <xdr:spPr bwMode="auto">
        <a:xfrm>
          <a:off x="490537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47625</xdr:rowOff>
    </xdr:to>
    <xdr:sp macro="" textlink="">
      <xdr:nvSpPr>
        <xdr:cNvPr id="590" name="Text Box 7"/>
        <xdr:cNvSpPr txBox="1">
          <a:spLocks noChangeArrowheads="1"/>
        </xdr:cNvSpPr>
      </xdr:nvSpPr>
      <xdr:spPr bwMode="auto">
        <a:xfrm>
          <a:off x="490537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47625</xdr:rowOff>
    </xdr:to>
    <xdr:sp macro="" textlink="">
      <xdr:nvSpPr>
        <xdr:cNvPr id="591" name="Text Box 8"/>
        <xdr:cNvSpPr txBox="1">
          <a:spLocks noChangeArrowheads="1"/>
        </xdr:cNvSpPr>
      </xdr:nvSpPr>
      <xdr:spPr bwMode="auto">
        <a:xfrm>
          <a:off x="490537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592" name="Text Box 9"/>
        <xdr:cNvSpPr txBox="1">
          <a:spLocks noChangeArrowheads="1"/>
        </xdr:cNvSpPr>
      </xdr:nvSpPr>
      <xdr:spPr bwMode="auto">
        <a:xfrm>
          <a:off x="49053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593" name="Text Box 10"/>
        <xdr:cNvSpPr txBox="1">
          <a:spLocks noChangeArrowheads="1"/>
        </xdr:cNvSpPr>
      </xdr:nvSpPr>
      <xdr:spPr bwMode="auto">
        <a:xfrm>
          <a:off x="49053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594" name="Text Box 11"/>
        <xdr:cNvSpPr txBox="1">
          <a:spLocks noChangeArrowheads="1"/>
        </xdr:cNvSpPr>
      </xdr:nvSpPr>
      <xdr:spPr bwMode="auto">
        <a:xfrm>
          <a:off x="49053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595" name="Text Box 12"/>
        <xdr:cNvSpPr txBox="1">
          <a:spLocks noChangeArrowheads="1"/>
        </xdr:cNvSpPr>
      </xdr:nvSpPr>
      <xdr:spPr bwMode="auto">
        <a:xfrm>
          <a:off x="49053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596" name="Text Box 13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597" name="Text Box 14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598" name="Text Box 15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599" name="Text Box 16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47625</xdr:rowOff>
    </xdr:to>
    <xdr:sp macro="" textlink="">
      <xdr:nvSpPr>
        <xdr:cNvPr id="600" name="Text Box 17"/>
        <xdr:cNvSpPr txBox="1">
          <a:spLocks noChangeArrowheads="1"/>
        </xdr:cNvSpPr>
      </xdr:nvSpPr>
      <xdr:spPr bwMode="auto">
        <a:xfrm>
          <a:off x="490537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47625</xdr:rowOff>
    </xdr:to>
    <xdr:sp macro="" textlink="">
      <xdr:nvSpPr>
        <xdr:cNvPr id="601" name="Text Box 18"/>
        <xdr:cNvSpPr txBox="1">
          <a:spLocks noChangeArrowheads="1"/>
        </xdr:cNvSpPr>
      </xdr:nvSpPr>
      <xdr:spPr bwMode="auto">
        <a:xfrm>
          <a:off x="490537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47625</xdr:rowOff>
    </xdr:to>
    <xdr:sp macro="" textlink="">
      <xdr:nvSpPr>
        <xdr:cNvPr id="602" name="Text Box 19"/>
        <xdr:cNvSpPr txBox="1">
          <a:spLocks noChangeArrowheads="1"/>
        </xdr:cNvSpPr>
      </xdr:nvSpPr>
      <xdr:spPr bwMode="auto">
        <a:xfrm>
          <a:off x="490537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47625</xdr:rowOff>
    </xdr:to>
    <xdr:sp macro="" textlink="">
      <xdr:nvSpPr>
        <xdr:cNvPr id="603" name="Text Box 20"/>
        <xdr:cNvSpPr txBox="1">
          <a:spLocks noChangeArrowheads="1"/>
        </xdr:cNvSpPr>
      </xdr:nvSpPr>
      <xdr:spPr bwMode="auto">
        <a:xfrm>
          <a:off x="490537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47625</xdr:rowOff>
    </xdr:to>
    <xdr:sp macro="" textlink="">
      <xdr:nvSpPr>
        <xdr:cNvPr id="604" name="Text Box 25"/>
        <xdr:cNvSpPr txBox="1">
          <a:spLocks noChangeArrowheads="1"/>
        </xdr:cNvSpPr>
      </xdr:nvSpPr>
      <xdr:spPr bwMode="auto">
        <a:xfrm>
          <a:off x="490537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47625</xdr:rowOff>
    </xdr:to>
    <xdr:sp macro="" textlink="">
      <xdr:nvSpPr>
        <xdr:cNvPr id="605" name="Text Box 26"/>
        <xdr:cNvSpPr txBox="1">
          <a:spLocks noChangeArrowheads="1"/>
        </xdr:cNvSpPr>
      </xdr:nvSpPr>
      <xdr:spPr bwMode="auto">
        <a:xfrm>
          <a:off x="490537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47625</xdr:rowOff>
    </xdr:to>
    <xdr:sp macro="" textlink="">
      <xdr:nvSpPr>
        <xdr:cNvPr id="606" name="Text Box 27"/>
        <xdr:cNvSpPr txBox="1">
          <a:spLocks noChangeArrowheads="1"/>
        </xdr:cNvSpPr>
      </xdr:nvSpPr>
      <xdr:spPr bwMode="auto">
        <a:xfrm>
          <a:off x="490537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47625</xdr:rowOff>
    </xdr:to>
    <xdr:sp macro="" textlink="">
      <xdr:nvSpPr>
        <xdr:cNvPr id="607" name="Text Box 28"/>
        <xdr:cNvSpPr txBox="1">
          <a:spLocks noChangeArrowheads="1"/>
        </xdr:cNvSpPr>
      </xdr:nvSpPr>
      <xdr:spPr bwMode="auto">
        <a:xfrm>
          <a:off x="490537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608" name="Text Box 29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609" name="Text Box 30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610" name="Text Box 31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611" name="Text Box 32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612" name="Text Box 33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613" name="Text Box 34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614" name="Text Box 35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615" name="Text Box 36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616" name="Text Box 37"/>
        <xdr:cNvSpPr txBox="1">
          <a:spLocks noChangeArrowheads="1"/>
        </xdr:cNvSpPr>
      </xdr:nvSpPr>
      <xdr:spPr bwMode="auto">
        <a:xfrm>
          <a:off x="49053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617" name="Text Box 38"/>
        <xdr:cNvSpPr txBox="1">
          <a:spLocks noChangeArrowheads="1"/>
        </xdr:cNvSpPr>
      </xdr:nvSpPr>
      <xdr:spPr bwMode="auto">
        <a:xfrm>
          <a:off x="49053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618" name="Text Box 39"/>
        <xdr:cNvSpPr txBox="1">
          <a:spLocks noChangeArrowheads="1"/>
        </xdr:cNvSpPr>
      </xdr:nvSpPr>
      <xdr:spPr bwMode="auto">
        <a:xfrm>
          <a:off x="49053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619" name="Text Box 40"/>
        <xdr:cNvSpPr txBox="1">
          <a:spLocks noChangeArrowheads="1"/>
        </xdr:cNvSpPr>
      </xdr:nvSpPr>
      <xdr:spPr bwMode="auto">
        <a:xfrm>
          <a:off x="49053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620" name="Text Box 41"/>
        <xdr:cNvSpPr txBox="1">
          <a:spLocks noChangeArrowheads="1"/>
        </xdr:cNvSpPr>
      </xdr:nvSpPr>
      <xdr:spPr bwMode="auto">
        <a:xfrm>
          <a:off x="378142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621" name="Text Box 42"/>
        <xdr:cNvSpPr txBox="1">
          <a:spLocks noChangeArrowheads="1"/>
        </xdr:cNvSpPr>
      </xdr:nvSpPr>
      <xdr:spPr bwMode="auto">
        <a:xfrm>
          <a:off x="378142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622" name="Text Box 43"/>
        <xdr:cNvSpPr txBox="1">
          <a:spLocks noChangeArrowheads="1"/>
        </xdr:cNvSpPr>
      </xdr:nvSpPr>
      <xdr:spPr bwMode="auto">
        <a:xfrm>
          <a:off x="378142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623" name="Text Box 44"/>
        <xdr:cNvSpPr txBox="1">
          <a:spLocks noChangeArrowheads="1"/>
        </xdr:cNvSpPr>
      </xdr:nvSpPr>
      <xdr:spPr bwMode="auto">
        <a:xfrm>
          <a:off x="378142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624" name="Text Box 45"/>
        <xdr:cNvSpPr txBox="1">
          <a:spLocks noChangeArrowheads="1"/>
        </xdr:cNvSpPr>
      </xdr:nvSpPr>
      <xdr:spPr bwMode="auto">
        <a:xfrm>
          <a:off x="378142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625" name="Text Box 46"/>
        <xdr:cNvSpPr txBox="1">
          <a:spLocks noChangeArrowheads="1"/>
        </xdr:cNvSpPr>
      </xdr:nvSpPr>
      <xdr:spPr bwMode="auto">
        <a:xfrm>
          <a:off x="378142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626" name="Text Box 47"/>
        <xdr:cNvSpPr txBox="1">
          <a:spLocks noChangeArrowheads="1"/>
        </xdr:cNvSpPr>
      </xdr:nvSpPr>
      <xdr:spPr bwMode="auto">
        <a:xfrm>
          <a:off x="378142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627" name="Text Box 48"/>
        <xdr:cNvSpPr txBox="1">
          <a:spLocks noChangeArrowheads="1"/>
        </xdr:cNvSpPr>
      </xdr:nvSpPr>
      <xdr:spPr bwMode="auto">
        <a:xfrm>
          <a:off x="378142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47625</xdr:rowOff>
    </xdr:to>
    <xdr:sp macro="" textlink="">
      <xdr:nvSpPr>
        <xdr:cNvPr id="628" name="Text Box 49"/>
        <xdr:cNvSpPr txBox="1">
          <a:spLocks noChangeArrowheads="1"/>
        </xdr:cNvSpPr>
      </xdr:nvSpPr>
      <xdr:spPr bwMode="auto">
        <a:xfrm>
          <a:off x="490537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47625</xdr:rowOff>
    </xdr:to>
    <xdr:sp macro="" textlink="">
      <xdr:nvSpPr>
        <xdr:cNvPr id="629" name="Text Box 50"/>
        <xdr:cNvSpPr txBox="1">
          <a:spLocks noChangeArrowheads="1"/>
        </xdr:cNvSpPr>
      </xdr:nvSpPr>
      <xdr:spPr bwMode="auto">
        <a:xfrm>
          <a:off x="490537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630" name="Text Box 51"/>
        <xdr:cNvSpPr txBox="1">
          <a:spLocks noChangeArrowheads="1"/>
        </xdr:cNvSpPr>
      </xdr:nvSpPr>
      <xdr:spPr bwMode="auto">
        <a:xfrm>
          <a:off x="378142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631" name="Text Box 52"/>
        <xdr:cNvSpPr txBox="1">
          <a:spLocks noChangeArrowheads="1"/>
        </xdr:cNvSpPr>
      </xdr:nvSpPr>
      <xdr:spPr bwMode="auto">
        <a:xfrm>
          <a:off x="378142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632" name="Text Box 53"/>
        <xdr:cNvSpPr txBox="1">
          <a:spLocks noChangeArrowheads="1"/>
        </xdr:cNvSpPr>
      </xdr:nvSpPr>
      <xdr:spPr bwMode="auto">
        <a:xfrm>
          <a:off x="378142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633" name="Text Box 54"/>
        <xdr:cNvSpPr txBox="1">
          <a:spLocks noChangeArrowheads="1"/>
        </xdr:cNvSpPr>
      </xdr:nvSpPr>
      <xdr:spPr bwMode="auto">
        <a:xfrm>
          <a:off x="378142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634" name="Text Box 55"/>
        <xdr:cNvSpPr txBox="1">
          <a:spLocks noChangeArrowheads="1"/>
        </xdr:cNvSpPr>
      </xdr:nvSpPr>
      <xdr:spPr bwMode="auto">
        <a:xfrm>
          <a:off x="378142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635" name="Text Box 56"/>
        <xdr:cNvSpPr txBox="1">
          <a:spLocks noChangeArrowheads="1"/>
        </xdr:cNvSpPr>
      </xdr:nvSpPr>
      <xdr:spPr bwMode="auto">
        <a:xfrm>
          <a:off x="378142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636" name="Text Box 57"/>
        <xdr:cNvSpPr txBox="1">
          <a:spLocks noChangeArrowheads="1"/>
        </xdr:cNvSpPr>
      </xdr:nvSpPr>
      <xdr:spPr bwMode="auto">
        <a:xfrm>
          <a:off x="378142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637" name="Text Box 58"/>
        <xdr:cNvSpPr txBox="1">
          <a:spLocks noChangeArrowheads="1"/>
        </xdr:cNvSpPr>
      </xdr:nvSpPr>
      <xdr:spPr bwMode="auto">
        <a:xfrm>
          <a:off x="378142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638" name="Text Box 59"/>
        <xdr:cNvSpPr txBox="1">
          <a:spLocks noChangeArrowheads="1"/>
        </xdr:cNvSpPr>
      </xdr:nvSpPr>
      <xdr:spPr bwMode="auto">
        <a:xfrm>
          <a:off x="378142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639" name="Text Box 60"/>
        <xdr:cNvSpPr txBox="1">
          <a:spLocks noChangeArrowheads="1"/>
        </xdr:cNvSpPr>
      </xdr:nvSpPr>
      <xdr:spPr bwMode="auto">
        <a:xfrm>
          <a:off x="378142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640" name="Text Box 61"/>
        <xdr:cNvSpPr txBox="1">
          <a:spLocks noChangeArrowheads="1"/>
        </xdr:cNvSpPr>
      </xdr:nvSpPr>
      <xdr:spPr bwMode="auto">
        <a:xfrm>
          <a:off x="378142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641" name="Text Box 62"/>
        <xdr:cNvSpPr txBox="1">
          <a:spLocks noChangeArrowheads="1"/>
        </xdr:cNvSpPr>
      </xdr:nvSpPr>
      <xdr:spPr bwMode="auto">
        <a:xfrm>
          <a:off x="378142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47625</xdr:rowOff>
    </xdr:to>
    <xdr:sp macro="" textlink="">
      <xdr:nvSpPr>
        <xdr:cNvPr id="642" name="Text Box 63"/>
        <xdr:cNvSpPr txBox="1">
          <a:spLocks noChangeArrowheads="1"/>
        </xdr:cNvSpPr>
      </xdr:nvSpPr>
      <xdr:spPr bwMode="auto">
        <a:xfrm>
          <a:off x="490537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47625</xdr:rowOff>
    </xdr:to>
    <xdr:sp macro="" textlink="">
      <xdr:nvSpPr>
        <xdr:cNvPr id="643" name="Text Box 64"/>
        <xdr:cNvSpPr txBox="1">
          <a:spLocks noChangeArrowheads="1"/>
        </xdr:cNvSpPr>
      </xdr:nvSpPr>
      <xdr:spPr bwMode="auto">
        <a:xfrm>
          <a:off x="490537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644" name="Text Box 65"/>
        <xdr:cNvSpPr txBox="1">
          <a:spLocks noChangeArrowheads="1"/>
        </xdr:cNvSpPr>
      </xdr:nvSpPr>
      <xdr:spPr bwMode="auto">
        <a:xfrm>
          <a:off x="378142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645" name="Text Box 66"/>
        <xdr:cNvSpPr txBox="1">
          <a:spLocks noChangeArrowheads="1"/>
        </xdr:cNvSpPr>
      </xdr:nvSpPr>
      <xdr:spPr bwMode="auto">
        <a:xfrm>
          <a:off x="378142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646" name="Text Box 67"/>
        <xdr:cNvSpPr txBox="1">
          <a:spLocks noChangeArrowheads="1"/>
        </xdr:cNvSpPr>
      </xdr:nvSpPr>
      <xdr:spPr bwMode="auto">
        <a:xfrm>
          <a:off x="378142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647" name="Text Box 68"/>
        <xdr:cNvSpPr txBox="1">
          <a:spLocks noChangeArrowheads="1"/>
        </xdr:cNvSpPr>
      </xdr:nvSpPr>
      <xdr:spPr bwMode="auto">
        <a:xfrm>
          <a:off x="378142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648" name="Text Box 69"/>
        <xdr:cNvSpPr txBox="1">
          <a:spLocks noChangeArrowheads="1"/>
        </xdr:cNvSpPr>
      </xdr:nvSpPr>
      <xdr:spPr bwMode="auto">
        <a:xfrm>
          <a:off x="378142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649" name="Text Box 70"/>
        <xdr:cNvSpPr txBox="1">
          <a:spLocks noChangeArrowheads="1"/>
        </xdr:cNvSpPr>
      </xdr:nvSpPr>
      <xdr:spPr bwMode="auto">
        <a:xfrm>
          <a:off x="378142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650" name="Text Box 71"/>
        <xdr:cNvSpPr txBox="1">
          <a:spLocks noChangeArrowheads="1"/>
        </xdr:cNvSpPr>
      </xdr:nvSpPr>
      <xdr:spPr bwMode="auto">
        <a:xfrm>
          <a:off x="378142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651" name="Text Box 72"/>
        <xdr:cNvSpPr txBox="1">
          <a:spLocks noChangeArrowheads="1"/>
        </xdr:cNvSpPr>
      </xdr:nvSpPr>
      <xdr:spPr bwMode="auto">
        <a:xfrm>
          <a:off x="378142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47625</xdr:rowOff>
    </xdr:to>
    <xdr:sp macro="" textlink="">
      <xdr:nvSpPr>
        <xdr:cNvPr id="652" name="Text Box 73"/>
        <xdr:cNvSpPr txBox="1">
          <a:spLocks noChangeArrowheads="1"/>
        </xdr:cNvSpPr>
      </xdr:nvSpPr>
      <xdr:spPr bwMode="auto">
        <a:xfrm>
          <a:off x="490537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653" name="Text Box 74"/>
        <xdr:cNvSpPr txBox="1">
          <a:spLocks noChangeArrowheads="1"/>
        </xdr:cNvSpPr>
      </xdr:nvSpPr>
      <xdr:spPr bwMode="auto">
        <a:xfrm>
          <a:off x="378142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654" name="Text Box 75"/>
        <xdr:cNvSpPr txBox="1">
          <a:spLocks noChangeArrowheads="1"/>
        </xdr:cNvSpPr>
      </xdr:nvSpPr>
      <xdr:spPr bwMode="auto">
        <a:xfrm>
          <a:off x="378142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655" name="Text Box 76"/>
        <xdr:cNvSpPr txBox="1">
          <a:spLocks noChangeArrowheads="1"/>
        </xdr:cNvSpPr>
      </xdr:nvSpPr>
      <xdr:spPr bwMode="auto">
        <a:xfrm>
          <a:off x="378142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656" name="Text Box 77"/>
        <xdr:cNvSpPr txBox="1">
          <a:spLocks noChangeArrowheads="1"/>
        </xdr:cNvSpPr>
      </xdr:nvSpPr>
      <xdr:spPr bwMode="auto">
        <a:xfrm>
          <a:off x="378142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657" name="Text Box 78"/>
        <xdr:cNvSpPr txBox="1">
          <a:spLocks noChangeArrowheads="1"/>
        </xdr:cNvSpPr>
      </xdr:nvSpPr>
      <xdr:spPr bwMode="auto">
        <a:xfrm>
          <a:off x="378142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658" name="Text Box 79"/>
        <xdr:cNvSpPr txBox="1">
          <a:spLocks noChangeArrowheads="1"/>
        </xdr:cNvSpPr>
      </xdr:nvSpPr>
      <xdr:spPr bwMode="auto">
        <a:xfrm>
          <a:off x="378142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659" name="Text Box 80"/>
        <xdr:cNvSpPr txBox="1">
          <a:spLocks noChangeArrowheads="1"/>
        </xdr:cNvSpPr>
      </xdr:nvSpPr>
      <xdr:spPr bwMode="auto">
        <a:xfrm>
          <a:off x="378142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660" name="Text Box 81"/>
        <xdr:cNvSpPr txBox="1">
          <a:spLocks noChangeArrowheads="1"/>
        </xdr:cNvSpPr>
      </xdr:nvSpPr>
      <xdr:spPr bwMode="auto">
        <a:xfrm>
          <a:off x="378142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661" name="Text Box 82"/>
        <xdr:cNvSpPr txBox="1">
          <a:spLocks noChangeArrowheads="1"/>
        </xdr:cNvSpPr>
      </xdr:nvSpPr>
      <xdr:spPr bwMode="auto">
        <a:xfrm>
          <a:off x="378142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662" name="Text Box 83"/>
        <xdr:cNvSpPr txBox="1">
          <a:spLocks noChangeArrowheads="1"/>
        </xdr:cNvSpPr>
      </xdr:nvSpPr>
      <xdr:spPr bwMode="auto">
        <a:xfrm>
          <a:off x="378142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663" name="Text Box 84"/>
        <xdr:cNvSpPr txBox="1">
          <a:spLocks noChangeArrowheads="1"/>
        </xdr:cNvSpPr>
      </xdr:nvSpPr>
      <xdr:spPr bwMode="auto">
        <a:xfrm>
          <a:off x="378142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664" name="Text Box 85"/>
        <xdr:cNvSpPr txBox="1">
          <a:spLocks noChangeArrowheads="1"/>
        </xdr:cNvSpPr>
      </xdr:nvSpPr>
      <xdr:spPr bwMode="auto">
        <a:xfrm>
          <a:off x="378142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665" name="Text Box 86"/>
        <xdr:cNvSpPr txBox="1">
          <a:spLocks noChangeArrowheads="1"/>
        </xdr:cNvSpPr>
      </xdr:nvSpPr>
      <xdr:spPr bwMode="auto">
        <a:xfrm>
          <a:off x="378142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666" name="Text Box 87"/>
        <xdr:cNvSpPr txBox="1">
          <a:spLocks noChangeArrowheads="1"/>
        </xdr:cNvSpPr>
      </xdr:nvSpPr>
      <xdr:spPr bwMode="auto">
        <a:xfrm>
          <a:off x="378142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667" name="Text Box 88"/>
        <xdr:cNvSpPr txBox="1">
          <a:spLocks noChangeArrowheads="1"/>
        </xdr:cNvSpPr>
      </xdr:nvSpPr>
      <xdr:spPr bwMode="auto">
        <a:xfrm>
          <a:off x="378142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47625</xdr:rowOff>
    </xdr:to>
    <xdr:sp macro="" textlink="">
      <xdr:nvSpPr>
        <xdr:cNvPr id="668" name="Text Box 89"/>
        <xdr:cNvSpPr txBox="1">
          <a:spLocks noChangeArrowheads="1"/>
        </xdr:cNvSpPr>
      </xdr:nvSpPr>
      <xdr:spPr bwMode="auto">
        <a:xfrm>
          <a:off x="490537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669" name="Text Box 90"/>
        <xdr:cNvSpPr txBox="1">
          <a:spLocks noChangeArrowheads="1"/>
        </xdr:cNvSpPr>
      </xdr:nvSpPr>
      <xdr:spPr bwMode="auto">
        <a:xfrm>
          <a:off x="378142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670" name="Text Box 91"/>
        <xdr:cNvSpPr txBox="1">
          <a:spLocks noChangeArrowheads="1"/>
        </xdr:cNvSpPr>
      </xdr:nvSpPr>
      <xdr:spPr bwMode="auto">
        <a:xfrm>
          <a:off x="378142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671" name="Text Box 92"/>
        <xdr:cNvSpPr txBox="1">
          <a:spLocks noChangeArrowheads="1"/>
        </xdr:cNvSpPr>
      </xdr:nvSpPr>
      <xdr:spPr bwMode="auto">
        <a:xfrm>
          <a:off x="378142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672" name="Text Box 93"/>
        <xdr:cNvSpPr txBox="1">
          <a:spLocks noChangeArrowheads="1"/>
        </xdr:cNvSpPr>
      </xdr:nvSpPr>
      <xdr:spPr bwMode="auto">
        <a:xfrm>
          <a:off x="378142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673" name="Text Box 94"/>
        <xdr:cNvSpPr txBox="1">
          <a:spLocks noChangeArrowheads="1"/>
        </xdr:cNvSpPr>
      </xdr:nvSpPr>
      <xdr:spPr bwMode="auto">
        <a:xfrm>
          <a:off x="378142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674" name="Text Box 95"/>
        <xdr:cNvSpPr txBox="1">
          <a:spLocks noChangeArrowheads="1"/>
        </xdr:cNvSpPr>
      </xdr:nvSpPr>
      <xdr:spPr bwMode="auto">
        <a:xfrm>
          <a:off x="378142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675" name="Text Box 96"/>
        <xdr:cNvSpPr txBox="1">
          <a:spLocks noChangeArrowheads="1"/>
        </xdr:cNvSpPr>
      </xdr:nvSpPr>
      <xdr:spPr bwMode="auto">
        <a:xfrm>
          <a:off x="378142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676" name="Text Box 97"/>
        <xdr:cNvSpPr txBox="1">
          <a:spLocks noChangeArrowheads="1"/>
        </xdr:cNvSpPr>
      </xdr:nvSpPr>
      <xdr:spPr bwMode="auto">
        <a:xfrm>
          <a:off x="378142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677" name="Text Box 98"/>
        <xdr:cNvSpPr txBox="1">
          <a:spLocks noChangeArrowheads="1"/>
        </xdr:cNvSpPr>
      </xdr:nvSpPr>
      <xdr:spPr bwMode="auto">
        <a:xfrm>
          <a:off x="378142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678" name="Text Box 99"/>
        <xdr:cNvSpPr txBox="1">
          <a:spLocks noChangeArrowheads="1"/>
        </xdr:cNvSpPr>
      </xdr:nvSpPr>
      <xdr:spPr bwMode="auto">
        <a:xfrm>
          <a:off x="378142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679" name="Text Box 100"/>
        <xdr:cNvSpPr txBox="1">
          <a:spLocks noChangeArrowheads="1"/>
        </xdr:cNvSpPr>
      </xdr:nvSpPr>
      <xdr:spPr bwMode="auto">
        <a:xfrm>
          <a:off x="378142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680" name="Text Box 101"/>
        <xdr:cNvSpPr txBox="1">
          <a:spLocks noChangeArrowheads="1"/>
        </xdr:cNvSpPr>
      </xdr:nvSpPr>
      <xdr:spPr bwMode="auto">
        <a:xfrm>
          <a:off x="378142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681" name="Text Box 102"/>
        <xdr:cNvSpPr txBox="1">
          <a:spLocks noChangeArrowheads="1"/>
        </xdr:cNvSpPr>
      </xdr:nvSpPr>
      <xdr:spPr bwMode="auto">
        <a:xfrm>
          <a:off x="3781425" y="762000"/>
          <a:ext cx="104775" cy="12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682" name="Text Box 103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683" name="Text Box 104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684" name="Text Box 105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685" name="Text Box 106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686" name="Text Box 107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687" name="Text Box 108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688" name="Text Box 109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689" name="Text Box 110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690" name="Text Box 111"/>
        <xdr:cNvSpPr txBox="1">
          <a:spLocks noChangeArrowheads="1"/>
        </xdr:cNvSpPr>
      </xdr:nvSpPr>
      <xdr:spPr bwMode="auto">
        <a:xfrm>
          <a:off x="26574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691" name="Text Box 112"/>
        <xdr:cNvSpPr txBox="1">
          <a:spLocks noChangeArrowheads="1"/>
        </xdr:cNvSpPr>
      </xdr:nvSpPr>
      <xdr:spPr bwMode="auto">
        <a:xfrm>
          <a:off x="26574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692" name="Text Box 113"/>
        <xdr:cNvSpPr txBox="1">
          <a:spLocks noChangeArrowheads="1"/>
        </xdr:cNvSpPr>
      </xdr:nvSpPr>
      <xdr:spPr bwMode="auto">
        <a:xfrm>
          <a:off x="26574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693" name="Text Box 114"/>
        <xdr:cNvSpPr txBox="1">
          <a:spLocks noChangeArrowheads="1"/>
        </xdr:cNvSpPr>
      </xdr:nvSpPr>
      <xdr:spPr bwMode="auto">
        <a:xfrm>
          <a:off x="26574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694" name="Text Box 115"/>
        <xdr:cNvSpPr txBox="1">
          <a:spLocks noChangeArrowheads="1"/>
        </xdr:cNvSpPr>
      </xdr:nvSpPr>
      <xdr:spPr bwMode="auto">
        <a:xfrm>
          <a:off x="26574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695" name="Text Box 116"/>
        <xdr:cNvSpPr txBox="1">
          <a:spLocks noChangeArrowheads="1"/>
        </xdr:cNvSpPr>
      </xdr:nvSpPr>
      <xdr:spPr bwMode="auto">
        <a:xfrm>
          <a:off x="26574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696" name="Text Box 117"/>
        <xdr:cNvSpPr txBox="1">
          <a:spLocks noChangeArrowheads="1"/>
        </xdr:cNvSpPr>
      </xdr:nvSpPr>
      <xdr:spPr bwMode="auto">
        <a:xfrm>
          <a:off x="26574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697" name="Text Box 118"/>
        <xdr:cNvSpPr txBox="1">
          <a:spLocks noChangeArrowheads="1"/>
        </xdr:cNvSpPr>
      </xdr:nvSpPr>
      <xdr:spPr bwMode="auto">
        <a:xfrm>
          <a:off x="26574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698" name="Text Box 119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699" name="Text Box 120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700" name="Text Box 121"/>
        <xdr:cNvSpPr txBox="1">
          <a:spLocks noChangeArrowheads="1"/>
        </xdr:cNvSpPr>
      </xdr:nvSpPr>
      <xdr:spPr bwMode="auto">
        <a:xfrm>
          <a:off x="26574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701" name="Text Box 122"/>
        <xdr:cNvSpPr txBox="1">
          <a:spLocks noChangeArrowheads="1"/>
        </xdr:cNvSpPr>
      </xdr:nvSpPr>
      <xdr:spPr bwMode="auto">
        <a:xfrm>
          <a:off x="26574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702" name="Text Box 123"/>
        <xdr:cNvSpPr txBox="1">
          <a:spLocks noChangeArrowheads="1"/>
        </xdr:cNvSpPr>
      </xdr:nvSpPr>
      <xdr:spPr bwMode="auto">
        <a:xfrm>
          <a:off x="26574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703" name="Text Box 124"/>
        <xdr:cNvSpPr txBox="1">
          <a:spLocks noChangeArrowheads="1"/>
        </xdr:cNvSpPr>
      </xdr:nvSpPr>
      <xdr:spPr bwMode="auto">
        <a:xfrm>
          <a:off x="26574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704" name="Text Box 125"/>
        <xdr:cNvSpPr txBox="1">
          <a:spLocks noChangeArrowheads="1"/>
        </xdr:cNvSpPr>
      </xdr:nvSpPr>
      <xdr:spPr bwMode="auto">
        <a:xfrm>
          <a:off x="26574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705" name="Text Box 126"/>
        <xdr:cNvSpPr txBox="1">
          <a:spLocks noChangeArrowheads="1"/>
        </xdr:cNvSpPr>
      </xdr:nvSpPr>
      <xdr:spPr bwMode="auto">
        <a:xfrm>
          <a:off x="26574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706" name="Text Box 127"/>
        <xdr:cNvSpPr txBox="1">
          <a:spLocks noChangeArrowheads="1"/>
        </xdr:cNvSpPr>
      </xdr:nvSpPr>
      <xdr:spPr bwMode="auto">
        <a:xfrm>
          <a:off x="26574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707" name="Text Box 128"/>
        <xdr:cNvSpPr txBox="1">
          <a:spLocks noChangeArrowheads="1"/>
        </xdr:cNvSpPr>
      </xdr:nvSpPr>
      <xdr:spPr bwMode="auto">
        <a:xfrm>
          <a:off x="26574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708" name="Text Box 129"/>
        <xdr:cNvSpPr txBox="1">
          <a:spLocks noChangeArrowheads="1"/>
        </xdr:cNvSpPr>
      </xdr:nvSpPr>
      <xdr:spPr bwMode="auto">
        <a:xfrm>
          <a:off x="26574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709" name="Text Box 130"/>
        <xdr:cNvSpPr txBox="1">
          <a:spLocks noChangeArrowheads="1"/>
        </xdr:cNvSpPr>
      </xdr:nvSpPr>
      <xdr:spPr bwMode="auto">
        <a:xfrm>
          <a:off x="26574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710" name="Text Box 131"/>
        <xdr:cNvSpPr txBox="1">
          <a:spLocks noChangeArrowheads="1"/>
        </xdr:cNvSpPr>
      </xdr:nvSpPr>
      <xdr:spPr bwMode="auto">
        <a:xfrm>
          <a:off x="26574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711" name="Text Box 132"/>
        <xdr:cNvSpPr txBox="1">
          <a:spLocks noChangeArrowheads="1"/>
        </xdr:cNvSpPr>
      </xdr:nvSpPr>
      <xdr:spPr bwMode="auto">
        <a:xfrm>
          <a:off x="26574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712" name="Text Box 133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713" name="Text Box 134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714" name="Text Box 135"/>
        <xdr:cNvSpPr txBox="1">
          <a:spLocks noChangeArrowheads="1"/>
        </xdr:cNvSpPr>
      </xdr:nvSpPr>
      <xdr:spPr bwMode="auto">
        <a:xfrm>
          <a:off x="26574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715" name="Text Box 136"/>
        <xdr:cNvSpPr txBox="1">
          <a:spLocks noChangeArrowheads="1"/>
        </xdr:cNvSpPr>
      </xdr:nvSpPr>
      <xdr:spPr bwMode="auto">
        <a:xfrm>
          <a:off x="26574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716" name="Text Box 137"/>
        <xdr:cNvSpPr txBox="1">
          <a:spLocks noChangeArrowheads="1"/>
        </xdr:cNvSpPr>
      </xdr:nvSpPr>
      <xdr:spPr bwMode="auto">
        <a:xfrm>
          <a:off x="26574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717" name="Text Box 138"/>
        <xdr:cNvSpPr txBox="1">
          <a:spLocks noChangeArrowheads="1"/>
        </xdr:cNvSpPr>
      </xdr:nvSpPr>
      <xdr:spPr bwMode="auto">
        <a:xfrm>
          <a:off x="26574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718" name="Text Box 139"/>
        <xdr:cNvSpPr txBox="1">
          <a:spLocks noChangeArrowheads="1"/>
        </xdr:cNvSpPr>
      </xdr:nvSpPr>
      <xdr:spPr bwMode="auto">
        <a:xfrm>
          <a:off x="26574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719" name="Text Box 140"/>
        <xdr:cNvSpPr txBox="1">
          <a:spLocks noChangeArrowheads="1"/>
        </xdr:cNvSpPr>
      </xdr:nvSpPr>
      <xdr:spPr bwMode="auto">
        <a:xfrm>
          <a:off x="26574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720" name="Text Box 141"/>
        <xdr:cNvSpPr txBox="1">
          <a:spLocks noChangeArrowheads="1"/>
        </xdr:cNvSpPr>
      </xdr:nvSpPr>
      <xdr:spPr bwMode="auto">
        <a:xfrm>
          <a:off x="26574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721" name="Text Box 142"/>
        <xdr:cNvSpPr txBox="1">
          <a:spLocks noChangeArrowheads="1"/>
        </xdr:cNvSpPr>
      </xdr:nvSpPr>
      <xdr:spPr bwMode="auto">
        <a:xfrm>
          <a:off x="26574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722" name="Text Box 143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723" name="Text Box 144"/>
        <xdr:cNvSpPr txBox="1">
          <a:spLocks noChangeArrowheads="1"/>
        </xdr:cNvSpPr>
      </xdr:nvSpPr>
      <xdr:spPr bwMode="auto">
        <a:xfrm>
          <a:off x="26574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724" name="Text Box 145"/>
        <xdr:cNvSpPr txBox="1">
          <a:spLocks noChangeArrowheads="1"/>
        </xdr:cNvSpPr>
      </xdr:nvSpPr>
      <xdr:spPr bwMode="auto">
        <a:xfrm>
          <a:off x="26574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725" name="Text Box 146"/>
        <xdr:cNvSpPr txBox="1">
          <a:spLocks noChangeArrowheads="1"/>
        </xdr:cNvSpPr>
      </xdr:nvSpPr>
      <xdr:spPr bwMode="auto">
        <a:xfrm>
          <a:off x="26574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726" name="Text Box 147"/>
        <xdr:cNvSpPr txBox="1">
          <a:spLocks noChangeArrowheads="1"/>
        </xdr:cNvSpPr>
      </xdr:nvSpPr>
      <xdr:spPr bwMode="auto">
        <a:xfrm>
          <a:off x="26574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727" name="Text Box 148"/>
        <xdr:cNvSpPr txBox="1">
          <a:spLocks noChangeArrowheads="1"/>
        </xdr:cNvSpPr>
      </xdr:nvSpPr>
      <xdr:spPr bwMode="auto">
        <a:xfrm>
          <a:off x="26574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728" name="Text Box 149"/>
        <xdr:cNvSpPr txBox="1">
          <a:spLocks noChangeArrowheads="1"/>
        </xdr:cNvSpPr>
      </xdr:nvSpPr>
      <xdr:spPr bwMode="auto">
        <a:xfrm>
          <a:off x="26574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729" name="Text Box 150"/>
        <xdr:cNvSpPr txBox="1">
          <a:spLocks noChangeArrowheads="1"/>
        </xdr:cNvSpPr>
      </xdr:nvSpPr>
      <xdr:spPr bwMode="auto">
        <a:xfrm>
          <a:off x="26574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730" name="Text Box 151"/>
        <xdr:cNvSpPr txBox="1">
          <a:spLocks noChangeArrowheads="1"/>
        </xdr:cNvSpPr>
      </xdr:nvSpPr>
      <xdr:spPr bwMode="auto">
        <a:xfrm>
          <a:off x="26574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731" name="Text Box 152"/>
        <xdr:cNvSpPr txBox="1">
          <a:spLocks noChangeArrowheads="1"/>
        </xdr:cNvSpPr>
      </xdr:nvSpPr>
      <xdr:spPr bwMode="auto">
        <a:xfrm>
          <a:off x="26574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732" name="Text Box 153"/>
        <xdr:cNvSpPr txBox="1">
          <a:spLocks noChangeArrowheads="1"/>
        </xdr:cNvSpPr>
      </xdr:nvSpPr>
      <xdr:spPr bwMode="auto">
        <a:xfrm>
          <a:off x="26574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733" name="Text Box 154"/>
        <xdr:cNvSpPr txBox="1">
          <a:spLocks noChangeArrowheads="1"/>
        </xdr:cNvSpPr>
      </xdr:nvSpPr>
      <xdr:spPr bwMode="auto">
        <a:xfrm>
          <a:off x="26574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734" name="Text Box 155"/>
        <xdr:cNvSpPr txBox="1">
          <a:spLocks noChangeArrowheads="1"/>
        </xdr:cNvSpPr>
      </xdr:nvSpPr>
      <xdr:spPr bwMode="auto">
        <a:xfrm>
          <a:off x="26574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735" name="Text Box 156"/>
        <xdr:cNvSpPr txBox="1">
          <a:spLocks noChangeArrowheads="1"/>
        </xdr:cNvSpPr>
      </xdr:nvSpPr>
      <xdr:spPr bwMode="auto">
        <a:xfrm>
          <a:off x="26574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736" name="Text Box 157"/>
        <xdr:cNvSpPr txBox="1">
          <a:spLocks noChangeArrowheads="1"/>
        </xdr:cNvSpPr>
      </xdr:nvSpPr>
      <xdr:spPr bwMode="auto">
        <a:xfrm>
          <a:off x="26574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737" name="Text Box 158"/>
        <xdr:cNvSpPr txBox="1">
          <a:spLocks noChangeArrowheads="1"/>
        </xdr:cNvSpPr>
      </xdr:nvSpPr>
      <xdr:spPr bwMode="auto">
        <a:xfrm>
          <a:off x="26574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738" name="Text Box 159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739" name="Text Box 160"/>
        <xdr:cNvSpPr txBox="1">
          <a:spLocks noChangeArrowheads="1"/>
        </xdr:cNvSpPr>
      </xdr:nvSpPr>
      <xdr:spPr bwMode="auto">
        <a:xfrm>
          <a:off x="26574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740" name="Text Box 161"/>
        <xdr:cNvSpPr txBox="1">
          <a:spLocks noChangeArrowheads="1"/>
        </xdr:cNvSpPr>
      </xdr:nvSpPr>
      <xdr:spPr bwMode="auto">
        <a:xfrm>
          <a:off x="26574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741" name="Text Box 162"/>
        <xdr:cNvSpPr txBox="1">
          <a:spLocks noChangeArrowheads="1"/>
        </xdr:cNvSpPr>
      </xdr:nvSpPr>
      <xdr:spPr bwMode="auto">
        <a:xfrm>
          <a:off x="26574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742" name="Text Box 163"/>
        <xdr:cNvSpPr txBox="1">
          <a:spLocks noChangeArrowheads="1"/>
        </xdr:cNvSpPr>
      </xdr:nvSpPr>
      <xdr:spPr bwMode="auto">
        <a:xfrm>
          <a:off x="26574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743" name="Text Box 164"/>
        <xdr:cNvSpPr txBox="1">
          <a:spLocks noChangeArrowheads="1"/>
        </xdr:cNvSpPr>
      </xdr:nvSpPr>
      <xdr:spPr bwMode="auto">
        <a:xfrm>
          <a:off x="26574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744" name="Text Box 165"/>
        <xdr:cNvSpPr txBox="1">
          <a:spLocks noChangeArrowheads="1"/>
        </xdr:cNvSpPr>
      </xdr:nvSpPr>
      <xdr:spPr bwMode="auto">
        <a:xfrm>
          <a:off x="26574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745" name="Text Box 166"/>
        <xdr:cNvSpPr txBox="1">
          <a:spLocks noChangeArrowheads="1"/>
        </xdr:cNvSpPr>
      </xdr:nvSpPr>
      <xdr:spPr bwMode="auto">
        <a:xfrm>
          <a:off x="26574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746" name="Text Box 167"/>
        <xdr:cNvSpPr txBox="1">
          <a:spLocks noChangeArrowheads="1"/>
        </xdr:cNvSpPr>
      </xdr:nvSpPr>
      <xdr:spPr bwMode="auto">
        <a:xfrm>
          <a:off x="26574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747" name="Text Box 168"/>
        <xdr:cNvSpPr txBox="1">
          <a:spLocks noChangeArrowheads="1"/>
        </xdr:cNvSpPr>
      </xdr:nvSpPr>
      <xdr:spPr bwMode="auto">
        <a:xfrm>
          <a:off x="26574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748" name="Text Box 169"/>
        <xdr:cNvSpPr txBox="1">
          <a:spLocks noChangeArrowheads="1"/>
        </xdr:cNvSpPr>
      </xdr:nvSpPr>
      <xdr:spPr bwMode="auto">
        <a:xfrm>
          <a:off x="26574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749" name="Text Box 170"/>
        <xdr:cNvSpPr txBox="1">
          <a:spLocks noChangeArrowheads="1"/>
        </xdr:cNvSpPr>
      </xdr:nvSpPr>
      <xdr:spPr bwMode="auto">
        <a:xfrm>
          <a:off x="26574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750" name="Text Box 171"/>
        <xdr:cNvSpPr txBox="1">
          <a:spLocks noChangeArrowheads="1"/>
        </xdr:cNvSpPr>
      </xdr:nvSpPr>
      <xdr:spPr bwMode="auto">
        <a:xfrm>
          <a:off x="26574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751" name="Text Box 172"/>
        <xdr:cNvSpPr txBox="1">
          <a:spLocks noChangeArrowheads="1"/>
        </xdr:cNvSpPr>
      </xdr:nvSpPr>
      <xdr:spPr bwMode="auto">
        <a:xfrm>
          <a:off x="26574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752" name="Text Box 176"/>
        <xdr:cNvSpPr txBox="1">
          <a:spLocks noChangeArrowheads="1"/>
        </xdr:cNvSpPr>
      </xdr:nvSpPr>
      <xdr:spPr bwMode="auto">
        <a:xfrm>
          <a:off x="49053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753" name="Text Box 177"/>
        <xdr:cNvSpPr txBox="1">
          <a:spLocks noChangeArrowheads="1"/>
        </xdr:cNvSpPr>
      </xdr:nvSpPr>
      <xdr:spPr bwMode="auto">
        <a:xfrm>
          <a:off x="49053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754" name="Text Box 178"/>
        <xdr:cNvSpPr txBox="1">
          <a:spLocks noChangeArrowheads="1"/>
        </xdr:cNvSpPr>
      </xdr:nvSpPr>
      <xdr:spPr bwMode="auto">
        <a:xfrm>
          <a:off x="49053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755" name="Text Box 179"/>
        <xdr:cNvSpPr txBox="1">
          <a:spLocks noChangeArrowheads="1"/>
        </xdr:cNvSpPr>
      </xdr:nvSpPr>
      <xdr:spPr bwMode="auto">
        <a:xfrm>
          <a:off x="49053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756" name="Text Box 184"/>
        <xdr:cNvSpPr txBox="1">
          <a:spLocks noChangeArrowheads="1"/>
        </xdr:cNvSpPr>
      </xdr:nvSpPr>
      <xdr:spPr bwMode="auto">
        <a:xfrm>
          <a:off x="49053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757" name="Text Box 185"/>
        <xdr:cNvSpPr txBox="1">
          <a:spLocks noChangeArrowheads="1"/>
        </xdr:cNvSpPr>
      </xdr:nvSpPr>
      <xdr:spPr bwMode="auto">
        <a:xfrm>
          <a:off x="49053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758" name="Text Box 186"/>
        <xdr:cNvSpPr txBox="1">
          <a:spLocks noChangeArrowheads="1"/>
        </xdr:cNvSpPr>
      </xdr:nvSpPr>
      <xdr:spPr bwMode="auto">
        <a:xfrm>
          <a:off x="49053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759" name="Text Box 187"/>
        <xdr:cNvSpPr txBox="1">
          <a:spLocks noChangeArrowheads="1"/>
        </xdr:cNvSpPr>
      </xdr:nvSpPr>
      <xdr:spPr bwMode="auto">
        <a:xfrm>
          <a:off x="49053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760" name="Text Box 188"/>
        <xdr:cNvSpPr txBox="1">
          <a:spLocks noChangeArrowheads="1"/>
        </xdr:cNvSpPr>
      </xdr:nvSpPr>
      <xdr:spPr bwMode="auto">
        <a:xfrm>
          <a:off x="49053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761" name="Text Box 189"/>
        <xdr:cNvSpPr txBox="1">
          <a:spLocks noChangeArrowheads="1"/>
        </xdr:cNvSpPr>
      </xdr:nvSpPr>
      <xdr:spPr bwMode="auto">
        <a:xfrm>
          <a:off x="49053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762" name="Text Box 190"/>
        <xdr:cNvSpPr txBox="1">
          <a:spLocks noChangeArrowheads="1"/>
        </xdr:cNvSpPr>
      </xdr:nvSpPr>
      <xdr:spPr bwMode="auto">
        <a:xfrm>
          <a:off x="49053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763" name="Text Box 191"/>
        <xdr:cNvSpPr txBox="1">
          <a:spLocks noChangeArrowheads="1"/>
        </xdr:cNvSpPr>
      </xdr:nvSpPr>
      <xdr:spPr bwMode="auto">
        <a:xfrm>
          <a:off x="49053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764" name="Text Box 192"/>
        <xdr:cNvSpPr txBox="1">
          <a:spLocks noChangeArrowheads="1"/>
        </xdr:cNvSpPr>
      </xdr:nvSpPr>
      <xdr:spPr bwMode="auto">
        <a:xfrm>
          <a:off x="49053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765" name="Text Box 193"/>
        <xdr:cNvSpPr txBox="1">
          <a:spLocks noChangeArrowheads="1"/>
        </xdr:cNvSpPr>
      </xdr:nvSpPr>
      <xdr:spPr bwMode="auto">
        <a:xfrm>
          <a:off x="49053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766" name="Text Box 194"/>
        <xdr:cNvSpPr txBox="1">
          <a:spLocks noChangeArrowheads="1"/>
        </xdr:cNvSpPr>
      </xdr:nvSpPr>
      <xdr:spPr bwMode="auto">
        <a:xfrm>
          <a:off x="49053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767" name="Text Box 195"/>
        <xdr:cNvSpPr txBox="1">
          <a:spLocks noChangeArrowheads="1"/>
        </xdr:cNvSpPr>
      </xdr:nvSpPr>
      <xdr:spPr bwMode="auto">
        <a:xfrm>
          <a:off x="49053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768" name="Text Box 200"/>
        <xdr:cNvSpPr txBox="1">
          <a:spLocks noChangeArrowheads="1"/>
        </xdr:cNvSpPr>
      </xdr:nvSpPr>
      <xdr:spPr bwMode="auto">
        <a:xfrm>
          <a:off x="49053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769" name="Text Box 201"/>
        <xdr:cNvSpPr txBox="1">
          <a:spLocks noChangeArrowheads="1"/>
        </xdr:cNvSpPr>
      </xdr:nvSpPr>
      <xdr:spPr bwMode="auto">
        <a:xfrm>
          <a:off x="49053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770" name="Text Box 202"/>
        <xdr:cNvSpPr txBox="1">
          <a:spLocks noChangeArrowheads="1"/>
        </xdr:cNvSpPr>
      </xdr:nvSpPr>
      <xdr:spPr bwMode="auto">
        <a:xfrm>
          <a:off x="49053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771" name="Text Box 203"/>
        <xdr:cNvSpPr txBox="1">
          <a:spLocks noChangeArrowheads="1"/>
        </xdr:cNvSpPr>
      </xdr:nvSpPr>
      <xdr:spPr bwMode="auto">
        <a:xfrm>
          <a:off x="49053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772" name="Text Box 204"/>
        <xdr:cNvSpPr txBox="1">
          <a:spLocks noChangeArrowheads="1"/>
        </xdr:cNvSpPr>
      </xdr:nvSpPr>
      <xdr:spPr bwMode="auto">
        <a:xfrm>
          <a:off x="49053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773" name="Text Box 205"/>
        <xdr:cNvSpPr txBox="1">
          <a:spLocks noChangeArrowheads="1"/>
        </xdr:cNvSpPr>
      </xdr:nvSpPr>
      <xdr:spPr bwMode="auto">
        <a:xfrm>
          <a:off x="49053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774" name="Text Box 206"/>
        <xdr:cNvSpPr txBox="1">
          <a:spLocks noChangeArrowheads="1"/>
        </xdr:cNvSpPr>
      </xdr:nvSpPr>
      <xdr:spPr bwMode="auto">
        <a:xfrm>
          <a:off x="49053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775" name="Text Box 207"/>
        <xdr:cNvSpPr txBox="1">
          <a:spLocks noChangeArrowheads="1"/>
        </xdr:cNvSpPr>
      </xdr:nvSpPr>
      <xdr:spPr bwMode="auto">
        <a:xfrm>
          <a:off x="49053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776" name="Text Box 208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777" name="Text Box 209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778" name="Text Box 210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779" name="Text Box 211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780" name="Text Box 212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781" name="Text Box 213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782" name="Text Box 214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783" name="Text Box 215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784" name="Text Box 216"/>
        <xdr:cNvSpPr txBox="1">
          <a:spLocks noChangeArrowheads="1"/>
        </xdr:cNvSpPr>
      </xdr:nvSpPr>
      <xdr:spPr bwMode="auto">
        <a:xfrm>
          <a:off x="49053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785" name="Text Box 217"/>
        <xdr:cNvSpPr txBox="1">
          <a:spLocks noChangeArrowheads="1"/>
        </xdr:cNvSpPr>
      </xdr:nvSpPr>
      <xdr:spPr bwMode="auto">
        <a:xfrm>
          <a:off x="49053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786" name="Text Box 218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787" name="Text Box 219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788" name="Text Box 220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789" name="Text Box 221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790" name="Text Box 222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791" name="Text Box 223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792" name="Text Box 224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793" name="Text Box 225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794" name="Text Box 226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795" name="Text Box 227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796" name="Text Box 228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797" name="Text Box 229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798" name="Text Box 230"/>
        <xdr:cNvSpPr txBox="1">
          <a:spLocks noChangeArrowheads="1"/>
        </xdr:cNvSpPr>
      </xdr:nvSpPr>
      <xdr:spPr bwMode="auto">
        <a:xfrm>
          <a:off x="49053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799" name="Text Box 231"/>
        <xdr:cNvSpPr txBox="1">
          <a:spLocks noChangeArrowheads="1"/>
        </xdr:cNvSpPr>
      </xdr:nvSpPr>
      <xdr:spPr bwMode="auto">
        <a:xfrm>
          <a:off x="49053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800" name="Text Box 232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801" name="Text Box 233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802" name="Text Box 234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803" name="Text Box 235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804" name="Text Box 236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805" name="Text Box 237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806" name="Text Box 238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807" name="Text Box 239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808" name="Text Box 240"/>
        <xdr:cNvSpPr txBox="1">
          <a:spLocks noChangeArrowheads="1"/>
        </xdr:cNvSpPr>
      </xdr:nvSpPr>
      <xdr:spPr bwMode="auto">
        <a:xfrm>
          <a:off x="49053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809" name="Text Box 241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810" name="Text Box 242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811" name="Text Box 243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812" name="Text Box 244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813" name="Text Box 245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814" name="Text Box 246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815" name="Text Box 247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816" name="Text Box 248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817" name="Text Box 249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818" name="Text Box 250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819" name="Text Box 251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820" name="Text Box 252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821" name="Text Box 253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822" name="Text Box 254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823" name="Text Box 255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824" name="Text Box 256"/>
        <xdr:cNvSpPr txBox="1">
          <a:spLocks noChangeArrowheads="1"/>
        </xdr:cNvSpPr>
      </xdr:nvSpPr>
      <xdr:spPr bwMode="auto">
        <a:xfrm>
          <a:off x="49053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825" name="Text Box 257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826" name="Text Box 258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827" name="Text Box 259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828" name="Text Box 260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829" name="Text Box 261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830" name="Text Box 262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831" name="Text Box 263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832" name="Text Box 264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833" name="Text Box 265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834" name="Text Box 266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835" name="Text Box 267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836" name="Text Box 268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837" name="Text Box 269"/>
        <xdr:cNvSpPr txBox="1">
          <a:spLocks noChangeArrowheads="1"/>
        </xdr:cNvSpPr>
      </xdr:nvSpPr>
      <xdr:spPr bwMode="auto">
        <a:xfrm>
          <a:off x="378142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838" name="Text Box 272"/>
        <xdr:cNvSpPr txBox="1">
          <a:spLocks noChangeArrowheads="1"/>
        </xdr:cNvSpPr>
      </xdr:nvSpPr>
      <xdr:spPr bwMode="auto">
        <a:xfrm>
          <a:off x="49053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839" name="Text Box 273"/>
        <xdr:cNvSpPr txBox="1">
          <a:spLocks noChangeArrowheads="1"/>
        </xdr:cNvSpPr>
      </xdr:nvSpPr>
      <xdr:spPr bwMode="auto">
        <a:xfrm>
          <a:off x="4905375" y="762000"/>
          <a:ext cx="1047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840" name="Text Box 168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841" name="Text Box 169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842" name="Text Box 170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843" name="Text Box 171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845" name="Text Box 149"/>
        <xdr:cNvSpPr txBox="1">
          <a:spLocks noChangeArrowheads="1"/>
        </xdr:cNvSpPr>
      </xdr:nvSpPr>
      <xdr:spPr bwMode="auto">
        <a:xfrm>
          <a:off x="4905375" y="762000"/>
          <a:ext cx="104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0</xdr:col>
      <xdr:colOff>200025</xdr:colOff>
      <xdr:row>0</xdr:row>
      <xdr:rowOff>190500</xdr:rowOff>
    </xdr:from>
    <xdr:to>
      <xdr:col>0</xdr:col>
      <xdr:colOff>1009650</xdr:colOff>
      <xdr:row>1</xdr:row>
      <xdr:rowOff>57273</xdr:rowOff>
    </xdr:to>
    <xdr:pic>
      <xdr:nvPicPr>
        <xdr:cNvPr id="846" name="Picture 1" descr="metalbo-00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0025" y="190500"/>
          <a:ext cx="809625" cy="247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76200</xdr:rowOff>
    </xdr:from>
    <xdr:to>
      <xdr:col>1</xdr:col>
      <xdr:colOff>361950</xdr:colOff>
      <xdr:row>0</xdr:row>
      <xdr:rowOff>351692</xdr:rowOff>
    </xdr:to>
    <xdr:pic>
      <xdr:nvPicPr>
        <xdr:cNvPr id="2" name="Picture 1" descr="metalbo-00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200" y="76200"/>
          <a:ext cx="876300" cy="2754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76200</xdr:rowOff>
    </xdr:to>
    <xdr:sp macro="" textlink="">
      <xdr:nvSpPr>
        <xdr:cNvPr id="3" name="Text Box 5"/>
        <xdr:cNvSpPr txBox="1">
          <a:spLocks noChangeArrowheads="1"/>
        </xdr:cNvSpPr>
      </xdr:nvSpPr>
      <xdr:spPr bwMode="auto">
        <a:xfrm>
          <a:off x="1057275" y="952500"/>
          <a:ext cx="10477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76200</xdr:rowOff>
    </xdr:to>
    <xdr:sp macro="" textlink="">
      <xdr:nvSpPr>
        <xdr:cNvPr id="4" name="Text Box 6"/>
        <xdr:cNvSpPr txBox="1">
          <a:spLocks noChangeArrowheads="1"/>
        </xdr:cNvSpPr>
      </xdr:nvSpPr>
      <xdr:spPr bwMode="auto">
        <a:xfrm>
          <a:off x="1057275" y="952500"/>
          <a:ext cx="10477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76200</xdr:rowOff>
    </xdr:to>
    <xdr:sp macro="" textlink="">
      <xdr:nvSpPr>
        <xdr:cNvPr id="5" name="Text Box 7"/>
        <xdr:cNvSpPr txBox="1">
          <a:spLocks noChangeArrowheads="1"/>
        </xdr:cNvSpPr>
      </xdr:nvSpPr>
      <xdr:spPr bwMode="auto">
        <a:xfrm>
          <a:off x="1057275" y="952500"/>
          <a:ext cx="10477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76200</xdr:rowOff>
    </xdr:to>
    <xdr:sp macro="" textlink="">
      <xdr:nvSpPr>
        <xdr:cNvPr id="6" name="Text Box 8"/>
        <xdr:cNvSpPr txBox="1">
          <a:spLocks noChangeArrowheads="1"/>
        </xdr:cNvSpPr>
      </xdr:nvSpPr>
      <xdr:spPr bwMode="auto">
        <a:xfrm>
          <a:off x="1057275" y="952500"/>
          <a:ext cx="10477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7" name="Text Box 9"/>
        <xdr:cNvSpPr txBox="1">
          <a:spLocks noChangeArrowheads="1"/>
        </xdr:cNvSpPr>
      </xdr:nvSpPr>
      <xdr:spPr bwMode="auto">
        <a:xfrm>
          <a:off x="105727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8" name="Text Box 10"/>
        <xdr:cNvSpPr txBox="1">
          <a:spLocks noChangeArrowheads="1"/>
        </xdr:cNvSpPr>
      </xdr:nvSpPr>
      <xdr:spPr bwMode="auto">
        <a:xfrm>
          <a:off x="105727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9" name="Text Box 11"/>
        <xdr:cNvSpPr txBox="1">
          <a:spLocks noChangeArrowheads="1"/>
        </xdr:cNvSpPr>
      </xdr:nvSpPr>
      <xdr:spPr bwMode="auto">
        <a:xfrm>
          <a:off x="105727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10" name="Text Box 12"/>
        <xdr:cNvSpPr txBox="1">
          <a:spLocks noChangeArrowheads="1"/>
        </xdr:cNvSpPr>
      </xdr:nvSpPr>
      <xdr:spPr bwMode="auto">
        <a:xfrm>
          <a:off x="105727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76200</xdr:rowOff>
    </xdr:to>
    <xdr:sp macro="" textlink="">
      <xdr:nvSpPr>
        <xdr:cNvPr id="11" name="Text Box 17"/>
        <xdr:cNvSpPr txBox="1">
          <a:spLocks noChangeArrowheads="1"/>
        </xdr:cNvSpPr>
      </xdr:nvSpPr>
      <xdr:spPr bwMode="auto">
        <a:xfrm>
          <a:off x="1057275" y="952500"/>
          <a:ext cx="10477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76200</xdr:rowOff>
    </xdr:to>
    <xdr:sp macro="" textlink="">
      <xdr:nvSpPr>
        <xdr:cNvPr id="12" name="Text Box 18"/>
        <xdr:cNvSpPr txBox="1">
          <a:spLocks noChangeArrowheads="1"/>
        </xdr:cNvSpPr>
      </xdr:nvSpPr>
      <xdr:spPr bwMode="auto">
        <a:xfrm>
          <a:off x="1057275" y="952500"/>
          <a:ext cx="10477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76200</xdr:rowOff>
    </xdr:to>
    <xdr:sp macro="" textlink="">
      <xdr:nvSpPr>
        <xdr:cNvPr id="13" name="Text Box 19"/>
        <xdr:cNvSpPr txBox="1">
          <a:spLocks noChangeArrowheads="1"/>
        </xdr:cNvSpPr>
      </xdr:nvSpPr>
      <xdr:spPr bwMode="auto">
        <a:xfrm>
          <a:off x="1057275" y="952500"/>
          <a:ext cx="10477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76200</xdr:rowOff>
    </xdr:to>
    <xdr:sp macro="" textlink="">
      <xdr:nvSpPr>
        <xdr:cNvPr id="14" name="Text Box 20"/>
        <xdr:cNvSpPr txBox="1">
          <a:spLocks noChangeArrowheads="1"/>
        </xdr:cNvSpPr>
      </xdr:nvSpPr>
      <xdr:spPr bwMode="auto">
        <a:xfrm>
          <a:off x="1057275" y="952500"/>
          <a:ext cx="10477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76200</xdr:rowOff>
    </xdr:to>
    <xdr:sp macro="" textlink="">
      <xdr:nvSpPr>
        <xdr:cNvPr id="15" name="Text Box 21"/>
        <xdr:cNvSpPr txBox="1">
          <a:spLocks noChangeArrowheads="1"/>
        </xdr:cNvSpPr>
      </xdr:nvSpPr>
      <xdr:spPr bwMode="auto">
        <a:xfrm>
          <a:off x="1752600" y="952500"/>
          <a:ext cx="10477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76200</xdr:rowOff>
    </xdr:to>
    <xdr:sp macro="" textlink="">
      <xdr:nvSpPr>
        <xdr:cNvPr id="16" name="Text Box 22"/>
        <xdr:cNvSpPr txBox="1">
          <a:spLocks noChangeArrowheads="1"/>
        </xdr:cNvSpPr>
      </xdr:nvSpPr>
      <xdr:spPr bwMode="auto">
        <a:xfrm>
          <a:off x="1752600" y="952500"/>
          <a:ext cx="10477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76200</xdr:rowOff>
    </xdr:to>
    <xdr:sp macro="" textlink="">
      <xdr:nvSpPr>
        <xdr:cNvPr id="17" name="Text Box 23"/>
        <xdr:cNvSpPr txBox="1">
          <a:spLocks noChangeArrowheads="1"/>
        </xdr:cNvSpPr>
      </xdr:nvSpPr>
      <xdr:spPr bwMode="auto">
        <a:xfrm>
          <a:off x="1752600" y="952500"/>
          <a:ext cx="10477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76200</xdr:rowOff>
    </xdr:to>
    <xdr:sp macro="" textlink="">
      <xdr:nvSpPr>
        <xdr:cNvPr id="18" name="Text Box 24"/>
        <xdr:cNvSpPr txBox="1">
          <a:spLocks noChangeArrowheads="1"/>
        </xdr:cNvSpPr>
      </xdr:nvSpPr>
      <xdr:spPr bwMode="auto">
        <a:xfrm>
          <a:off x="1752600" y="952500"/>
          <a:ext cx="10477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76200</xdr:rowOff>
    </xdr:to>
    <xdr:sp macro="" textlink="">
      <xdr:nvSpPr>
        <xdr:cNvPr id="19" name="Text Box 25"/>
        <xdr:cNvSpPr txBox="1">
          <a:spLocks noChangeArrowheads="1"/>
        </xdr:cNvSpPr>
      </xdr:nvSpPr>
      <xdr:spPr bwMode="auto">
        <a:xfrm>
          <a:off x="1057275" y="952500"/>
          <a:ext cx="10477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76200</xdr:rowOff>
    </xdr:to>
    <xdr:sp macro="" textlink="">
      <xdr:nvSpPr>
        <xdr:cNvPr id="20" name="Text Box 26"/>
        <xdr:cNvSpPr txBox="1">
          <a:spLocks noChangeArrowheads="1"/>
        </xdr:cNvSpPr>
      </xdr:nvSpPr>
      <xdr:spPr bwMode="auto">
        <a:xfrm>
          <a:off x="1057275" y="952500"/>
          <a:ext cx="10477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76200</xdr:rowOff>
    </xdr:to>
    <xdr:sp macro="" textlink="">
      <xdr:nvSpPr>
        <xdr:cNvPr id="21" name="Text Box 27"/>
        <xdr:cNvSpPr txBox="1">
          <a:spLocks noChangeArrowheads="1"/>
        </xdr:cNvSpPr>
      </xdr:nvSpPr>
      <xdr:spPr bwMode="auto">
        <a:xfrm>
          <a:off x="1057275" y="952500"/>
          <a:ext cx="10477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76200</xdr:rowOff>
    </xdr:to>
    <xdr:sp macro="" textlink="">
      <xdr:nvSpPr>
        <xdr:cNvPr id="22" name="Text Box 28"/>
        <xdr:cNvSpPr txBox="1">
          <a:spLocks noChangeArrowheads="1"/>
        </xdr:cNvSpPr>
      </xdr:nvSpPr>
      <xdr:spPr bwMode="auto">
        <a:xfrm>
          <a:off x="1057275" y="952500"/>
          <a:ext cx="10477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23" name="Text Box 37"/>
        <xdr:cNvSpPr txBox="1">
          <a:spLocks noChangeArrowheads="1"/>
        </xdr:cNvSpPr>
      </xdr:nvSpPr>
      <xdr:spPr bwMode="auto">
        <a:xfrm>
          <a:off x="105727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24" name="Text Box 38"/>
        <xdr:cNvSpPr txBox="1">
          <a:spLocks noChangeArrowheads="1"/>
        </xdr:cNvSpPr>
      </xdr:nvSpPr>
      <xdr:spPr bwMode="auto">
        <a:xfrm>
          <a:off x="105727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25" name="Text Box 39"/>
        <xdr:cNvSpPr txBox="1">
          <a:spLocks noChangeArrowheads="1"/>
        </xdr:cNvSpPr>
      </xdr:nvSpPr>
      <xdr:spPr bwMode="auto">
        <a:xfrm>
          <a:off x="105727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26" name="Text Box 40"/>
        <xdr:cNvSpPr txBox="1">
          <a:spLocks noChangeArrowheads="1"/>
        </xdr:cNvSpPr>
      </xdr:nvSpPr>
      <xdr:spPr bwMode="auto">
        <a:xfrm>
          <a:off x="105727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76200</xdr:rowOff>
    </xdr:to>
    <xdr:sp macro="" textlink="">
      <xdr:nvSpPr>
        <xdr:cNvPr id="27" name="Text Box 49"/>
        <xdr:cNvSpPr txBox="1">
          <a:spLocks noChangeArrowheads="1"/>
        </xdr:cNvSpPr>
      </xdr:nvSpPr>
      <xdr:spPr bwMode="auto">
        <a:xfrm>
          <a:off x="1057275" y="952500"/>
          <a:ext cx="10477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76200</xdr:rowOff>
    </xdr:to>
    <xdr:sp macro="" textlink="">
      <xdr:nvSpPr>
        <xdr:cNvPr id="28" name="Text Box 50"/>
        <xdr:cNvSpPr txBox="1">
          <a:spLocks noChangeArrowheads="1"/>
        </xdr:cNvSpPr>
      </xdr:nvSpPr>
      <xdr:spPr bwMode="auto">
        <a:xfrm>
          <a:off x="1057275" y="952500"/>
          <a:ext cx="10477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76200</xdr:rowOff>
    </xdr:to>
    <xdr:sp macro="" textlink="">
      <xdr:nvSpPr>
        <xdr:cNvPr id="29" name="Text Box 63"/>
        <xdr:cNvSpPr txBox="1">
          <a:spLocks noChangeArrowheads="1"/>
        </xdr:cNvSpPr>
      </xdr:nvSpPr>
      <xdr:spPr bwMode="auto">
        <a:xfrm>
          <a:off x="1057275" y="952500"/>
          <a:ext cx="10477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76200</xdr:rowOff>
    </xdr:to>
    <xdr:sp macro="" textlink="">
      <xdr:nvSpPr>
        <xdr:cNvPr id="30" name="Text Box 64"/>
        <xdr:cNvSpPr txBox="1">
          <a:spLocks noChangeArrowheads="1"/>
        </xdr:cNvSpPr>
      </xdr:nvSpPr>
      <xdr:spPr bwMode="auto">
        <a:xfrm>
          <a:off x="1057275" y="952500"/>
          <a:ext cx="10477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76200</xdr:rowOff>
    </xdr:to>
    <xdr:sp macro="" textlink="">
      <xdr:nvSpPr>
        <xdr:cNvPr id="31" name="Text Box 73"/>
        <xdr:cNvSpPr txBox="1">
          <a:spLocks noChangeArrowheads="1"/>
        </xdr:cNvSpPr>
      </xdr:nvSpPr>
      <xdr:spPr bwMode="auto">
        <a:xfrm>
          <a:off x="1057275" y="952500"/>
          <a:ext cx="10477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76200</xdr:rowOff>
    </xdr:to>
    <xdr:sp macro="" textlink="">
      <xdr:nvSpPr>
        <xdr:cNvPr id="32" name="Text Box 89"/>
        <xdr:cNvSpPr txBox="1">
          <a:spLocks noChangeArrowheads="1"/>
        </xdr:cNvSpPr>
      </xdr:nvSpPr>
      <xdr:spPr bwMode="auto">
        <a:xfrm>
          <a:off x="1057275" y="952500"/>
          <a:ext cx="10477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33" name="Text Box 176"/>
        <xdr:cNvSpPr txBox="1">
          <a:spLocks noChangeArrowheads="1"/>
        </xdr:cNvSpPr>
      </xdr:nvSpPr>
      <xdr:spPr bwMode="auto">
        <a:xfrm>
          <a:off x="105727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34" name="Text Box 177"/>
        <xdr:cNvSpPr txBox="1">
          <a:spLocks noChangeArrowheads="1"/>
        </xdr:cNvSpPr>
      </xdr:nvSpPr>
      <xdr:spPr bwMode="auto">
        <a:xfrm>
          <a:off x="105727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35" name="Text Box 178"/>
        <xdr:cNvSpPr txBox="1">
          <a:spLocks noChangeArrowheads="1"/>
        </xdr:cNvSpPr>
      </xdr:nvSpPr>
      <xdr:spPr bwMode="auto">
        <a:xfrm>
          <a:off x="105727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36" name="Text Box 179"/>
        <xdr:cNvSpPr txBox="1">
          <a:spLocks noChangeArrowheads="1"/>
        </xdr:cNvSpPr>
      </xdr:nvSpPr>
      <xdr:spPr bwMode="auto">
        <a:xfrm>
          <a:off x="105727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66675</xdr:rowOff>
    </xdr:to>
    <xdr:sp macro="" textlink="">
      <xdr:nvSpPr>
        <xdr:cNvPr id="37" name="Text Box 180"/>
        <xdr:cNvSpPr txBox="1">
          <a:spLocks noChangeArrowheads="1"/>
        </xdr:cNvSpPr>
      </xdr:nvSpPr>
      <xdr:spPr bwMode="auto">
        <a:xfrm>
          <a:off x="1752600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66675</xdr:rowOff>
    </xdr:to>
    <xdr:sp macro="" textlink="">
      <xdr:nvSpPr>
        <xdr:cNvPr id="38" name="Text Box 181"/>
        <xdr:cNvSpPr txBox="1">
          <a:spLocks noChangeArrowheads="1"/>
        </xdr:cNvSpPr>
      </xdr:nvSpPr>
      <xdr:spPr bwMode="auto">
        <a:xfrm>
          <a:off x="1752600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66675</xdr:rowOff>
    </xdr:to>
    <xdr:sp macro="" textlink="">
      <xdr:nvSpPr>
        <xdr:cNvPr id="39" name="Text Box 182"/>
        <xdr:cNvSpPr txBox="1">
          <a:spLocks noChangeArrowheads="1"/>
        </xdr:cNvSpPr>
      </xdr:nvSpPr>
      <xdr:spPr bwMode="auto">
        <a:xfrm>
          <a:off x="1752600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66675</xdr:rowOff>
    </xdr:to>
    <xdr:sp macro="" textlink="">
      <xdr:nvSpPr>
        <xdr:cNvPr id="40" name="Text Box 183"/>
        <xdr:cNvSpPr txBox="1">
          <a:spLocks noChangeArrowheads="1"/>
        </xdr:cNvSpPr>
      </xdr:nvSpPr>
      <xdr:spPr bwMode="auto">
        <a:xfrm>
          <a:off x="1752600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41" name="Text Box 184"/>
        <xdr:cNvSpPr txBox="1">
          <a:spLocks noChangeArrowheads="1"/>
        </xdr:cNvSpPr>
      </xdr:nvSpPr>
      <xdr:spPr bwMode="auto">
        <a:xfrm>
          <a:off x="105727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42" name="Text Box 185"/>
        <xdr:cNvSpPr txBox="1">
          <a:spLocks noChangeArrowheads="1"/>
        </xdr:cNvSpPr>
      </xdr:nvSpPr>
      <xdr:spPr bwMode="auto">
        <a:xfrm>
          <a:off x="105727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43" name="Text Box 186"/>
        <xdr:cNvSpPr txBox="1">
          <a:spLocks noChangeArrowheads="1"/>
        </xdr:cNvSpPr>
      </xdr:nvSpPr>
      <xdr:spPr bwMode="auto">
        <a:xfrm>
          <a:off x="105727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44" name="Text Box 187"/>
        <xdr:cNvSpPr txBox="1">
          <a:spLocks noChangeArrowheads="1"/>
        </xdr:cNvSpPr>
      </xdr:nvSpPr>
      <xdr:spPr bwMode="auto">
        <a:xfrm>
          <a:off x="105727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45" name="Text Box 188"/>
        <xdr:cNvSpPr txBox="1">
          <a:spLocks noChangeArrowheads="1"/>
        </xdr:cNvSpPr>
      </xdr:nvSpPr>
      <xdr:spPr bwMode="auto">
        <a:xfrm>
          <a:off x="105727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46" name="Text Box 189"/>
        <xdr:cNvSpPr txBox="1">
          <a:spLocks noChangeArrowheads="1"/>
        </xdr:cNvSpPr>
      </xdr:nvSpPr>
      <xdr:spPr bwMode="auto">
        <a:xfrm>
          <a:off x="105727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47" name="Text Box 190"/>
        <xdr:cNvSpPr txBox="1">
          <a:spLocks noChangeArrowheads="1"/>
        </xdr:cNvSpPr>
      </xdr:nvSpPr>
      <xdr:spPr bwMode="auto">
        <a:xfrm>
          <a:off x="105727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48" name="Text Box 191"/>
        <xdr:cNvSpPr txBox="1">
          <a:spLocks noChangeArrowheads="1"/>
        </xdr:cNvSpPr>
      </xdr:nvSpPr>
      <xdr:spPr bwMode="auto">
        <a:xfrm>
          <a:off x="105727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49" name="Text Box 192"/>
        <xdr:cNvSpPr txBox="1">
          <a:spLocks noChangeArrowheads="1"/>
        </xdr:cNvSpPr>
      </xdr:nvSpPr>
      <xdr:spPr bwMode="auto">
        <a:xfrm>
          <a:off x="105727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50" name="Text Box 193"/>
        <xdr:cNvSpPr txBox="1">
          <a:spLocks noChangeArrowheads="1"/>
        </xdr:cNvSpPr>
      </xdr:nvSpPr>
      <xdr:spPr bwMode="auto">
        <a:xfrm>
          <a:off x="105727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51" name="Text Box 194"/>
        <xdr:cNvSpPr txBox="1">
          <a:spLocks noChangeArrowheads="1"/>
        </xdr:cNvSpPr>
      </xdr:nvSpPr>
      <xdr:spPr bwMode="auto">
        <a:xfrm>
          <a:off x="105727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52" name="Text Box 195"/>
        <xdr:cNvSpPr txBox="1">
          <a:spLocks noChangeArrowheads="1"/>
        </xdr:cNvSpPr>
      </xdr:nvSpPr>
      <xdr:spPr bwMode="auto">
        <a:xfrm>
          <a:off x="105727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66675</xdr:rowOff>
    </xdr:to>
    <xdr:sp macro="" textlink="">
      <xdr:nvSpPr>
        <xdr:cNvPr id="53" name="Text Box 196"/>
        <xdr:cNvSpPr txBox="1">
          <a:spLocks noChangeArrowheads="1"/>
        </xdr:cNvSpPr>
      </xdr:nvSpPr>
      <xdr:spPr bwMode="auto">
        <a:xfrm>
          <a:off x="1752600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66675</xdr:rowOff>
    </xdr:to>
    <xdr:sp macro="" textlink="">
      <xdr:nvSpPr>
        <xdr:cNvPr id="54" name="Text Box 197"/>
        <xdr:cNvSpPr txBox="1">
          <a:spLocks noChangeArrowheads="1"/>
        </xdr:cNvSpPr>
      </xdr:nvSpPr>
      <xdr:spPr bwMode="auto">
        <a:xfrm>
          <a:off x="1752600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66675</xdr:rowOff>
    </xdr:to>
    <xdr:sp macro="" textlink="">
      <xdr:nvSpPr>
        <xdr:cNvPr id="55" name="Text Box 198"/>
        <xdr:cNvSpPr txBox="1">
          <a:spLocks noChangeArrowheads="1"/>
        </xdr:cNvSpPr>
      </xdr:nvSpPr>
      <xdr:spPr bwMode="auto">
        <a:xfrm>
          <a:off x="1752600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66675</xdr:rowOff>
    </xdr:to>
    <xdr:sp macro="" textlink="">
      <xdr:nvSpPr>
        <xdr:cNvPr id="56" name="Text Box 199"/>
        <xdr:cNvSpPr txBox="1">
          <a:spLocks noChangeArrowheads="1"/>
        </xdr:cNvSpPr>
      </xdr:nvSpPr>
      <xdr:spPr bwMode="auto">
        <a:xfrm>
          <a:off x="1752600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57" name="Text Box 200"/>
        <xdr:cNvSpPr txBox="1">
          <a:spLocks noChangeArrowheads="1"/>
        </xdr:cNvSpPr>
      </xdr:nvSpPr>
      <xdr:spPr bwMode="auto">
        <a:xfrm>
          <a:off x="105727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58" name="Text Box 201"/>
        <xdr:cNvSpPr txBox="1">
          <a:spLocks noChangeArrowheads="1"/>
        </xdr:cNvSpPr>
      </xdr:nvSpPr>
      <xdr:spPr bwMode="auto">
        <a:xfrm>
          <a:off x="105727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59" name="Text Box 202"/>
        <xdr:cNvSpPr txBox="1">
          <a:spLocks noChangeArrowheads="1"/>
        </xdr:cNvSpPr>
      </xdr:nvSpPr>
      <xdr:spPr bwMode="auto">
        <a:xfrm>
          <a:off x="105727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60" name="Text Box 203"/>
        <xdr:cNvSpPr txBox="1">
          <a:spLocks noChangeArrowheads="1"/>
        </xdr:cNvSpPr>
      </xdr:nvSpPr>
      <xdr:spPr bwMode="auto">
        <a:xfrm>
          <a:off x="105727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61" name="Text Box 204"/>
        <xdr:cNvSpPr txBox="1">
          <a:spLocks noChangeArrowheads="1"/>
        </xdr:cNvSpPr>
      </xdr:nvSpPr>
      <xdr:spPr bwMode="auto">
        <a:xfrm>
          <a:off x="105727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62" name="Text Box 205"/>
        <xdr:cNvSpPr txBox="1">
          <a:spLocks noChangeArrowheads="1"/>
        </xdr:cNvSpPr>
      </xdr:nvSpPr>
      <xdr:spPr bwMode="auto">
        <a:xfrm>
          <a:off x="105727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63" name="Text Box 206"/>
        <xdr:cNvSpPr txBox="1">
          <a:spLocks noChangeArrowheads="1"/>
        </xdr:cNvSpPr>
      </xdr:nvSpPr>
      <xdr:spPr bwMode="auto">
        <a:xfrm>
          <a:off x="105727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64" name="Text Box 207"/>
        <xdr:cNvSpPr txBox="1">
          <a:spLocks noChangeArrowheads="1"/>
        </xdr:cNvSpPr>
      </xdr:nvSpPr>
      <xdr:spPr bwMode="auto">
        <a:xfrm>
          <a:off x="105727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65" name="Text Box 216"/>
        <xdr:cNvSpPr txBox="1">
          <a:spLocks noChangeArrowheads="1"/>
        </xdr:cNvSpPr>
      </xdr:nvSpPr>
      <xdr:spPr bwMode="auto">
        <a:xfrm>
          <a:off x="105727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66" name="Text Box 217"/>
        <xdr:cNvSpPr txBox="1">
          <a:spLocks noChangeArrowheads="1"/>
        </xdr:cNvSpPr>
      </xdr:nvSpPr>
      <xdr:spPr bwMode="auto">
        <a:xfrm>
          <a:off x="105727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67" name="Text Box 230"/>
        <xdr:cNvSpPr txBox="1">
          <a:spLocks noChangeArrowheads="1"/>
        </xdr:cNvSpPr>
      </xdr:nvSpPr>
      <xdr:spPr bwMode="auto">
        <a:xfrm>
          <a:off x="105727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68" name="Text Box 231"/>
        <xdr:cNvSpPr txBox="1">
          <a:spLocks noChangeArrowheads="1"/>
        </xdr:cNvSpPr>
      </xdr:nvSpPr>
      <xdr:spPr bwMode="auto">
        <a:xfrm>
          <a:off x="105727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69" name="Text Box 240"/>
        <xdr:cNvSpPr txBox="1">
          <a:spLocks noChangeArrowheads="1"/>
        </xdr:cNvSpPr>
      </xdr:nvSpPr>
      <xdr:spPr bwMode="auto">
        <a:xfrm>
          <a:off x="105727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70" name="Text Box 256"/>
        <xdr:cNvSpPr txBox="1">
          <a:spLocks noChangeArrowheads="1"/>
        </xdr:cNvSpPr>
      </xdr:nvSpPr>
      <xdr:spPr bwMode="auto">
        <a:xfrm>
          <a:off x="105727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71" name="Text Box 272"/>
        <xdr:cNvSpPr txBox="1">
          <a:spLocks noChangeArrowheads="1"/>
        </xdr:cNvSpPr>
      </xdr:nvSpPr>
      <xdr:spPr bwMode="auto">
        <a:xfrm>
          <a:off x="105727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72" name="Text Box 273"/>
        <xdr:cNvSpPr txBox="1">
          <a:spLocks noChangeArrowheads="1"/>
        </xdr:cNvSpPr>
      </xdr:nvSpPr>
      <xdr:spPr bwMode="auto">
        <a:xfrm>
          <a:off x="105727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73" name="Text Box 1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74" name="Text Box 2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75" name="Text Box 3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76" name="Text Box 4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77" name="Text Box 9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78" name="Text Box 10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79" name="Text Box 11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80" name="Text Box 12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81" name="Text Box 13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82" name="Text Box 14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83" name="Text Box 15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84" name="Text Box 16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85" name="Text Box 29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86" name="Text Box 30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87" name="Text Box 31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88" name="Text Box 32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89" name="Text Box 33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90" name="Text Box 34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91" name="Text Box 35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92" name="Text Box 36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93" name="Text Box 37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94" name="Text Box 38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95" name="Text Box 39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96" name="Text Box 40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97" name="Text Box 103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98" name="Text Box 104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99" name="Text Box 105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00" name="Text Box 106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01" name="Text Box 107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02" name="Text Box 108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03" name="Text Box 109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04" name="Text Box 110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05" name="Text Box 111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06" name="Text Box 112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07" name="Text Box 113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08" name="Text Box 114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09" name="Text Box 115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10" name="Text Box 116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11" name="Text Box 117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12" name="Text Box 118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13" name="Text Box 119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14" name="Text Box 120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15" name="Text Box 121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16" name="Text Box 122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17" name="Text Box 123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18" name="Text Box 124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19" name="Text Box 125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20" name="Text Box 126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21" name="Text Box 127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22" name="Text Box 128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23" name="Text Box 129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24" name="Text Box 130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25" name="Text Box 131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26" name="Text Box 132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27" name="Text Box 133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28" name="Text Box 134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29" name="Text Box 135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30" name="Text Box 136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31" name="Text Box 137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32" name="Text Box 138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33" name="Text Box 139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34" name="Text Box 140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35" name="Text Box 141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36" name="Text Box 142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37" name="Text Box 143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38" name="Text Box 144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39" name="Text Box 145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40" name="Text Box 146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41" name="Text Box 147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42" name="Text Box 148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43" name="Text Box 149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44" name="Text Box 150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45" name="Text Box 151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46" name="Text Box 152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47" name="Text Box 153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48" name="Text Box 154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49" name="Text Box 155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50" name="Text Box 156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51" name="Text Box 157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52" name="Text Box 158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53" name="Text Box 159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54" name="Text Box 160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55" name="Text Box 161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56" name="Text Box 162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57" name="Text Box 163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58" name="Text Box 164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59" name="Text Box 165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60" name="Text Box 166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61" name="Text Box 167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62" name="Text Box 168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63" name="Text Box 169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64" name="Text Box 170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65" name="Text Box 171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166" name="Text Box 172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167" name="Text Box 1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168" name="Text Box 2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169" name="Text Box 3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170" name="Text Box 4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47625</xdr:rowOff>
    </xdr:to>
    <xdr:sp macro="" textlink="">
      <xdr:nvSpPr>
        <xdr:cNvPr id="171" name="Text Box 5"/>
        <xdr:cNvSpPr txBox="1">
          <a:spLocks noChangeArrowheads="1"/>
        </xdr:cNvSpPr>
      </xdr:nvSpPr>
      <xdr:spPr bwMode="auto">
        <a:xfrm>
          <a:off x="2562225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47625</xdr:rowOff>
    </xdr:to>
    <xdr:sp macro="" textlink="">
      <xdr:nvSpPr>
        <xdr:cNvPr id="172" name="Text Box 6"/>
        <xdr:cNvSpPr txBox="1">
          <a:spLocks noChangeArrowheads="1"/>
        </xdr:cNvSpPr>
      </xdr:nvSpPr>
      <xdr:spPr bwMode="auto">
        <a:xfrm>
          <a:off x="2562225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47625</xdr:rowOff>
    </xdr:to>
    <xdr:sp macro="" textlink="">
      <xdr:nvSpPr>
        <xdr:cNvPr id="173" name="Text Box 7"/>
        <xdr:cNvSpPr txBox="1">
          <a:spLocks noChangeArrowheads="1"/>
        </xdr:cNvSpPr>
      </xdr:nvSpPr>
      <xdr:spPr bwMode="auto">
        <a:xfrm>
          <a:off x="2562225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47625</xdr:rowOff>
    </xdr:to>
    <xdr:sp macro="" textlink="">
      <xdr:nvSpPr>
        <xdr:cNvPr id="174" name="Text Box 8"/>
        <xdr:cNvSpPr txBox="1">
          <a:spLocks noChangeArrowheads="1"/>
        </xdr:cNvSpPr>
      </xdr:nvSpPr>
      <xdr:spPr bwMode="auto">
        <a:xfrm>
          <a:off x="2562225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175" name="Text Box 9"/>
        <xdr:cNvSpPr txBox="1">
          <a:spLocks noChangeArrowheads="1"/>
        </xdr:cNvSpPr>
      </xdr:nvSpPr>
      <xdr:spPr bwMode="auto">
        <a:xfrm>
          <a:off x="256222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176" name="Text Box 10"/>
        <xdr:cNvSpPr txBox="1">
          <a:spLocks noChangeArrowheads="1"/>
        </xdr:cNvSpPr>
      </xdr:nvSpPr>
      <xdr:spPr bwMode="auto">
        <a:xfrm>
          <a:off x="256222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177" name="Text Box 11"/>
        <xdr:cNvSpPr txBox="1">
          <a:spLocks noChangeArrowheads="1"/>
        </xdr:cNvSpPr>
      </xdr:nvSpPr>
      <xdr:spPr bwMode="auto">
        <a:xfrm>
          <a:off x="256222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178" name="Text Box 12"/>
        <xdr:cNvSpPr txBox="1">
          <a:spLocks noChangeArrowheads="1"/>
        </xdr:cNvSpPr>
      </xdr:nvSpPr>
      <xdr:spPr bwMode="auto">
        <a:xfrm>
          <a:off x="256222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179" name="Text Box 13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180" name="Text Box 14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181" name="Text Box 15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182" name="Text Box 16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47625</xdr:rowOff>
    </xdr:to>
    <xdr:sp macro="" textlink="">
      <xdr:nvSpPr>
        <xdr:cNvPr id="183" name="Text Box 17"/>
        <xdr:cNvSpPr txBox="1">
          <a:spLocks noChangeArrowheads="1"/>
        </xdr:cNvSpPr>
      </xdr:nvSpPr>
      <xdr:spPr bwMode="auto">
        <a:xfrm>
          <a:off x="2562225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47625</xdr:rowOff>
    </xdr:to>
    <xdr:sp macro="" textlink="">
      <xdr:nvSpPr>
        <xdr:cNvPr id="184" name="Text Box 18"/>
        <xdr:cNvSpPr txBox="1">
          <a:spLocks noChangeArrowheads="1"/>
        </xdr:cNvSpPr>
      </xdr:nvSpPr>
      <xdr:spPr bwMode="auto">
        <a:xfrm>
          <a:off x="2562225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47625</xdr:rowOff>
    </xdr:to>
    <xdr:sp macro="" textlink="">
      <xdr:nvSpPr>
        <xdr:cNvPr id="185" name="Text Box 19"/>
        <xdr:cNvSpPr txBox="1">
          <a:spLocks noChangeArrowheads="1"/>
        </xdr:cNvSpPr>
      </xdr:nvSpPr>
      <xdr:spPr bwMode="auto">
        <a:xfrm>
          <a:off x="2562225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47625</xdr:rowOff>
    </xdr:to>
    <xdr:sp macro="" textlink="">
      <xdr:nvSpPr>
        <xdr:cNvPr id="186" name="Text Box 20"/>
        <xdr:cNvSpPr txBox="1">
          <a:spLocks noChangeArrowheads="1"/>
        </xdr:cNvSpPr>
      </xdr:nvSpPr>
      <xdr:spPr bwMode="auto">
        <a:xfrm>
          <a:off x="2562225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47625</xdr:rowOff>
    </xdr:to>
    <xdr:sp macro="" textlink="">
      <xdr:nvSpPr>
        <xdr:cNvPr id="187" name="Text Box 25"/>
        <xdr:cNvSpPr txBox="1">
          <a:spLocks noChangeArrowheads="1"/>
        </xdr:cNvSpPr>
      </xdr:nvSpPr>
      <xdr:spPr bwMode="auto">
        <a:xfrm>
          <a:off x="2562225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47625</xdr:rowOff>
    </xdr:to>
    <xdr:sp macro="" textlink="">
      <xdr:nvSpPr>
        <xdr:cNvPr id="188" name="Text Box 26"/>
        <xdr:cNvSpPr txBox="1">
          <a:spLocks noChangeArrowheads="1"/>
        </xdr:cNvSpPr>
      </xdr:nvSpPr>
      <xdr:spPr bwMode="auto">
        <a:xfrm>
          <a:off x="2562225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47625</xdr:rowOff>
    </xdr:to>
    <xdr:sp macro="" textlink="">
      <xdr:nvSpPr>
        <xdr:cNvPr id="189" name="Text Box 27"/>
        <xdr:cNvSpPr txBox="1">
          <a:spLocks noChangeArrowheads="1"/>
        </xdr:cNvSpPr>
      </xdr:nvSpPr>
      <xdr:spPr bwMode="auto">
        <a:xfrm>
          <a:off x="2562225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47625</xdr:rowOff>
    </xdr:to>
    <xdr:sp macro="" textlink="">
      <xdr:nvSpPr>
        <xdr:cNvPr id="190" name="Text Box 28"/>
        <xdr:cNvSpPr txBox="1">
          <a:spLocks noChangeArrowheads="1"/>
        </xdr:cNvSpPr>
      </xdr:nvSpPr>
      <xdr:spPr bwMode="auto">
        <a:xfrm>
          <a:off x="2562225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191" name="Text Box 29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192" name="Text Box 30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193" name="Text Box 31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194" name="Text Box 32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195" name="Text Box 33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196" name="Text Box 34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197" name="Text Box 35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198" name="Text Box 36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199" name="Text Box 37"/>
        <xdr:cNvSpPr txBox="1">
          <a:spLocks noChangeArrowheads="1"/>
        </xdr:cNvSpPr>
      </xdr:nvSpPr>
      <xdr:spPr bwMode="auto">
        <a:xfrm>
          <a:off x="256222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200" name="Text Box 38"/>
        <xdr:cNvSpPr txBox="1">
          <a:spLocks noChangeArrowheads="1"/>
        </xdr:cNvSpPr>
      </xdr:nvSpPr>
      <xdr:spPr bwMode="auto">
        <a:xfrm>
          <a:off x="256222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201" name="Text Box 39"/>
        <xdr:cNvSpPr txBox="1">
          <a:spLocks noChangeArrowheads="1"/>
        </xdr:cNvSpPr>
      </xdr:nvSpPr>
      <xdr:spPr bwMode="auto">
        <a:xfrm>
          <a:off x="256222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202" name="Text Box 40"/>
        <xdr:cNvSpPr txBox="1">
          <a:spLocks noChangeArrowheads="1"/>
        </xdr:cNvSpPr>
      </xdr:nvSpPr>
      <xdr:spPr bwMode="auto">
        <a:xfrm>
          <a:off x="256222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203" name="Text Box 41"/>
        <xdr:cNvSpPr txBox="1">
          <a:spLocks noChangeArrowheads="1"/>
        </xdr:cNvSpPr>
      </xdr:nvSpPr>
      <xdr:spPr bwMode="auto">
        <a:xfrm>
          <a:off x="1752600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204" name="Text Box 42"/>
        <xdr:cNvSpPr txBox="1">
          <a:spLocks noChangeArrowheads="1"/>
        </xdr:cNvSpPr>
      </xdr:nvSpPr>
      <xdr:spPr bwMode="auto">
        <a:xfrm>
          <a:off x="1752600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205" name="Text Box 43"/>
        <xdr:cNvSpPr txBox="1">
          <a:spLocks noChangeArrowheads="1"/>
        </xdr:cNvSpPr>
      </xdr:nvSpPr>
      <xdr:spPr bwMode="auto">
        <a:xfrm>
          <a:off x="1752600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206" name="Text Box 44"/>
        <xdr:cNvSpPr txBox="1">
          <a:spLocks noChangeArrowheads="1"/>
        </xdr:cNvSpPr>
      </xdr:nvSpPr>
      <xdr:spPr bwMode="auto">
        <a:xfrm>
          <a:off x="1752600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207" name="Text Box 45"/>
        <xdr:cNvSpPr txBox="1">
          <a:spLocks noChangeArrowheads="1"/>
        </xdr:cNvSpPr>
      </xdr:nvSpPr>
      <xdr:spPr bwMode="auto">
        <a:xfrm>
          <a:off x="1752600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208" name="Text Box 46"/>
        <xdr:cNvSpPr txBox="1">
          <a:spLocks noChangeArrowheads="1"/>
        </xdr:cNvSpPr>
      </xdr:nvSpPr>
      <xdr:spPr bwMode="auto">
        <a:xfrm>
          <a:off x="1752600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209" name="Text Box 47"/>
        <xdr:cNvSpPr txBox="1">
          <a:spLocks noChangeArrowheads="1"/>
        </xdr:cNvSpPr>
      </xdr:nvSpPr>
      <xdr:spPr bwMode="auto">
        <a:xfrm>
          <a:off x="1752600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210" name="Text Box 48"/>
        <xdr:cNvSpPr txBox="1">
          <a:spLocks noChangeArrowheads="1"/>
        </xdr:cNvSpPr>
      </xdr:nvSpPr>
      <xdr:spPr bwMode="auto">
        <a:xfrm>
          <a:off x="1752600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47625</xdr:rowOff>
    </xdr:to>
    <xdr:sp macro="" textlink="">
      <xdr:nvSpPr>
        <xdr:cNvPr id="211" name="Text Box 49"/>
        <xdr:cNvSpPr txBox="1">
          <a:spLocks noChangeArrowheads="1"/>
        </xdr:cNvSpPr>
      </xdr:nvSpPr>
      <xdr:spPr bwMode="auto">
        <a:xfrm>
          <a:off x="2562225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47625</xdr:rowOff>
    </xdr:to>
    <xdr:sp macro="" textlink="">
      <xdr:nvSpPr>
        <xdr:cNvPr id="212" name="Text Box 50"/>
        <xdr:cNvSpPr txBox="1">
          <a:spLocks noChangeArrowheads="1"/>
        </xdr:cNvSpPr>
      </xdr:nvSpPr>
      <xdr:spPr bwMode="auto">
        <a:xfrm>
          <a:off x="2562225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213" name="Text Box 51"/>
        <xdr:cNvSpPr txBox="1">
          <a:spLocks noChangeArrowheads="1"/>
        </xdr:cNvSpPr>
      </xdr:nvSpPr>
      <xdr:spPr bwMode="auto">
        <a:xfrm>
          <a:off x="1752600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214" name="Text Box 52"/>
        <xdr:cNvSpPr txBox="1">
          <a:spLocks noChangeArrowheads="1"/>
        </xdr:cNvSpPr>
      </xdr:nvSpPr>
      <xdr:spPr bwMode="auto">
        <a:xfrm>
          <a:off x="1752600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215" name="Text Box 53"/>
        <xdr:cNvSpPr txBox="1">
          <a:spLocks noChangeArrowheads="1"/>
        </xdr:cNvSpPr>
      </xdr:nvSpPr>
      <xdr:spPr bwMode="auto">
        <a:xfrm>
          <a:off x="1752600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216" name="Text Box 54"/>
        <xdr:cNvSpPr txBox="1">
          <a:spLocks noChangeArrowheads="1"/>
        </xdr:cNvSpPr>
      </xdr:nvSpPr>
      <xdr:spPr bwMode="auto">
        <a:xfrm>
          <a:off x="1752600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217" name="Text Box 55"/>
        <xdr:cNvSpPr txBox="1">
          <a:spLocks noChangeArrowheads="1"/>
        </xdr:cNvSpPr>
      </xdr:nvSpPr>
      <xdr:spPr bwMode="auto">
        <a:xfrm>
          <a:off x="1752600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218" name="Text Box 56"/>
        <xdr:cNvSpPr txBox="1">
          <a:spLocks noChangeArrowheads="1"/>
        </xdr:cNvSpPr>
      </xdr:nvSpPr>
      <xdr:spPr bwMode="auto">
        <a:xfrm>
          <a:off x="1752600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219" name="Text Box 57"/>
        <xdr:cNvSpPr txBox="1">
          <a:spLocks noChangeArrowheads="1"/>
        </xdr:cNvSpPr>
      </xdr:nvSpPr>
      <xdr:spPr bwMode="auto">
        <a:xfrm>
          <a:off x="1752600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220" name="Text Box 58"/>
        <xdr:cNvSpPr txBox="1">
          <a:spLocks noChangeArrowheads="1"/>
        </xdr:cNvSpPr>
      </xdr:nvSpPr>
      <xdr:spPr bwMode="auto">
        <a:xfrm>
          <a:off x="1752600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221" name="Text Box 59"/>
        <xdr:cNvSpPr txBox="1">
          <a:spLocks noChangeArrowheads="1"/>
        </xdr:cNvSpPr>
      </xdr:nvSpPr>
      <xdr:spPr bwMode="auto">
        <a:xfrm>
          <a:off x="1752600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222" name="Text Box 60"/>
        <xdr:cNvSpPr txBox="1">
          <a:spLocks noChangeArrowheads="1"/>
        </xdr:cNvSpPr>
      </xdr:nvSpPr>
      <xdr:spPr bwMode="auto">
        <a:xfrm>
          <a:off x="1752600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223" name="Text Box 61"/>
        <xdr:cNvSpPr txBox="1">
          <a:spLocks noChangeArrowheads="1"/>
        </xdr:cNvSpPr>
      </xdr:nvSpPr>
      <xdr:spPr bwMode="auto">
        <a:xfrm>
          <a:off x="1752600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224" name="Text Box 62"/>
        <xdr:cNvSpPr txBox="1">
          <a:spLocks noChangeArrowheads="1"/>
        </xdr:cNvSpPr>
      </xdr:nvSpPr>
      <xdr:spPr bwMode="auto">
        <a:xfrm>
          <a:off x="1752600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47625</xdr:rowOff>
    </xdr:to>
    <xdr:sp macro="" textlink="">
      <xdr:nvSpPr>
        <xdr:cNvPr id="225" name="Text Box 63"/>
        <xdr:cNvSpPr txBox="1">
          <a:spLocks noChangeArrowheads="1"/>
        </xdr:cNvSpPr>
      </xdr:nvSpPr>
      <xdr:spPr bwMode="auto">
        <a:xfrm>
          <a:off x="2562225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47625</xdr:rowOff>
    </xdr:to>
    <xdr:sp macro="" textlink="">
      <xdr:nvSpPr>
        <xdr:cNvPr id="226" name="Text Box 64"/>
        <xdr:cNvSpPr txBox="1">
          <a:spLocks noChangeArrowheads="1"/>
        </xdr:cNvSpPr>
      </xdr:nvSpPr>
      <xdr:spPr bwMode="auto">
        <a:xfrm>
          <a:off x="2562225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227" name="Text Box 65"/>
        <xdr:cNvSpPr txBox="1">
          <a:spLocks noChangeArrowheads="1"/>
        </xdr:cNvSpPr>
      </xdr:nvSpPr>
      <xdr:spPr bwMode="auto">
        <a:xfrm>
          <a:off x="1752600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228" name="Text Box 66"/>
        <xdr:cNvSpPr txBox="1">
          <a:spLocks noChangeArrowheads="1"/>
        </xdr:cNvSpPr>
      </xdr:nvSpPr>
      <xdr:spPr bwMode="auto">
        <a:xfrm>
          <a:off x="1752600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229" name="Text Box 67"/>
        <xdr:cNvSpPr txBox="1">
          <a:spLocks noChangeArrowheads="1"/>
        </xdr:cNvSpPr>
      </xdr:nvSpPr>
      <xdr:spPr bwMode="auto">
        <a:xfrm>
          <a:off x="1752600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230" name="Text Box 68"/>
        <xdr:cNvSpPr txBox="1">
          <a:spLocks noChangeArrowheads="1"/>
        </xdr:cNvSpPr>
      </xdr:nvSpPr>
      <xdr:spPr bwMode="auto">
        <a:xfrm>
          <a:off x="1752600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231" name="Text Box 69"/>
        <xdr:cNvSpPr txBox="1">
          <a:spLocks noChangeArrowheads="1"/>
        </xdr:cNvSpPr>
      </xdr:nvSpPr>
      <xdr:spPr bwMode="auto">
        <a:xfrm>
          <a:off x="1752600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232" name="Text Box 70"/>
        <xdr:cNvSpPr txBox="1">
          <a:spLocks noChangeArrowheads="1"/>
        </xdr:cNvSpPr>
      </xdr:nvSpPr>
      <xdr:spPr bwMode="auto">
        <a:xfrm>
          <a:off x="1752600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233" name="Text Box 71"/>
        <xdr:cNvSpPr txBox="1">
          <a:spLocks noChangeArrowheads="1"/>
        </xdr:cNvSpPr>
      </xdr:nvSpPr>
      <xdr:spPr bwMode="auto">
        <a:xfrm>
          <a:off x="1752600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234" name="Text Box 72"/>
        <xdr:cNvSpPr txBox="1">
          <a:spLocks noChangeArrowheads="1"/>
        </xdr:cNvSpPr>
      </xdr:nvSpPr>
      <xdr:spPr bwMode="auto">
        <a:xfrm>
          <a:off x="1752600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47625</xdr:rowOff>
    </xdr:to>
    <xdr:sp macro="" textlink="">
      <xdr:nvSpPr>
        <xdr:cNvPr id="235" name="Text Box 73"/>
        <xdr:cNvSpPr txBox="1">
          <a:spLocks noChangeArrowheads="1"/>
        </xdr:cNvSpPr>
      </xdr:nvSpPr>
      <xdr:spPr bwMode="auto">
        <a:xfrm>
          <a:off x="2562225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236" name="Text Box 74"/>
        <xdr:cNvSpPr txBox="1">
          <a:spLocks noChangeArrowheads="1"/>
        </xdr:cNvSpPr>
      </xdr:nvSpPr>
      <xdr:spPr bwMode="auto">
        <a:xfrm>
          <a:off x="1752600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237" name="Text Box 75"/>
        <xdr:cNvSpPr txBox="1">
          <a:spLocks noChangeArrowheads="1"/>
        </xdr:cNvSpPr>
      </xdr:nvSpPr>
      <xdr:spPr bwMode="auto">
        <a:xfrm>
          <a:off x="1752600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238" name="Text Box 76"/>
        <xdr:cNvSpPr txBox="1">
          <a:spLocks noChangeArrowheads="1"/>
        </xdr:cNvSpPr>
      </xdr:nvSpPr>
      <xdr:spPr bwMode="auto">
        <a:xfrm>
          <a:off x="1752600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239" name="Text Box 77"/>
        <xdr:cNvSpPr txBox="1">
          <a:spLocks noChangeArrowheads="1"/>
        </xdr:cNvSpPr>
      </xdr:nvSpPr>
      <xdr:spPr bwMode="auto">
        <a:xfrm>
          <a:off x="1752600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240" name="Text Box 78"/>
        <xdr:cNvSpPr txBox="1">
          <a:spLocks noChangeArrowheads="1"/>
        </xdr:cNvSpPr>
      </xdr:nvSpPr>
      <xdr:spPr bwMode="auto">
        <a:xfrm>
          <a:off x="1752600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241" name="Text Box 79"/>
        <xdr:cNvSpPr txBox="1">
          <a:spLocks noChangeArrowheads="1"/>
        </xdr:cNvSpPr>
      </xdr:nvSpPr>
      <xdr:spPr bwMode="auto">
        <a:xfrm>
          <a:off x="1752600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242" name="Text Box 80"/>
        <xdr:cNvSpPr txBox="1">
          <a:spLocks noChangeArrowheads="1"/>
        </xdr:cNvSpPr>
      </xdr:nvSpPr>
      <xdr:spPr bwMode="auto">
        <a:xfrm>
          <a:off x="1752600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243" name="Text Box 81"/>
        <xdr:cNvSpPr txBox="1">
          <a:spLocks noChangeArrowheads="1"/>
        </xdr:cNvSpPr>
      </xdr:nvSpPr>
      <xdr:spPr bwMode="auto">
        <a:xfrm>
          <a:off x="1752600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244" name="Text Box 82"/>
        <xdr:cNvSpPr txBox="1">
          <a:spLocks noChangeArrowheads="1"/>
        </xdr:cNvSpPr>
      </xdr:nvSpPr>
      <xdr:spPr bwMode="auto">
        <a:xfrm>
          <a:off x="1752600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245" name="Text Box 83"/>
        <xdr:cNvSpPr txBox="1">
          <a:spLocks noChangeArrowheads="1"/>
        </xdr:cNvSpPr>
      </xdr:nvSpPr>
      <xdr:spPr bwMode="auto">
        <a:xfrm>
          <a:off x="1752600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246" name="Text Box 84"/>
        <xdr:cNvSpPr txBox="1">
          <a:spLocks noChangeArrowheads="1"/>
        </xdr:cNvSpPr>
      </xdr:nvSpPr>
      <xdr:spPr bwMode="auto">
        <a:xfrm>
          <a:off x="1752600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247" name="Text Box 85"/>
        <xdr:cNvSpPr txBox="1">
          <a:spLocks noChangeArrowheads="1"/>
        </xdr:cNvSpPr>
      </xdr:nvSpPr>
      <xdr:spPr bwMode="auto">
        <a:xfrm>
          <a:off x="1752600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248" name="Text Box 86"/>
        <xdr:cNvSpPr txBox="1">
          <a:spLocks noChangeArrowheads="1"/>
        </xdr:cNvSpPr>
      </xdr:nvSpPr>
      <xdr:spPr bwMode="auto">
        <a:xfrm>
          <a:off x="1752600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249" name="Text Box 87"/>
        <xdr:cNvSpPr txBox="1">
          <a:spLocks noChangeArrowheads="1"/>
        </xdr:cNvSpPr>
      </xdr:nvSpPr>
      <xdr:spPr bwMode="auto">
        <a:xfrm>
          <a:off x="1752600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250" name="Text Box 88"/>
        <xdr:cNvSpPr txBox="1">
          <a:spLocks noChangeArrowheads="1"/>
        </xdr:cNvSpPr>
      </xdr:nvSpPr>
      <xdr:spPr bwMode="auto">
        <a:xfrm>
          <a:off x="1752600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47625</xdr:rowOff>
    </xdr:to>
    <xdr:sp macro="" textlink="">
      <xdr:nvSpPr>
        <xdr:cNvPr id="251" name="Text Box 89"/>
        <xdr:cNvSpPr txBox="1">
          <a:spLocks noChangeArrowheads="1"/>
        </xdr:cNvSpPr>
      </xdr:nvSpPr>
      <xdr:spPr bwMode="auto">
        <a:xfrm>
          <a:off x="2562225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252" name="Text Box 90"/>
        <xdr:cNvSpPr txBox="1">
          <a:spLocks noChangeArrowheads="1"/>
        </xdr:cNvSpPr>
      </xdr:nvSpPr>
      <xdr:spPr bwMode="auto">
        <a:xfrm>
          <a:off x="1752600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253" name="Text Box 91"/>
        <xdr:cNvSpPr txBox="1">
          <a:spLocks noChangeArrowheads="1"/>
        </xdr:cNvSpPr>
      </xdr:nvSpPr>
      <xdr:spPr bwMode="auto">
        <a:xfrm>
          <a:off x="1752600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254" name="Text Box 92"/>
        <xdr:cNvSpPr txBox="1">
          <a:spLocks noChangeArrowheads="1"/>
        </xdr:cNvSpPr>
      </xdr:nvSpPr>
      <xdr:spPr bwMode="auto">
        <a:xfrm>
          <a:off x="1752600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255" name="Text Box 93"/>
        <xdr:cNvSpPr txBox="1">
          <a:spLocks noChangeArrowheads="1"/>
        </xdr:cNvSpPr>
      </xdr:nvSpPr>
      <xdr:spPr bwMode="auto">
        <a:xfrm>
          <a:off x="1752600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256" name="Text Box 94"/>
        <xdr:cNvSpPr txBox="1">
          <a:spLocks noChangeArrowheads="1"/>
        </xdr:cNvSpPr>
      </xdr:nvSpPr>
      <xdr:spPr bwMode="auto">
        <a:xfrm>
          <a:off x="1752600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257" name="Text Box 95"/>
        <xdr:cNvSpPr txBox="1">
          <a:spLocks noChangeArrowheads="1"/>
        </xdr:cNvSpPr>
      </xdr:nvSpPr>
      <xdr:spPr bwMode="auto">
        <a:xfrm>
          <a:off x="1752600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258" name="Text Box 96"/>
        <xdr:cNvSpPr txBox="1">
          <a:spLocks noChangeArrowheads="1"/>
        </xdr:cNvSpPr>
      </xdr:nvSpPr>
      <xdr:spPr bwMode="auto">
        <a:xfrm>
          <a:off x="1752600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259" name="Text Box 97"/>
        <xdr:cNvSpPr txBox="1">
          <a:spLocks noChangeArrowheads="1"/>
        </xdr:cNvSpPr>
      </xdr:nvSpPr>
      <xdr:spPr bwMode="auto">
        <a:xfrm>
          <a:off x="1752600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260" name="Text Box 98"/>
        <xdr:cNvSpPr txBox="1">
          <a:spLocks noChangeArrowheads="1"/>
        </xdr:cNvSpPr>
      </xdr:nvSpPr>
      <xdr:spPr bwMode="auto">
        <a:xfrm>
          <a:off x="1752600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261" name="Text Box 99"/>
        <xdr:cNvSpPr txBox="1">
          <a:spLocks noChangeArrowheads="1"/>
        </xdr:cNvSpPr>
      </xdr:nvSpPr>
      <xdr:spPr bwMode="auto">
        <a:xfrm>
          <a:off x="1752600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262" name="Text Box 100"/>
        <xdr:cNvSpPr txBox="1">
          <a:spLocks noChangeArrowheads="1"/>
        </xdr:cNvSpPr>
      </xdr:nvSpPr>
      <xdr:spPr bwMode="auto">
        <a:xfrm>
          <a:off x="1752600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263" name="Text Box 101"/>
        <xdr:cNvSpPr txBox="1">
          <a:spLocks noChangeArrowheads="1"/>
        </xdr:cNvSpPr>
      </xdr:nvSpPr>
      <xdr:spPr bwMode="auto">
        <a:xfrm>
          <a:off x="1752600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264" name="Text Box 102"/>
        <xdr:cNvSpPr txBox="1">
          <a:spLocks noChangeArrowheads="1"/>
        </xdr:cNvSpPr>
      </xdr:nvSpPr>
      <xdr:spPr bwMode="auto">
        <a:xfrm>
          <a:off x="1752600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265" name="Text Box 103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266" name="Text Box 104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267" name="Text Box 105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268" name="Text Box 106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269" name="Text Box 107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270" name="Text Box 108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271" name="Text Box 109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272" name="Text Box 110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273" name="Text Box 111"/>
        <xdr:cNvSpPr txBox="1">
          <a:spLocks noChangeArrowheads="1"/>
        </xdr:cNvSpPr>
      </xdr:nvSpPr>
      <xdr:spPr bwMode="auto">
        <a:xfrm>
          <a:off x="105727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274" name="Text Box 112"/>
        <xdr:cNvSpPr txBox="1">
          <a:spLocks noChangeArrowheads="1"/>
        </xdr:cNvSpPr>
      </xdr:nvSpPr>
      <xdr:spPr bwMode="auto">
        <a:xfrm>
          <a:off x="105727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275" name="Text Box 113"/>
        <xdr:cNvSpPr txBox="1">
          <a:spLocks noChangeArrowheads="1"/>
        </xdr:cNvSpPr>
      </xdr:nvSpPr>
      <xdr:spPr bwMode="auto">
        <a:xfrm>
          <a:off x="105727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276" name="Text Box 114"/>
        <xdr:cNvSpPr txBox="1">
          <a:spLocks noChangeArrowheads="1"/>
        </xdr:cNvSpPr>
      </xdr:nvSpPr>
      <xdr:spPr bwMode="auto">
        <a:xfrm>
          <a:off x="105727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277" name="Text Box 115"/>
        <xdr:cNvSpPr txBox="1">
          <a:spLocks noChangeArrowheads="1"/>
        </xdr:cNvSpPr>
      </xdr:nvSpPr>
      <xdr:spPr bwMode="auto">
        <a:xfrm>
          <a:off x="105727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278" name="Text Box 116"/>
        <xdr:cNvSpPr txBox="1">
          <a:spLocks noChangeArrowheads="1"/>
        </xdr:cNvSpPr>
      </xdr:nvSpPr>
      <xdr:spPr bwMode="auto">
        <a:xfrm>
          <a:off x="105727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279" name="Text Box 117"/>
        <xdr:cNvSpPr txBox="1">
          <a:spLocks noChangeArrowheads="1"/>
        </xdr:cNvSpPr>
      </xdr:nvSpPr>
      <xdr:spPr bwMode="auto">
        <a:xfrm>
          <a:off x="105727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280" name="Text Box 118"/>
        <xdr:cNvSpPr txBox="1">
          <a:spLocks noChangeArrowheads="1"/>
        </xdr:cNvSpPr>
      </xdr:nvSpPr>
      <xdr:spPr bwMode="auto">
        <a:xfrm>
          <a:off x="105727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281" name="Text Box 119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282" name="Text Box 120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283" name="Text Box 121"/>
        <xdr:cNvSpPr txBox="1">
          <a:spLocks noChangeArrowheads="1"/>
        </xdr:cNvSpPr>
      </xdr:nvSpPr>
      <xdr:spPr bwMode="auto">
        <a:xfrm>
          <a:off x="105727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284" name="Text Box 122"/>
        <xdr:cNvSpPr txBox="1">
          <a:spLocks noChangeArrowheads="1"/>
        </xdr:cNvSpPr>
      </xdr:nvSpPr>
      <xdr:spPr bwMode="auto">
        <a:xfrm>
          <a:off x="105727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285" name="Text Box 123"/>
        <xdr:cNvSpPr txBox="1">
          <a:spLocks noChangeArrowheads="1"/>
        </xdr:cNvSpPr>
      </xdr:nvSpPr>
      <xdr:spPr bwMode="auto">
        <a:xfrm>
          <a:off x="105727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286" name="Text Box 124"/>
        <xdr:cNvSpPr txBox="1">
          <a:spLocks noChangeArrowheads="1"/>
        </xdr:cNvSpPr>
      </xdr:nvSpPr>
      <xdr:spPr bwMode="auto">
        <a:xfrm>
          <a:off x="105727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287" name="Text Box 125"/>
        <xdr:cNvSpPr txBox="1">
          <a:spLocks noChangeArrowheads="1"/>
        </xdr:cNvSpPr>
      </xdr:nvSpPr>
      <xdr:spPr bwMode="auto">
        <a:xfrm>
          <a:off x="105727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288" name="Text Box 126"/>
        <xdr:cNvSpPr txBox="1">
          <a:spLocks noChangeArrowheads="1"/>
        </xdr:cNvSpPr>
      </xdr:nvSpPr>
      <xdr:spPr bwMode="auto">
        <a:xfrm>
          <a:off x="105727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289" name="Text Box 127"/>
        <xdr:cNvSpPr txBox="1">
          <a:spLocks noChangeArrowheads="1"/>
        </xdr:cNvSpPr>
      </xdr:nvSpPr>
      <xdr:spPr bwMode="auto">
        <a:xfrm>
          <a:off x="105727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290" name="Text Box 128"/>
        <xdr:cNvSpPr txBox="1">
          <a:spLocks noChangeArrowheads="1"/>
        </xdr:cNvSpPr>
      </xdr:nvSpPr>
      <xdr:spPr bwMode="auto">
        <a:xfrm>
          <a:off x="105727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291" name="Text Box 129"/>
        <xdr:cNvSpPr txBox="1">
          <a:spLocks noChangeArrowheads="1"/>
        </xdr:cNvSpPr>
      </xdr:nvSpPr>
      <xdr:spPr bwMode="auto">
        <a:xfrm>
          <a:off x="105727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292" name="Text Box 130"/>
        <xdr:cNvSpPr txBox="1">
          <a:spLocks noChangeArrowheads="1"/>
        </xdr:cNvSpPr>
      </xdr:nvSpPr>
      <xdr:spPr bwMode="auto">
        <a:xfrm>
          <a:off x="105727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293" name="Text Box 131"/>
        <xdr:cNvSpPr txBox="1">
          <a:spLocks noChangeArrowheads="1"/>
        </xdr:cNvSpPr>
      </xdr:nvSpPr>
      <xdr:spPr bwMode="auto">
        <a:xfrm>
          <a:off x="105727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294" name="Text Box 132"/>
        <xdr:cNvSpPr txBox="1">
          <a:spLocks noChangeArrowheads="1"/>
        </xdr:cNvSpPr>
      </xdr:nvSpPr>
      <xdr:spPr bwMode="auto">
        <a:xfrm>
          <a:off x="105727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295" name="Text Box 133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296" name="Text Box 134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297" name="Text Box 135"/>
        <xdr:cNvSpPr txBox="1">
          <a:spLocks noChangeArrowheads="1"/>
        </xdr:cNvSpPr>
      </xdr:nvSpPr>
      <xdr:spPr bwMode="auto">
        <a:xfrm>
          <a:off x="105727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298" name="Text Box 136"/>
        <xdr:cNvSpPr txBox="1">
          <a:spLocks noChangeArrowheads="1"/>
        </xdr:cNvSpPr>
      </xdr:nvSpPr>
      <xdr:spPr bwMode="auto">
        <a:xfrm>
          <a:off x="105727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299" name="Text Box 137"/>
        <xdr:cNvSpPr txBox="1">
          <a:spLocks noChangeArrowheads="1"/>
        </xdr:cNvSpPr>
      </xdr:nvSpPr>
      <xdr:spPr bwMode="auto">
        <a:xfrm>
          <a:off x="105727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300" name="Text Box 138"/>
        <xdr:cNvSpPr txBox="1">
          <a:spLocks noChangeArrowheads="1"/>
        </xdr:cNvSpPr>
      </xdr:nvSpPr>
      <xdr:spPr bwMode="auto">
        <a:xfrm>
          <a:off x="105727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301" name="Text Box 139"/>
        <xdr:cNvSpPr txBox="1">
          <a:spLocks noChangeArrowheads="1"/>
        </xdr:cNvSpPr>
      </xdr:nvSpPr>
      <xdr:spPr bwMode="auto">
        <a:xfrm>
          <a:off x="105727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302" name="Text Box 140"/>
        <xdr:cNvSpPr txBox="1">
          <a:spLocks noChangeArrowheads="1"/>
        </xdr:cNvSpPr>
      </xdr:nvSpPr>
      <xdr:spPr bwMode="auto">
        <a:xfrm>
          <a:off x="105727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303" name="Text Box 141"/>
        <xdr:cNvSpPr txBox="1">
          <a:spLocks noChangeArrowheads="1"/>
        </xdr:cNvSpPr>
      </xdr:nvSpPr>
      <xdr:spPr bwMode="auto">
        <a:xfrm>
          <a:off x="105727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304" name="Text Box 142"/>
        <xdr:cNvSpPr txBox="1">
          <a:spLocks noChangeArrowheads="1"/>
        </xdr:cNvSpPr>
      </xdr:nvSpPr>
      <xdr:spPr bwMode="auto">
        <a:xfrm>
          <a:off x="105727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305" name="Text Box 143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306" name="Text Box 144"/>
        <xdr:cNvSpPr txBox="1">
          <a:spLocks noChangeArrowheads="1"/>
        </xdr:cNvSpPr>
      </xdr:nvSpPr>
      <xdr:spPr bwMode="auto">
        <a:xfrm>
          <a:off x="105727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307" name="Text Box 145"/>
        <xdr:cNvSpPr txBox="1">
          <a:spLocks noChangeArrowheads="1"/>
        </xdr:cNvSpPr>
      </xdr:nvSpPr>
      <xdr:spPr bwMode="auto">
        <a:xfrm>
          <a:off x="105727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308" name="Text Box 146"/>
        <xdr:cNvSpPr txBox="1">
          <a:spLocks noChangeArrowheads="1"/>
        </xdr:cNvSpPr>
      </xdr:nvSpPr>
      <xdr:spPr bwMode="auto">
        <a:xfrm>
          <a:off x="105727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309" name="Text Box 147"/>
        <xdr:cNvSpPr txBox="1">
          <a:spLocks noChangeArrowheads="1"/>
        </xdr:cNvSpPr>
      </xdr:nvSpPr>
      <xdr:spPr bwMode="auto">
        <a:xfrm>
          <a:off x="105727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310" name="Text Box 148"/>
        <xdr:cNvSpPr txBox="1">
          <a:spLocks noChangeArrowheads="1"/>
        </xdr:cNvSpPr>
      </xdr:nvSpPr>
      <xdr:spPr bwMode="auto">
        <a:xfrm>
          <a:off x="105727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311" name="Text Box 149"/>
        <xdr:cNvSpPr txBox="1">
          <a:spLocks noChangeArrowheads="1"/>
        </xdr:cNvSpPr>
      </xdr:nvSpPr>
      <xdr:spPr bwMode="auto">
        <a:xfrm>
          <a:off x="105727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312" name="Text Box 150"/>
        <xdr:cNvSpPr txBox="1">
          <a:spLocks noChangeArrowheads="1"/>
        </xdr:cNvSpPr>
      </xdr:nvSpPr>
      <xdr:spPr bwMode="auto">
        <a:xfrm>
          <a:off x="105727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313" name="Text Box 151"/>
        <xdr:cNvSpPr txBox="1">
          <a:spLocks noChangeArrowheads="1"/>
        </xdr:cNvSpPr>
      </xdr:nvSpPr>
      <xdr:spPr bwMode="auto">
        <a:xfrm>
          <a:off x="105727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314" name="Text Box 152"/>
        <xdr:cNvSpPr txBox="1">
          <a:spLocks noChangeArrowheads="1"/>
        </xdr:cNvSpPr>
      </xdr:nvSpPr>
      <xdr:spPr bwMode="auto">
        <a:xfrm>
          <a:off x="105727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315" name="Text Box 153"/>
        <xdr:cNvSpPr txBox="1">
          <a:spLocks noChangeArrowheads="1"/>
        </xdr:cNvSpPr>
      </xdr:nvSpPr>
      <xdr:spPr bwMode="auto">
        <a:xfrm>
          <a:off x="105727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316" name="Text Box 154"/>
        <xdr:cNvSpPr txBox="1">
          <a:spLocks noChangeArrowheads="1"/>
        </xdr:cNvSpPr>
      </xdr:nvSpPr>
      <xdr:spPr bwMode="auto">
        <a:xfrm>
          <a:off x="105727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317" name="Text Box 155"/>
        <xdr:cNvSpPr txBox="1">
          <a:spLocks noChangeArrowheads="1"/>
        </xdr:cNvSpPr>
      </xdr:nvSpPr>
      <xdr:spPr bwMode="auto">
        <a:xfrm>
          <a:off x="105727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318" name="Text Box 156"/>
        <xdr:cNvSpPr txBox="1">
          <a:spLocks noChangeArrowheads="1"/>
        </xdr:cNvSpPr>
      </xdr:nvSpPr>
      <xdr:spPr bwMode="auto">
        <a:xfrm>
          <a:off x="105727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319" name="Text Box 157"/>
        <xdr:cNvSpPr txBox="1">
          <a:spLocks noChangeArrowheads="1"/>
        </xdr:cNvSpPr>
      </xdr:nvSpPr>
      <xdr:spPr bwMode="auto">
        <a:xfrm>
          <a:off x="105727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320" name="Text Box 158"/>
        <xdr:cNvSpPr txBox="1">
          <a:spLocks noChangeArrowheads="1"/>
        </xdr:cNvSpPr>
      </xdr:nvSpPr>
      <xdr:spPr bwMode="auto">
        <a:xfrm>
          <a:off x="105727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321" name="Text Box 159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322" name="Text Box 160"/>
        <xdr:cNvSpPr txBox="1">
          <a:spLocks noChangeArrowheads="1"/>
        </xdr:cNvSpPr>
      </xdr:nvSpPr>
      <xdr:spPr bwMode="auto">
        <a:xfrm>
          <a:off x="105727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323" name="Text Box 161"/>
        <xdr:cNvSpPr txBox="1">
          <a:spLocks noChangeArrowheads="1"/>
        </xdr:cNvSpPr>
      </xdr:nvSpPr>
      <xdr:spPr bwMode="auto">
        <a:xfrm>
          <a:off x="105727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324" name="Text Box 162"/>
        <xdr:cNvSpPr txBox="1">
          <a:spLocks noChangeArrowheads="1"/>
        </xdr:cNvSpPr>
      </xdr:nvSpPr>
      <xdr:spPr bwMode="auto">
        <a:xfrm>
          <a:off x="105727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325" name="Text Box 163"/>
        <xdr:cNvSpPr txBox="1">
          <a:spLocks noChangeArrowheads="1"/>
        </xdr:cNvSpPr>
      </xdr:nvSpPr>
      <xdr:spPr bwMode="auto">
        <a:xfrm>
          <a:off x="105727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326" name="Text Box 164"/>
        <xdr:cNvSpPr txBox="1">
          <a:spLocks noChangeArrowheads="1"/>
        </xdr:cNvSpPr>
      </xdr:nvSpPr>
      <xdr:spPr bwMode="auto">
        <a:xfrm>
          <a:off x="105727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327" name="Text Box 165"/>
        <xdr:cNvSpPr txBox="1">
          <a:spLocks noChangeArrowheads="1"/>
        </xdr:cNvSpPr>
      </xdr:nvSpPr>
      <xdr:spPr bwMode="auto">
        <a:xfrm>
          <a:off x="105727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328" name="Text Box 166"/>
        <xdr:cNvSpPr txBox="1">
          <a:spLocks noChangeArrowheads="1"/>
        </xdr:cNvSpPr>
      </xdr:nvSpPr>
      <xdr:spPr bwMode="auto">
        <a:xfrm>
          <a:off x="105727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329" name="Text Box 167"/>
        <xdr:cNvSpPr txBox="1">
          <a:spLocks noChangeArrowheads="1"/>
        </xdr:cNvSpPr>
      </xdr:nvSpPr>
      <xdr:spPr bwMode="auto">
        <a:xfrm>
          <a:off x="105727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330" name="Text Box 168"/>
        <xdr:cNvSpPr txBox="1">
          <a:spLocks noChangeArrowheads="1"/>
        </xdr:cNvSpPr>
      </xdr:nvSpPr>
      <xdr:spPr bwMode="auto">
        <a:xfrm>
          <a:off x="105727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331" name="Text Box 169"/>
        <xdr:cNvSpPr txBox="1">
          <a:spLocks noChangeArrowheads="1"/>
        </xdr:cNvSpPr>
      </xdr:nvSpPr>
      <xdr:spPr bwMode="auto">
        <a:xfrm>
          <a:off x="105727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332" name="Text Box 170"/>
        <xdr:cNvSpPr txBox="1">
          <a:spLocks noChangeArrowheads="1"/>
        </xdr:cNvSpPr>
      </xdr:nvSpPr>
      <xdr:spPr bwMode="auto">
        <a:xfrm>
          <a:off x="105727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333" name="Text Box 171"/>
        <xdr:cNvSpPr txBox="1">
          <a:spLocks noChangeArrowheads="1"/>
        </xdr:cNvSpPr>
      </xdr:nvSpPr>
      <xdr:spPr bwMode="auto">
        <a:xfrm>
          <a:off x="105727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334" name="Text Box 172"/>
        <xdr:cNvSpPr txBox="1">
          <a:spLocks noChangeArrowheads="1"/>
        </xdr:cNvSpPr>
      </xdr:nvSpPr>
      <xdr:spPr bwMode="auto">
        <a:xfrm>
          <a:off x="105727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335" name="Text Box 176"/>
        <xdr:cNvSpPr txBox="1">
          <a:spLocks noChangeArrowheads="1"/>
        </xdr:cNvSpPr>
      </xdr:nvSpPr>
      <xdr:spPr bwMode="auto">
        <a:xfrm>
          <a:off x="256222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336" name="Text Box 177"/>
        <xdr:cNvSpPr txBox="1">
          <a:spLocks noChangeArrowheads="1"/>
        </xdr:cNvSpPr>
      </xdr:nvSpPr>
      <xdr:spPr bwMode="auto">
        <a:xfrm>
          <a:off x="256222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337" name="Text Box 178"/>
        <xdr:cNvSpPr txBox="1">
          <a:spLocks noChangeArrowheads="1"/>
        </xdr:cNvSpPr>
      </xdr:nvSpPr>
      <xdr:spPr bwMode="auto">
        <a:xfrm>
          <a:off x="256222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338" name="Text Box 179"/>
        <xdr:cNvSpPr txBox="1">
          <a:spLocks noChangeArrowheads="1"/>
        </xdr:cNvSpPr>
      </xdr:nvSpPr>
      <xdr:spPr bwMode="auto">
        <a:xfrm>
          <a:off x="256222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339" name="Text Box 184"/>
        <xdr:cNvSpPr txBox="1">
          <a:spLocks noChangeArrowheads="1"/>
        </xdr:cNvSpPr>
      </xdr:nvSpPr>
      <xdr:spPr bwMode="auto">
        <a:xfrm>
          <a:off x="256222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340" name="Text Box 185"/>
        <xdr:cNvSpPr txBox="1">
          <a:spLocks noChangeArrowheads="1"/>
        </xdr:cNvSpPr>
      </xdr:nvSpPr>
      <xdr:spPr bwMode="auto">
        <a:xfrm>
          <a:off x="256222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341" name="Text Box 186"/>
        <xdr:cNvSpPr txBox="1">
          <a:spLocks noChangeArrowheads="1"/>
        </xdr:cNvSpPr>
      </xdr:nvSpPr>
      <xdr:spPr bwMode="auto">
        <a:xfrm>
          <a:off x="256222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342" name="Text Box 187"/>
        <xdr:cNvSpPr txBox="1">
          <a:spLocks noChangeArrowheads="1"/>
        </xdr:cNvSpPr>
      </xdr:nvSpPr>
      <xdr:spPr bwMode="auto">
        <a:xfrm>
          <a:off x="256222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343" name="Text Box 188"/>
        <xdr:cNvSpPr txBox="1">
          <a:spLocks noChangeArrowheads="1"/>
        </xdr:cNvSpPr>
      </xdr:nvSpPr>
      <xdr:spPr bwMode="auto">
        <a:xfrm>
          <a:off x="256222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344" name="Text Box 189"/>
        <xdr:cNvSpPr txBox="1">
          <a:spLocks noChangeArrowheads="1"/>
        </xdr:cNvSpPr>
      </xdr:nvSpPr>
      <xdr:spPr bwMode="auto">
        <a:xfrm>
          <a:off x="256222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345" name="Text Box 190"/>
        <xdr:cNvSpPr txBox="1">
          <a:spLocks noChangeArrowheads="1"/>
        </xdr:cNvSpPr>
      </xdr:nvSpPr>
      <xdr:spPr bwMode="auto">
        <a:xfrm>
          <a:off x="256222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346" name="Text Box 191"/>
        <xdr:cNvSpPr txBox="1">
          <a:spLocks noChangeArrowheads="1"/>
        </xdr:cNvSpPr>
      </xdr:nvSpPr>
      <xdr:spPr bwMode="auto">
        <a:xfrm>
          <a:off x="256222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347" name="Text Box 192"/>
        <xdr:cNvSpPr txBox="1">
          <a:spLocks noChangeArrowheads="1"/>
        </xdr:cNvSpPr>
      </xdr:nvSpPr>
      <xdr:spPr bwMode="auto">
        <a:xfrm>
          <a:off x="256222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348" name="Text Box 193"/>
        <xdr:cNvSpPr txBox="1">
          <a:spLocks noChangeArrowheads="1"/>
        </xdr:cNvSpPr>
      </xdr:nvSpPr>
      <xdr:spPr bwMode="auto">
        <a:xfrm>
          <a:off x="256222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349" name="Text Box 194"/>
        <xdr:cNvSpPr txBox="1">
          <a:spLocks noChangeArrowheads="1"/>
        </xdr:cNvSpPr>
      </xdr:nvSpPr>
      <xdr:spPr bwMode="auto">
        <a:xfrm>
          <a:off x="256222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350" name="Text Box 195"/>
        <xdr:cNvSpPr txBox="1">
          <a:spLocks noChangeArrowheads="1"/>
        </xdr:cNvSpPr>
      </xdr:nvSpPr>
      <xdr:spPr bwMode="auto">
        <a:xfrm>
          <a:off x="256222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351" name="Text Box 200"/>
        <xdr:cNvSpPr txBox="1">
          <a:spLocks noChangeArrowheads="1"/>
        </xdr:cNvSpPr>
      </xdr:nvSpPr>
      <xdr:spPr bwMode="auto">
        <a:xfrm>
          <a:off x="256222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352" name="Text Box 201"/>
        <xdr:cNvSpPr txBox="1">
          <a:spLocks noChangeArrowheads="1"/>
        </xdr:cNvSpPr>
      </xdr:nvSpPr>
      <xdr:spPr bwMode="auto">
        <a:xfrm>
          <a:off x="256222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353" name="Text Box 202"/>
        <xdr:cNvSpPr txBox="1">
          <a:spLocks noChangeArrowheads="1"/>
        </xdr:cNvSpPr>
      </xdr:nvSpPr>
      <xdr:spPr bwMode="auto">
        <a:xfrm>
          <a:off x="256222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354" name="Text Box 203"/>
        <xdr:cNvSpPr txBox="1">
          <a:spLocks noChangeArrowheads="1"/>
        </xdr:cNvSpPr>
      </xdr:nvSpPr>
      <xdr:spPr bwMode="auto">
        <a:xfrm>
          <a:off x="256222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355" name="Text Box 204"/>
        <xdr:cNvSpPr txBox="1">
          <a:spLocks noChangeArrowheads="1"/>
        </xdr:cNvSpPr>
      </xdr:nvSpPr>
      <xdr:spPr bwMode="auto">
        <a:xfrm>
          <a:off x="256222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356" name="Text Box 205"/>
        <xdr:cNvSpPr txBox="1">
          <a:spLocks noChangeArrowheads="1"/>
        </xdr:cNvSpPr>
      </xdr:nvSpPr>
      <xdr:spPr bwMode="auto">
        <a:xfrm>
          <a:off x="256222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357" name="Text Box 206"/>
        <xdr:cNvSpPr txBox="1">
          <a:spLocks noChangeArrowheads="1"/>
        </xdr:cNvSpPr>
      </xdr:nvSpPr>
      <xdr:spPr bwMode="auto">
        <a:xfrm>
          <a:off x="256222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358" name="Text Box 207"/>
        <xdr:cNvSpPr txBox="1">
          <a:spLocks noChangeArrowheads="1"/>
        </xdr:cNvSpPr>
      </xdr:nvSpPr>
      <xdr:spPr bwMode="auto">
        <a:xfrm>
          <a:off x="256222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359" name="Text Box 208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360" name="Text Box 209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361" name="Text Box 210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362" name="Text Box 211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363" name="Text Box 212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364" name="Text Box 213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365" name="Text Box 214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366" name="Text Box 215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367" name="Text Box 216"/>
        <xdr:cNvSpPr txBox="1">
          <a:spLocks noChangeArrowheads="1"/>
        </xdr:cNvSpPr>
      </xdr:nvSpPr>
      <xdr:spPr bwMode="auto">
        <a:xfrm>
          <a:off x="256222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368" name="Text Box 217"/>
        <xdr:cNvSpPr txBox="1">
          <a:spLocks noChangeArrowheads="1"/>
        </xdr:cNvSpPr>
      </xdr:nvSpPr>
      <xdr:spPr bwMode="auto">
        <a:xfrm>
          <a:off x="256222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369" name="Text Box 218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370" name="Text Box 219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371" name="Text Box 220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372" name="Text Box 221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373" name="Text Box 222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374" name="Text Box 223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375" name="Text Box 224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376" name="Text Box 225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377" name="Text Box 226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378" name="Text Box 227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379" name="Text Box 228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380" name="Text Box 229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381" name="Text Box 230"/>
        <xdr:cNvSpPr txBox="1">
          <a:spLocks noChangeArrowheads="1"/>
        </xdr:cNvSpPr>
      </xdr:nvSpPr>
      <xdr:spPr bwMode="auto">
        <a:xfrm>
          <a:off x="256222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382" name="Text Box 231"/>
        <xdr:cNvSpPr txBox="1">
          <a:spLocks noChangeArrowheads="1"/>
        </xdr:cNvSpPr>
      </xdr:nvSpPr>
      <xdr:spPr bwMode="auto">
        <a:xfrm>
          <a:off x="256222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383" name="Text Box 232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384" name="Text Box 233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385" name="Text Box 234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386" name="Text Box 235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387" name="Text Box 236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388" name="Text Box 237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389" name="Text Box 238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390" name="Text Box 239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391" name="Text Box 240"/>
        <xdr:cNvSpPr txBox="1">
          <a:spLocks noChangeArrowheads="1"/>
        </xdr:cNvSpPr>
      </xdr:nvSpPr>
      <xdr:spPr bwMode="auto">
        <a:xfrm>
          <a:off x="256222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392" name="Text Box 241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393" name="Text Box 242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394" name="Text Box 243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395" name="Text Box 244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396" name="Text Box 245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397" name="Text Box 246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398" name="Text Box 247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399" name="Text Box 248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400" name="Text Box 249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401" name="Text Box 250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402" name="Text Box 251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403" name="Text Box 252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404" name="Text Box 253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405" name="Text Box 254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406" name="Text Box 255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407" name="Text Box 256"/>
        <xdr:cNvSpPr txBox="1">
          <a:spLocks noChangeArrowheads="1"/>
        </xdr:cNvSpPr>
      </xdr:nvSpPr>
      <xdr:spPr bwMode="auto">
        <a:xfrm>
          <a:off x="256222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408" name="Text Box 257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409" name="Text Box 258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410" name="Text Box 259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411" name="Text Box 260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412" name="Text Box 261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413" name="Text Box 262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414" name="Text Box 263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415" name="Text Box 264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416" name="Text Box 265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417" name="Text Box 266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418" name="Text Box 267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419" name="Text Box 268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420" name="Text Box 269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421" name="Text Box 272"/>
        <xdr:cNvSpPr txBox="1">
          <a:spLocks noChangeArrowheads="1"/>
        </xdr:cNvSpPr>
      </xdr:nvSpPr>
      <xdr:spPr bwMode="auto">
        <a:xfrm>
          <a:off x="256222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422" name="Text Box 273"/>
        <xdr:cNvSpPr txBox="1">
          <a:spLocks noChangeArrowheads="1"/>
        </xdr:cNvSpPr>
      </xdr:nvSpPr>
      <xdr:spPr bwMode="auto">
        <a:xfrm>
          <a:off x="256222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76200</xdr:rowOff>
    </xdr:to>
    <xdr:sp macro="" textlink="">
      <xdr:nvSpPr>
        <xdr:cNvPr id="423" name="Text Box 5"/>
        <xdr:cNvSpPr txBox="1">
          <a:spLocks noChangeArrowheads="1"/>
        </xdr:cNvSpPr>
      </xdr:nvSpPr>
      <xdr:spPr bwMode="auto">
        <a:xfrm>
          <a:off x="1057275" y="952500"/>
          <a:ext cx="10477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76200</xdr:rowOff>
    </xdr:to>
    <xdr:sp macro="" textlink="">
      <xdr:nvSpPr>
        <xdr:cNvPr id="424" name="Text Box 6"/>
        <xdr:cNvSpPr txBox="1">
          <a:spLocks noChangeArrowheads="1"/>
        </xdr:cNvSpPr>
      </xdr:nvSpPr>
      <xdr:spPr bwMode="auto">
        <a:xfrm>
          <a:off x="1057275" y="952500"/>
          <a:ext cx="10477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76200</xdr:rowOff>
    </xdr:to>
    <xdr:sp macro="" textlink="">
      <xdr:nvSpPr>
        <xdr:cNvPr id="425" name="Text Box 7"/>
        <xdr:cNvSpPr txBox="1">
          <a:spLocks noChangeArrowheads="1"/>
        </xdr:cNvSpPr>
      </xdr:nvSpPr>
      <xdr:spPr bwMode="auto">
        <a:xfrm>
          <a:off x="1057275" y="952500"/>
          <a:ext cx="10477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76200</xdr:rowOff>
    </xdr:to>
    <xdr:sp macro="" textlink="">
      <xdr:nvSpPr>
        <xdr:cNvPr id="426" name="Text Box 8"/>
        <xdr:cNvSpPr txBox="1">
          <a:spLocks noChangeArrowheads="1"/>
        </xdr:cNvSpPr>
      </xdr:nvSpPr>
      <xdr:spPr bwMode="auto">
        <a:xfrm>
          <a:off x="1057275" y="952500"/>
          <a:ext cx="10477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427" name="Text Box 9"/>
        <xdr:cNvSpPr txBox="1">
          <a:spLocks noChangeArrowheads="1"/>
        </xdr:cNvSpPr>
      </xdr:nvSpPr>
      <xdr:spPr bwMode="auto">
        <a:xfrm>
          <a:off x="105727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428" name="Text Box 10"/>
        <xdr:cNvSpPr txBox="1">
          <a:spLocks noChangeArrowheads="1"/>
        </xdr:cNvSpPr>
      </xdr:nvSpPr>
      <xdr:spPr bwMode="auto">
        <a:xfrm>
          <a:off x="105727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429" name="Text Box 11"/>
        <xdr:cNvSpPr txBox="1">
          <a:spLocks noChangeArrowheads="1"/>
        </xdr:cNvSpPr>
      </xdr:nvSpPr>
      <xdr:spPr bwMode="auto">
        <a:xfrm>
          <a:off x="105727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430" name="Text Box 12"/>
        <xdr:cNvSpPr txBox="1">
          <a:spLocks noChangeArrowheads="1"/>
        </xdr:cNvSpPr>
      </xdr:nvSpPr>
      <xdr:spPr bwMode="auto">
        <a:xfrm>
          <a:off x="105727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76200</xdr:rowOff>
    </xdr:to>
    <xdr:sp macro="" textlink="">
      <xdr:nvSpPr>
        <xdr:cNvPr id="431" name="Text Box 17"/>
        <xdr:cNvSpPr txBox="1">
          <a:spLocks noChangeArrowheads="1"/>
        </xdr:cNvSpPr>
      </xdr:nvSpPr>
      <xdr:spPr bwMode="auto">
        <a:xfrm>
          <a:off x="1057275" y="952500"/>
          <a:ext cx="10477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76200</xdr:rowOff>
    </xdr:to>
    <xdr:sp macro="" textlink="">
      <xdr:nvSpPr>
        <xdr:cNvPr id="432" name="Text Box 18"/>
        <xdr:cNvSpPr txBox="1">
          <a:spLocks noChangeArrowheads="1"/>
        </xdr:cNvSpPr>
      </xdr:nvSpPr>
      <xdr:spPr bwMode="auto">
        <a:xfrm>
          <a:off x="1057275" y="952500"/>
          <a:ext cx="10477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76200</xdr:rowOff>
    </xdr:to>
    <xdr:sp macro="" textlink="">
      <xdr:nvSpPr>
        <xdr:cNvPr id="433" name="Text Box 19"/>
        <xdr:cNvSpPr txBox="1">
          <a:spLocks noChangeArrowheads="1"/>
        </xdr:cNvSpPr>
      </xdr:nvSpPr>
      <xdr:spPr bwMode="auto">
        <a:xfrm>
          <a:off x="1057275" y="952500"/>
          <a:ext cx="10477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76200</xdr:rowOff>
    </xdr:to>
    <xdr:sp macro="" textlink="">
      <xdr:nvSpPr>
        <xdr:cNvPr id="434" name="Text Box 20"/>
        <xdr:cNvSpPr txBox="1">
          <a:spLocks noChangeArrowheads="1"/>
        </xdr:cNvSpPr>
      </xdr:nvSpPr>
      <xdr:spPr bwMode="auto">
        <a:xfrm>
          <a:off x="1057275" y="952500"/>
          <a:ext cx="10477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76200</xdr:rowOff>
    </xdr:to>
    <xdr:sp macro="" textlink="">
      <xdr:nvSpPr>
        <xdr:cNvPr id="435" name="Text Box 21"/>
        <xdr:cNvSpPr txBox="1">
          <a:spLocks noChangeArrowheads="1"/>
        </xdr:cNvSpPr>
      </xdr:nvSpPr>
      <xdr:spPr bwMode="auto">
        <a:xfrm>
          <a:off x="1752600" y="952500"/>
          <a:ext cx="10477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76200</xdr:rowOff>
    </xdr:to>
    <xdr:sp macro="" textlink="">
      <xdr:nvSpPr>
        <xdr:cNvPr id="436" name="Text Box 22"/>
        <xdr:cNvSpPr txBox="1">
          <a:spLocks noChangeArrowheads="1"/>
        </xdr:cNvSpPr>
      </xdr:nvSpPr>
      <xdr:spPr bwMode="auto">
        <a:xfrm>
          <a:off x="1752600" y="952500"/>
          <a:ext cx="10477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76200</xdr:rowOff>
    </xdr:to>
    <xdr:sp macro="" textlink="">
      <xdr:nvSpPr>
        <xdr:cNvPr id="437" name="Text Box 23"/>
        <xdr:cNvSpPr txBox="1">
          <a:spLocks noChangeArrowheads="1"/>
        </xdr:cNvSpPr>
      </xdr:nvSpPr>
      <xdr:spPr bwMode="auto">
        <a:xfrm>
          <a:off x="1752600" y="952500"/>
          <a:ext cx="10477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76200</xdr:rowOff>
    </xdr:to>
    <xdr:sp macro="" textlink="">
      <xdr:nvSpPr>
        <xdr:cNvPr id="438" name="Text Box 24"/>
        <xdr:cNvSpPr txBox="1">
          <a:spLocks noChangeArrowheads="1"/>
        </xdr:cNvSpPr>
      </xdr:nvSpPr>
      <xdr:spPr bwMode="auto">
        <a:xfrm>
          <a:off x="1752600" y="952500"/>
          <a:ext cx="10477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76200</xdr:rowOff>
    </xdr:to>
    <xdr:sp macro="" textlink="">
      <xdr:nvSpPr>
        <xdr:cNvPr id="439" name="Text Box 25"/>
        <xdr:cNvSpPr txBox="1">
          <a:spLocks noChangeArrowheads="1"/>
        </xdr:cNvSpPr>
      </xdr:nvSpPr>
      <xdr:spPr bwMode="auto">
        <a:xfrm>
          <a:off x="1057275" y="952500"/>
          <a:ext cx="10477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76200</xdr:rowOff>
    </xdr:to>
    <xdr:sp macro="" textlink="">
      <xdr:nvSpPr>
        <xdr:cNvPr id="440" name="Text Box 26"/>
        <xdr:cNvSpPr txBox="1">
          <a:spLocks noChangeArrowheads="1"/>
        </xdr:cNvSpPr>
      </xdr:nvSpPr>
      <xdr:spPr bwMode="auto">
        <a:xfrm>
          <a:off x="1057275" y="952500"/>
          <a:ext cx="10477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76200</xdr:rowOff>
    </xdr:to>
    <xdr:sp macro="" textlink="">
      <xdr:nvSpPr>
        <xdr:cNvPr id="441" name="Text Box 27"/>
        <xdr:cNvSpPr txBox="1">
          <a:spLocks noChangeArrowheads="1"/>
        </xdr:cNvSpPr>
      </xdr:nvSpPr>
      <xdr:spPr bwMode="auto">
        <a:xfrm>
          <a:off x="1057275" y="952500"/>
          <a:ext cx="10477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76200</xdr:rowOff>
    </xdr:to>
    <xdr:sp macro="" textlink="">
      <xdr:nvSpPr>
        <xdr:cNvPr id="442" name="Text Box 28"/>
        <xdr:cNvSpPr txBox="1">
          <a:spLocks noChangeArrowheads="1"/>
        </xdr:cNvSpPr>
      </xdr:nvSpPr>
      <xdr:spPr bwMode="auto">
        <a:xfrm>
          <a:off x="1057275" y="952500"/>
          <a:ext cx="10477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443" name="Text Box 37"/>
        <xdr:cNvSpPr txBox="1">
          <a:spLocks noChangeArrowheads="1"/>
        </xdr:cNvSpPr>
      </xdr:nvSpPr>
      <xdr:spPr bwMode="auto">
        <a:xfrm>
          <a:off x="105727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444" name="Text Box 38"/>
        <xdr:cNvSpPr txBox="1">
          <a:spLocks noChangeArrowheads="1"/>
        </xdr:cNvSpPr>
      </xdr:nvSpPr>
      <xdr:spPr bwMode="auto">
        <a:xfrm>
          <a:off x="105727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445" name="Text Box 39"/>
        <xdr:cNvSpPr txBox="1">
          <a:spLocks noChangeArrowheads="1"/>
        </xdr:cNvSpPr>
      </xdr:nvSpPr>
      <xdr:spPr bwMode="auto">
        <a:xfrm>
          <a:off x="105727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446" name="Text Box 40"/>
        <xdr:cNvSpPr txBox="1">
          <a:spLocks noChangeArrowheads="1"/>
        </xdr:cNvSpPr>
      </xdr:nvSpPr>
      <xdr:spPr bwMode="auto">
        <a:xfrm>
          <a:off x="105727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76200</xdr:rowOff>
    </xdr:to>
    <xdr:sp macro="" textlink="">
      <xdr:nvSpPr>
        <xdr:cNvPr id="447" name="Text Box 49"/>
        <xdr:cNvSpPr txBox="1">
          <a:spLocks noChangeArrowheads="1"/>
        </xdr:cNvSpPr>
      </xdr:nvSpPr>
      <xdr:spPr bwMode="auto">
        <a:xfrm>
          <a:off x="1057275" y="952500"/>
          <a:ext cx="10477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76200</xdr:rowOff>
    </xdr:to>
    <xdr:sp macro="" textlink="">
      <xdr:nvSpPr>
        <xdr:cNvPr id="448" name="Text Box 50"/>
        <xdr:cNvSpPr txBox="1">
          <a:spLocks noChangeArrowheads="1"/>
        </xdr:cNvSpPr>
      </xdr:nvSpPr>
      <xdr:spPr bwMode="auto">
        <a:xfrm>
          <a:off x="1057275" y="952500"/>
          <a:ext cx="10477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76200</xdr:rowOff>
    </xdr:to>
    <xdr:sp macro="" textlink="">
      <xdr:nvSpPr>
        <xdr:cNvPr id="449" name="Text Box 63"/>
        <xdr:cNvSpPr txBox="1">
          <a:spLocks noChangeArrowheads="1"/>
        </xdr:cNvSpPr>
      </xdr:nvSpPr>
      <xdr:spPr bwMode="auto">
        <a:xfrm>
          <a:off x="1057275" y="952500"/>
          <a:ext cx="10477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76200</xdr:rowOff>
    </xdr:to>
    <xdr:sp macro="" textlink="">
      <xdr:nvSpPr>
        <xdr:cNvPr id="450" name="Text Box 64"/>
        <xdr:cNvSpPr txBox="1">
          <a:spLocks noChangeArrowheads="1"/>
        </xdr:cNvSpPr>
      </xdr:nvSpPr>
      <xdr:spPr bwMode="auto">
        <a:xfrm>
          <a:off x="1057275" y="952500"/>
          <a:ext cx="10477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76200</xdr:rowOff>
    </xdr:to>
    <xdr:sp macro="" textlink="">
      <xdr:nvSpPr>
        <xdr:cNvPr id="451" name="Text Box 73"/>
        <xdr:cNvSpPr txBox="1">
          <a:spLocks noChangeArrowheads="1"/>
        </xdr:cNvSpPr>
      </xdr:nvSpPr>
      <xdr:spPr bwMode="auto">
        <a:xfrm>
          <a:off x="1057275" y="952500"/>
          <a:ext cx="10477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76200</xdr:rowOff>
    </xdr:to>
    <xdr:sp macro="" textlink="">
      <xdr:nvSpPr>
        <xdr:cNvPr id="452" name="Text Box 89"/>
        <xdr:cNvSpPr txBox="1">
          <a:spLocks noChangeArrowheads="1"/>
        </xdr:cNvSpPr>
      </xdr:nvSpPr>
      <xdr:spPr bwMode="auto">
        <a:xfrm>
          <a:off x="1057275" y="952500"/>
          <a:ext cx="10477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453" name="Text Box 176"/>
        <xdr:cNvSpPr txBox="1">
          <a:spLocks noChangeArrowheads="1"/>
        </xdr:cNvSpPr>
      </xdr:nvSpPr>
      <xdr:spPr bwMode="auto">
        <a:xfrm>
          <a:off x="105727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454" name="Text Box 177"/>
        <xdr:cNvSpPr txBox="1">
          <a:spLocks noChangeArrowheads="1"/>
        </xdr:cNvSpPr>
      </xdr:nvSpPr>
      <xdr:spPr bwMode="auto">
        <a:xfrm>
          <a:off x="105727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455" name="Text Box 178"/>
        <xdr:cNvSpPr txBox="1">
          <a:spLocks noChangeArrowheads="1"/>
        </xdr:cNvSpPr>
      </xdr:nvSpPr>
      <xdr:spPr bwMode="auto">
        <a:xfrm>
          <a:off x="105727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456" name="Text Box 179"/>
        <xdr:cNvSpPr txBox="1">
          <a:spLocks noChangeArrowheads="1"/>
        </xdr:cNvSpPr>
      </xdr:nvSpPr>
      <xdr:spPr bwMode="auto">
        <a:xfrm>
          <a:off x="105727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66675</xdr:rowOff>
    </xdr:to>
    <xdr:sp macro="" textlink="">
      <xdr:nvSpPr>
        <xdr:cNvPr id="457" name="Text Box 180"/>
        <xdr:cNvSpPr txBox="1">
          <a:spLocks noChangeArrowheads="1"/>
        </xdr:cNvSpPr>
      </xdr:nvSpPr>
      <xdr:spPr bwMode="auto">
        <a:xfrm>
          <a:off x="1752600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66675</xdr:rowOff>
    </xdr:to>
    <xdr:sp macro="" textlink="">
      <xdr:nvSpPr>
        <xdr:cNvPr id="458" name="Text Box 181"/>
        <xdr:cNvSpPr txBox="1">
          <a:spLocks noChangeArrowheads="1"/>
        </xdr:cNvSpPr>
      </xdr:nvSpPr>
      <xdr:spPr bwMode="auto">
        <a:xfrm>
          <a:off x="1752600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66675</xdr:rowOff>
    </xdr:to>
    <xdr:sp macro="" textlink="">
      <xdr:nvSpPr>
        <xdr:cNvPr id="459" name="Text Box 182"/>
        <xdr:cNvSpPr txBox="1">
          <a:spLocks noChangeArrowheads="1"/>
        </xdr:cNvSpPr>
      </xdr:nvSpPr>
      <xdr:spPr bwMode="auto">
        <a:xfrm>
          <a:off x="1752600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66675</xdr:rowOff>
    </xdr:to>
    <xdr:sp macro="" textlink="">
      <xdr:nvSpPr>
        <xdr:cNvPr id="460" name="Text Box 183"/>
        <xdr:cNvSpPr txBox="1">
          <a:spLocks noChangeArrowheads="1"/>
        </xdr:cNvSpPr>
      </xdr:nvSpPr>
      <xdr:spPr bwMode="auto">
        <a:xfrm>
          <a:off x="1752600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461" name="Text Box 184"/>
        <xdr:cNvSpPr txBox="1">
          <a:spLocks noChangeArrowheads="1"/>
        </xdr:cNvSpPr>
      </xdr:nvSpPr>
      <xdr:spPr bwMode="auto">
        <a:xfrm>
          <a:off x="105727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462" name="Text Box 185"/>
        <xdr:cNvSpPr txBox="1">
          <a:spLocks noChangeArrowheads="1"/>
        </xdr:cNvSpPr>
      </xdr:nvSpPr>
      <xdr:spPr bwMode="auto">
        <a:xfrm>
          <a:off x="105727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463" name="Text Box 186"/>
        <xdr:cNvSpPr txBox="1">
          <a:spLocks noChangeArrowheads="1"/>
        </xdr:cNvSpPr>
      </xdr:nvSpPr>
      <xdr:spPr bwMode="auto">
        <a:xfrm>
          <a:off x="105727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464" name="Text Box 187"/>
        <xdr:cNvSpPr txBox="1">
          <a:spLocks noChangeArrowheads="1"/>
        </xdr:cNvSpPr>
      </xdr:nvSpPr>
      <xdr:spPr bwMode="auto">
        <a:xfrm>
          <a:off x="105727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465" name="Text Box 188"/>
        <xdr:cNvSpPr txBox="1">
          <a:spLocks noChangeArrowheads="1"/>
        </xdr:cNvSpPr>
      </xdr:nvSpPr>
      <xdr:spPr bwMode="auto">
        <a:xfrm>
          <a:off x="105727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466" name="Text Box 189"/>
        <xdr:cNvSpPr txBox="1">
          <a:spLocks noChangeArrowheads="1"/>
        </xdr:cNvSpPr>
      </xdr:nvSpPr>
      <xdr:spPr bwMode="auto">
        <a:xfrm>
          <a:off x="105727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467" name="Text Box 190"/>
        <xdr:cNvSpPr txBox="1">
          <a:spLocks noChangeArrowheads="1"/>
        </xdr:cNvSpPr>
      </xdr:nvSpPr>
      <xdr:spPr bwMode="auto">
        <a:xfrm>
          <a:off x="105727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468" name="Text Box 191"/>
        <xdr:cNvSpPr txBox="1">
          <a:spLocks noChangeArrowheads="1"/>
        </xdr:cNvSpPr>
      </xdr:nvSpPr>
      <xdr:spPr bwMode="auto">
        <a:xfrm>
          <a:off x="105727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469" name="Text Box 192"/>
        <xdr:cNvSpPr txBox="1">
          <a:spLocks noChangeArrowheads="1"/>
        </xdr:cNvSpPr>
      </xdr:nvSpPr>
      <xdr:spPr bwMode="auto">
        <a:xfrm>
          <a:off x="105727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470" name="Text Box 193"/>
        <xdr:cNvSpPr txBox="1">
          <a:spLocks noChangeArrowheads="1"/>
        </xdr:cNvSpPr>
      </xdr:nvSpPr>
      <xdr:spPr bwMode="auto">
        <a:xfrm>
          <a:off x="105727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471" name="Text Box 194"/>
        <xdr:cNvSpPr txBox="1">
          <a:spLocks noChangeArrowheads="1"/>
        </xdr:cNvSpPr>
      </xdr:nvSpPr>
      <xdr:spPr bwMode="auto">
        <a:xfrm>
          <a:off x="105727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472" name="Text Box 195"/>
        <xdr:cNvSpPr txBox="1">
          <a:spLocks noChangeArrowheads="1"/>
        </xdr:cNvSpPr>
      </xdr:nvSpPr>
      <xdr:spPr bwMode="auto">
        <a:xfrm>
          <a:off x="105727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66675</xdr:rowOff>
    </xdr:to>
    <xdr:sp macro="" textlink="">
      <xdr:nvSpPr>
        <xdr:cNvPr id="473" name="Text Box 196"/>
        <xdr:cNvSpPr txBox="1">
          <a:spLocks noChangeArrowheads="1"/>
        </xdr:cNvSpPr>
      </xdr:nvSpPr>
      <xdr:spPr bwMode="auto">
        <a:xfrm>
          <a:off x="1752600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66675</xdr:rowOff>
    </xdr:to>
    <xdr:sp macro="" textlink="">
      <xdr:nvSpPr>
        <xdr:cNvPr id="474" name="Text Box 197"/>
        <xdr:cNvSpPr txBox="1">
          <a:spLocks noChangeArrowheads="1"/>
        </xdr:cNvSpPr>
      </xdr:nvSpPr>
      <xdr:spPr bwMode="auto">
        <a:xfrm>
          <a:off x="1752600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66675</xdr:rowOff>
    </xdr:to>
    <xdr:sp macro="" textlink="">
      <xdr:nvSpPr>
        <xdr:cNvPr id="475" name="Text Box 198"/>
        <xdr:cNvSpPr txBox="1">
          <a:spLocks noChangeArrowheads="1"/>
        </xdr:cNvSpPr>
      </xdr:nvSpPr>
      <xdr:spPr bwMode="auto">
        <a:xfrm>
          <a:off x="1752600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66675</xdr:rowOff>
    </xdr:to>
    <xdr:sp macro="" textlink="">
      <xdr:nvSpPr>
        <xdr:cNvPr id="476" name="Text Box 199"/>
        <xdr:cNvSpPr txBox="1">
          <a:spLocks noChangeArrowheads="1"/>
        </xdr:cNvSpPr>
      </xdr:nvSpPr>
      <xdr:spPr bwMode="auto">
        <a:xfrm>
          <a:off x="1752600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477" name="Text Box 200"/>
        <xdr:cNvSpPr txBox="1">
          <a:spLocks noChangeArrowheads="1"/>
        </xdr:cNvSpPr>
      </xdr:nvSpPr>
      <xdr:spPr bwMode="auto">
        <a:xfrm>
          <a:off x="105727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478" name="Text Box 201"/>
        <xdr:cNvSpPr txBox="1">
          <a:spLocks noChangeArrowheads="1"/>
        </xdr:cNvSpPr>
      </xdr:nvSpPr>
      <xdr:spPr bwMode="auto">
        <a:xfrm>
          <a:off x="105727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479" name="Text Box 202"/>
        <xdr:cNvSpPr txBox="1">
          <a:spLocks noChangeArrowheads="1"/>
        </xdr:cNvSpPr>
      </xdr:nvSpPr>
      <xdr:spPr bwMode="auto">
        <a:xfrm>
          <a:off x="105727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480" name="Text Box 203"/>
        <xdr:cNvSpPr txBox="1">
          <a:spLocks noChangeArrowheads="1"/>
        </xdr:cNvSpPr>
      </xdr:nvSpPr>
      <xdr:spPr bwMode="auto">
        <a:xfrm>
          <a:off x="105727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481" name="Text Box 204"/>
        <xdr:cNvSpPr txBox="1">
          <a:spLocks noChangeArrowheads="1"/>
        </xdr:cNvSpPr>
      </xdr:nvSpPr>
      <xdr:spPr bwMode="auto">
        <a:xfrm>
          <a:off x="105727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482" name="Text Box 205"/>
        <xdr:cNvSpPr txBox="1">
          <a:spLocks noChangeArrowheads="1"/>
        </xdr:cNvSpPr>
      </xdr:nvSpPr>
      <xdr:spPr bwMode="auto">
        <a:xfrm>
          <a:off x="105727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483" name="Text Box 206"/>
        <xdr:cNvSpPr txBox="1">
          <a:spLocks noChangeArrowheads="1"/>
        </xdr:cNvSpPr>
      </xdr:nvSpPr>
      <xdr:spPr bwMode="auto">
        <a:xfrm>
          <a:off x="105727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484" name="Text Box 207"/>
        <xdr:cNvSpPr txBox="1">
          <a:spLocks noChangeArrowheads="1"/>
        </xdr:cNvSpPr>
      </xdr:nvSpPr>
      <xdr:spPr bwMode="auto">
        <a:xfrm>
          <a:off x="105727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485" name="Text Box 216"/>
        <xdr:cNvSpPr txBox="1">
          <a:spLocks noChangeArrowheads="1"/>
        </xdr:cNvSpPr>
      </xdr:nvSpPr>
      <xdr:spPr bwMode="auto">
        <a:xfrm>
          <a:off x="105727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486" name="Text Box 217"/>
        <xdr:cNvSpPr txBox="1">
          <a:spLocks noChangeArrowheads="1"/>
        </xdr:cNvSpPr>
      </xdr:nvSpPr>
      <xdr:spPr bwMode="auto">
        <a:xfrm>
          <a:off x="105727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487" name="Text Box 230"/>
        <xdr:cNvSpPr txBox="1">
          <a:spLocks noChangeArrowheads="1"/>
        </xdr:cNvSpPr>
      </xdr:nvSpPr>
      <xdr:spPr bwMode="auto">
        <a:xfrm>
          <a:off x="105727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488" name="Text Box 231"/>
        <xdr:cNvSpPr txBox="1">
          <a:spLocks noChangeArrowheads="1"/>
        </xdr:cNvSpPr>
      </xdr:nvSpPr>
      <xdr:spPr bwMode="auto">
        <a:xfrm>
          <a:off x="105727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489" name="Text Box 240"/>
        <xdr:cNvSpPr txBox="1">
          <a:spLocks noChangeArrowheads="1"/>
        </xdr:cNvSpPr>
      </xdr:nvSpPr>
      <xdr:spPr bwMode="auto">
        <a:xfrm>
          <a:off x="105727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490" name="Text Box 256"/>
        <xdr:cNvSpPr txBox="1">
          <a:spLocks noChangeArrowheads="1"/>
        </xdr:cNvSpPr>
      </xdr:nvSpPr>
      <xdr:spPr bwMode="auto">
        <a:xfrm>
          <a:off x="105727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491" name="Text Box 272"/>
        <xdr:cNvSpPr txBox="1">
          <a:spLocks noChangeArrowheads="1"/>
        </xdr:cNvSpPr>
      </xdr:nvSpPr>
      <xdr:spPr bwMode="auto">
        <a:xfrm>
          <a:off x="105727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66675</xdr:rowOff>
    </xdr:to>
    <xdr:sp macro="" textlink="">
      <xdr:nvSpPr>
        <xdr:cNvPr id="492" name="Text Box 273"/>
        <xdr:cNvSpPr txBox="1">
          <a:spLocks noChangeArrowheads="1"/>
        </xdr:cNvSpPr>
      </xdr:nvSpPr>
      <xdr:spPr bwMode="auto">
        <a:xfrm>
          <a:off x="105727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493" name="Text Box 1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494" name="Text Box 2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495" name="Text Box 3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496" name="Text Box 4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497" name="Text Box 9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498" name="Text Box 10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499" name="Text Box 11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00" name="Text Box 12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01" name="Text Box 13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02" name="Text Box 14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03" name="Text Box 15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04" name="Text Box 16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05" name="Text Box 29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06" name="Text Box 30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07" name="Text Box 31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08" name="Text Box 32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09" name="Text Box 33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10" name="Text Box 34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11" name="Text Box 35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12" name="Text Box 36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13" name="Text Box 37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14" name="Text Box 38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15" name="Text Box 39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16" name="Text Box 40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17" name="Text Box 103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18" name="Text Box 104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19" name="Text Box 105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20" name="Text Box 106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21" name="Text Box 107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22" name="Text Box 108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23" name="Text Box 109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24" name="Text Box 110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25" name="Text Box 111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26" name="Text Box 112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27" name="Text Box 113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28" name="Text Box 114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29" name="Text Box 115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30" name="Text Box 116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31" name="Text Box 117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32" name="Text Box 118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33" name="Text Box 119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34" name="Text Box 120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35" name="Text Box 121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36" name="Text Box 122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37" name="Text Box 123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38" name="Text Box 124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39" name="Text Box 125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40" name="Text Box 126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41" name="Text Box 127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42" name="Text Box 128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43" name="Text Box 129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44" name="Text Box 130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45" name="Text Box 131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46" name="Text Box 132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47" name="Text Box 133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48" name="Text Box 134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49" name="Text Box 135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50" name="Text Box 136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51" name="Text Box 137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52" name="Text Box 138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53" name="Text Box 139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54" name="Text Box 140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55" name="Text Box 141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56" name="Text Box 142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57" name="Text Box 143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58" name="Text Box 144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59" name="Text Box 145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60" name="Text Box 146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61" name="Text Box 147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62" name="Text Box 148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63" name="Text Box 150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64" name="Text Box 151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65" name="Text Box 152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66" name="Text Box 153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67" name="Text Box 154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68" name="Text Box 155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69" name="Text Box 156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70" name="Text Box 157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71" name="Text Box 158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72" name="Text Box 159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73" name="Text Box 160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74" name="Text Box 161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75" name="Text Box 162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76" name="Text Box 163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77" name="Text Box 164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78" name="Text Box 165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79" name="Text Box 166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80" name="Text Box 167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581" name="Text Box 172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582" name="Text Box 1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583" name="Text Box 2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584" name="Text Box 3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585" name="Text Box 4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47625</xdr:rowOff>
    </xdr:to>
    <xdr:sp macro="" textlink="">
      <xdr:nvSpPr>
        <xdr:cNvPr id="586" name="Text Box 5"/>
        <xdr:cNvSpPr txBox="1">
          <a:spLocks noChangeArrowheads="1"/>
        </xdr:cNvSpPr>
      </xdr:nvSpPr>
      <xdr:spPr bwMode="auto">
        <a:xfrm>
          <a:off x="2562225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47625</xdr:rowOff>
    </xdr:to>
    <xdr:sp macro="" textlink="">
      <xdr:nvSpPr>
        <xdr:cNvPr id="587" name="Text Box 6"/>
        <xdr:cNvSpPr txBox="1">
          <a:spLocks noChangeArrowheads="1"/>
        </xdr:cNvSpPr>
      </xdr:nvSpPr>
      <xdr:spPr bwMode="auto">
        <a:xfrm>
          <a:off x="2562225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47625</xdr:rowOff>
    </xdr:to>
    <xdr:sp macro="" textlink="">
      <xdr:nvSpPr>
        <xdr:cNvPr id="588" name="Text Box 7"/>
        <xdr:cNvSpPr txBox="1">
          <a:spLocks noChangeArrowheads="1"/>
        </xdr:cNvSpPr>
      </xdr:nvSpPr>
      <xdr:spPr bwMode="auto">
        <a:xfrm>
          <a:off x="2562225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47625</xdr:rowOff>
    </xdr:to>
    <xdr:sp macro="" textlink="">
      <xdr:nvSpPr>
        <xdr:cNvPr id="589" name="Text Box 8"/>
        <xdr:cNvSpPr txBox="1">
          <a:spLocks noChangeArrowheads="1"/>
        </xdr:cNvSpPr>
      </xdr:nvSpPr>
      <xdr:spPr bwMode="auto">
        <a:xfrm>
          <a:off x="2562225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590" name="Text Box 9"/>
        <xdr:cNvSpPr txBox="1">
          <a:spLocks noChangeArrowheads="1"/>
        </xdr:cNvSpPr>
      </xdr:nvSpPr>
      <xdr:spPr bwMode="auto">
        <a:xfrm>
          <a:off x="256222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591" name="Text Box 10"/>
        <xdr:cNvSpPr txBox="1">
          <a:spLocks noChangeArrowheads="1"/>
        </xdr:cNvSpPr>
      </xdr:nvSpPr>
      <xdr:spPr bwMode="auto">
        <a:xfrm>
          <a:off x="256222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592" name="Text Box 11"/>
        <xdr:cNvSpPr txBox="1">
          <a:spLocks noChangeArrowheads="1"/>
        </xdr:cNvSpPr>
      </xdr:nvSpPr>
      <xdr:spPr bwMode="auto">
        <a:xfrm>
          <a:off x="256222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593" name="Text Box 12"/>
        <xdr:cNvSpPr txBox="1">
          <a:spLocks noChangeArrowheads="1"/>
        </xdr:cNvSpPr>
      </xdr:nvSpPr>
      <xdr:spPr bwMode="auto">
        <a:xfrm>
          <a:off x="256222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594" name="Text Box 13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595" name="Text Box 14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596" name="Text Box 15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597" name="Text Box 16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47625</xdr:rowOff>
    </xdr:to>
    <xdr:sp macro="" textlink="">
      <xdr:nvSpPr>
        <xdr:cNvPr id="598" name="Text Box 17"/>
        <xdr:cNvSpPr txBox="1">
          <a:spLocks noChangeArrowheads="1"/>
        </xdr:cNvSpPr>
      </xdr:nvSpPr>
      <xdr:spPr bwMode="auto">
        <a:xfrm>
          <a:off x="2562225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47625</xdr:rowOff>
    </xdr:to>
    <xdr:sp macro="" textlink="">
      <xdr:nvSpPr>
        <xdr:cNvPr id="599" name="Text Box 18"/>
        <xdr:cNvSpPr txBox="1">
          <a:spLocks noChangeArrowheads="1"/>
        </xdr:cNvSpPr>
      </xdr:nvSpPr>
      <xdr:spPr bwMode="auto">
        <a:xfrm>
          <a:off x="2562225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47625</xdr:rowOff>
    </xdr:to>
    <xdr:sp macro="" textlink="">
      <xdr:nvSpPr>
        <xdr:cNvPr id="600" name="Text Box 19"/>
        <xdr:cNvSpPr txBox="1">
          <a:spLocks noChangeArrowheads="1"/>
        </xdr:cNvSpPr>
      </xdr:nvSpPr>
      <xdr:spPr bwMode="auto">
        <a:xfrm>
          <a:off x="2562225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47625</xdr:rowOff>
    </xdr:to>
    <xdr:sp macro="" textlink="">
      <xdr:nvSpPr>
        <xdr:cNvPr id="601" name="Text Box 20"/>
        <xdr:cNvSpPr txBox="1">
          <a:spLocks noChangeArrowheads="1"/>
        </xdr:cNvSpPr>
      </xdr:nvSpPr>
      <xdr:spPr bwMode="auto">
        <a:xfrm>
          <a:off x="2562225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47625</xdr:rowOff>
    </xdr:to>
    <xdr:sp macro="" textlink="">
      <xdr:nvSpPr>
        <xdr:cNvPr id="602" name="Text Box 25"/>
        <xdr:cNvSpPr txBox="1">
          <a:spLocks noChangeArrowheads="1"/>
        </xdr:cNvSpPr>
      </xdr:nvSpPr>
      <xdr:spPr bwMode="auto">
        <a:xfrm>
          <a:off x="2562225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47625</xdr:rowOff>
    </xdr:to>
    <xdr:sp macro="" textlink="">
      <xdr:nvSpPr>
        <xdr:cNvPr id="603" name="Text Box 26"/>
        <xdr:cNvSpPr txBox="1">
          <a:spLocks noChangeArrowheads="1"/>
        </xdr:cNvSpPr>
      </xdr:nvSpPr>
      <xdr:spPr bwMode="auto">
        <a:xfrm>
          <a:off x="2562225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47625</xdr:rowOff>
    </xdr:to>
    <xdr:sp macro="" textlink="">
      <xdr:nvSpPr>
        <xdr:cNvPr id="604" name="Text Box 27"/>
        <xdr:cNvSpPr txBox="1">
          <a:spLocks noChangeArrowheads="1"/>
        </xdr:cNvSpPr>
      </xdr:nvSpPr>
      <xdr:spPr bwMode="auto">
        <a:xfrm>
          <a:off x="2562225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47625</xdr:rowOff>
    </xdr:to>
    <xdr:sp macro="" textlink="">
      <xdr:nvSpPr>
        <xdr:cNvPr id="605" name="Text Box 28"/>
        <xdr:cNvSpPr txBox="1">
          <a:spLocks noChangeArrowheads="1"/>
        </xdr:cNvSpPr>
      </xdr:nvSpPr>
      <xdr:spPr bwMode="auto">
        <a:xfrm>
          <a:off x="2562225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606" name="Text Box 29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607" name="Text Box 30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608" name="Text Box 31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609" name="Text Box 32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610" name="Text Box 33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611" name="Text Box 34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612" name="Text Box 35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613" name="Text Box 36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614" name="Text Box 37"/>
        <xdr:cNvSpPr txBox="1">
          <a:spLocks noChangeArrowheads="1"/>
        </xdr:cNvSpPr>
      </xdr:nvSpPr>
      <xdr:spPr bwMode="auto">
        <a:xfrm>
          <a:off x="256222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615" name="Text Box 38"/>
        <xdr:cNvSpPr txBox="1">
          <a:spLocks noChangeArrowheads="1"/>
        </xdr:cNvSpPr>
      </xdr:nvSpPr>
      <xdr:spPr bwMode="auto">
        <a:xfrm>
          <a:off x="256222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616" name="Text Box 39"/>
        <xdr:cNvSpPr txBox="1">
          <a:spLocks noChangeArrowheads="1"/>
        </xdr:cNvSpPr>
      </xdr:nvSpPr>
      <xdr:spPr bwMode="auto">
        <a:xfrm>
          <a:off x="256222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617" name="Text Box 40"/>
        <xdr:cNvSpPr txBox="1">
          <a:spLocks noChangeArrowheads="1"/>
        </xdr:cNvSpPr>
      </xdr:nvSpPr>
      <xdr:spPr bwMode="auto">
        <a:xfrm>
          <a:off x="256222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618" name="Text Box 41"/>
        <xdr:cNvSpPr txBox="1">
          <a:spLocks noChangeArrowheads="1"/>
        </xdr:cNvSpPr>
      </xdr:nvSpPr>
      <xdr:spPr bwMode="auto">
        <a:xfrm>
          <a:off x="1752600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619" name="Text Box 42"/>
        <xdr:cNvSpPr txBox="1">
          <a:spLocks noChangeArrowheads="1"/>
        </xdr:cNvSpPr>
      </xdr:nvSpPr>
      <xdr:spPr bwMode="auto">
        <a:xfrm>
          <a:off x="1752600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620" name="Text Box 43"/>
        <xdr:cNvSpPr txBox="1">
          <a:spLocks noChangeArrowheads="1"/>
        </xdr:cNvSpPr>
      </xdr:nvSpPr>
      <xdr:spPr bwMode="auto">
        <a:xfrm>
          <a:off x="1752600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621" name="Text Box 44"/>
        <xdr:cNvSpPr txBox="1">
          <a:spLocks noChangeArrowheads="1"/>
        </xdr:cNvSpPr>
      </xdr:nvSpPr>
      <xdr:spPr bwMode="auto">
        <a:xfrm>
          <a:off x="1752600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622" name="Text Box 45"/>
        <xdr:cNvSpPr txBox="1">
          <a:spLocks noChangeArrowheads="1"/>
        </xdr:cNvSpPr>
      </xdr:nvSpPr>
      <xdr:spPr bwMode="auto">
        <a:xfrm>
          <a:off x="1752600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623" name="Text Box 46"/>
        <xdr:cNvSpPr txBox="1">
          <a:spLocks noChangeArrowheads="1"/>
        </xdr:cNvSpPr>
      </xdr:nvSpPr>
      <xdr:spPr bwMode="auto">
        <a:xfrm>
          <a:off x="1752600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624" name="Text Box 47"/>
        <xdr:cNvSpPr txBox="1">
          <a:spLocks noChangeArrowheads="1"/>
        </xdr:cNvSpPr>
      </xdr:nvSpPr>
      <xdr:spPr bwMode="auto">
        <a:xfrm>
          <a:off x="1752600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625" name="Text Box 48"/>
        <xdr:cNvSpPr txBox="1">
          <a:spLocks noChangeArrowheads="1"/>
        </xdr:cNvSpPr>
      </xdr:nvSpPr>
      <xdr:spPr bwMode="auto">
        <a:xfrm>
          <a:off x="1752600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47625</xdr:rowOff>
    </xdr:to>
    <xdr:sp macro="" textlink="">
      <xdr:nvSpPr>
        <xdr:cNvPr id="626" name="Text Box 49"/>
        <xdr:cNvSpPr txBox="1">
          <a:spLocks noChangeArrowheads="1"/>
        </xdr:cNvSpPr>
      </xdr:nvSpPr>
      <xdr:spPr bwMode="auto">
        <a:xfrm>
          <a:off x="2562225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47625</xdr:rowOff>
    </xdr:to>
    <xdr:sp macro="" textlink="">
      <xdr:nvSpPr>
        <xdr:cNvPr id="627" name="Text Box 50"/>
        <xdr:cNvSpPr txBox="1">
          <a:spLocks noChangeArrowheads="1"/>
        </xdr:cNvSpPr>
      </xdr:nvSpPr>
      <xdr:spPr bwMode="auto">
        <a:xfrm>
          <a:off x="2562225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628" name="Text Box 51"/>
        <xdr:cNvSpPr txBox="1">
          <a:spLocks noChangeArrowheads="1"/>
        </xdr:cNvSpPr>
      </xdr:nvSpPr>
      <xdr:spPr bwMode="auto">
        <a:xfrm>
          <a:off x="1752600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629" name="Text Box 52"/>
        <xdr:cNvSpPr txBox="1">
          <a:spLocks noChangeArrowheads="1"/>
        </xdr:cNvSpPr>
      </xdr:nvSpPr>
      <xdr:spPr bwMode="auto">
        <a:xfrm>
          <a:off x="1752600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630" name="Text Box 53"/>
        <xdr:cNvSpPr txBox="1">
          <a:spLocks noChangeArrowheads="1"/>
        </xdr:cNvSpPr>
      </xdr:nvSpPr>
      <xdr:spPr bwMode="auto">
        <a:xfrm>
          <a:off x="1752600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631" name="Text Box 54"/>
        <xdr:cNvSpPr txBox="1">
          <a:spLocks noChangeArrowheads="1"/>
        </xdr:cNvSpPr>
      </xdr:nvSpPr>
      <xdr:spPr bwMode="auto">
        <a:xfrm>
          <a:off x="1752600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632" name="Text Box 55"/>
        <xdr:cNvSpPr txBox="1">
          <a:spLocks noChangeArrowheads="1"/>
        </xdr:cNvSpPr>
      </xdr:nvSpPr>
      <xdr:spPr bwMode="auto">
        <a:xfrm>
          <a:off x="1752600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633" name="Text Box 56"/>
        <xdr:cNvSpPr txBox="1">
          <a:spLocks noChangeArrowheads="1"/>
        </xdr:cNvSpPr>
      </xdr:nvSpPr>
      <xdr:spPr bwMode="auto">
        <a:xfrm>
          <a:off x="1752600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634" name="Text Box 57"/>
        <xdr:cNvSpPr txBox="1">
          <a:spLocks noChangeArrowheads="1"/>
        </xdr:cNvSpPr>
      </xdr:nvSpPr>
      <xdr:spPr bwMode="auto">
        <a:xfrm>
          <a:off x="1752600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635" name="Text Box 58"/>
        <xdr:cNvSpPr txBox="1">
          <a:spLocks noChangeArrowheads="1"/>
        </xdr:cNvSpPr>
      </xdr:nvSpPr>
      <xdr:spPr bwMode="auto">
        <a:xfrm>
          <a:off x="1752600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636" name="Text Box 59"/>
        <xdr:cNvSpPr txBox="1">
          <a:spLocks noChangeArrowheads="1"/>
        </xdr:cNvSpPr>
      </xdr:nvSpPr>
      <xdr:spPr bwMode="auto">
        <a:xfrm>
          <a:off x="1752600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637" name="Text Box 60"/>
        <xdr:cNvSpPr txBox="1">
          <a:spLocks noChangeArrowheads="1"/>
        </xdr:cNvSpPr>
      </xdr:nvSpPr>
      <xdr:spPr bwMode="auto">
        <a:xfrm>
          <a:off x="1752600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638" name="Text Box 61"/>
        <xdr:cNvSpPr txBox="1">
          <a:spLocks noChangeArrowheads="1"/>
        </xdr:cNvSpPr>
      </xdr:nvSpPr>
      <xdr:spPr bwMode="auto">
        <a:xfrm>
          <a:off x="1752600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639" name="Text Box 62"/>
        <xdr:cNvSpPr txBox="1">
          <a:spLocks noChangeArrowheads="1"/>
        </xdr:cNvSpPr>
      </xdr:nvSpPr>
      <xdr:spPr bwMode="auto">
        <a:xfrm>
          <a:off x="1752600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47625</xdr:rowOff>
    </xdr:to>
    <xdr:sp macro="" textlink="">
      <xdr:nvSpPr>
        <xdr:cNvPr id="640" name="Text Box 63"/>
        <xdr:cNvSpPr txBox="1">
          <a:spLocks noChangeArrowheads="1"/>
        </xdr:cNvSpPr>
      </xdr:nvSpPr>
      <xdr:spPr bwMode="auto">
        <a:xfrm>
          <a:off x="2562225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47625</xdr:rowOff>
    </xdr:to>
    <xdr:sp macro="" textlink="">
      <xdr:nvSpPr>
        <xdr:cNvPr id="641" name="Text Box 64"/>
        <xdr:cNvSpPr txBox="1">
          <a:spLocks noChangeArrowheads="1"/>
        </xdr:cNvSpPr>
      </xdr:nvSpPr>
      <xdr:spPr bwMode="auto">
        <a:xfrm>
          <a:off x="2562225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642" name="Text Box 65"/>
        <xdr:cNvSpPr txBox="1">
          <a:spLocks noChangeArrowheads="1"/>
        </xdr:cNvSpPr>
      </xdr:nvSpPr>
      <xdr:spPr bwMode="auto">
        <a:xfrm>
          <a:off x="1752600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643" name="Text Box 66"/>
        <xdr:cNvSpPr txBox="1">
          <a:spLocks noChangeArrowheads="1"/>
        </xdr:cNvSpPr>
      </xdr:nvSpPr>
      <xdr:spPr bwMode="auto">
        <a:xfrm>
          <a:off x="1752600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644" name="Text Box 67"/>
        <xdr:cNvSpPr txBox="1">
          <a:spLocks noChangeArrowheads="1"/>
        </xdr:cNvSpPr>
      </xdr:nvSpPr>
      <xdr:spPr bwMode="auto">
        <a:xfrm>
          <a:off x="1752600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645" name="Text Box 68"/>
        <xdr:cNvSpPr txBox="1">
          <a:spLocks noChangeArrowheads="1"/>
        </xdr:cNvSpPr>
      </xdr:nvSpPr>
      <xdr:spPr bwMode="auto">
        <a:xfrm>
          <a:off x="1752600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646" name="Text Box 69"/>
        <xdr:cNvSpPr txBox="1">
          <a:spLocks noChangeArrowheads="1"/>
        </xdr:cNvSpPr>
      </xdr:nvSpPr>
      <xdr:spPr bwMode="auto">
        <a:xfrm>
          <a:off x="1752600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647" name="Text Box 70"/>
        <xdr:cNvSpPr txBox="1">
          <a:spLocks noChangeArrowheads="1"/>
        </xdr:cNvSpPr>
      </xdr:nvSpPr>
      <xdr:spPr bwMode="auto">
        <a:xfrm>
          <a:off x="1752600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648" name="Text Box 71"/>
        <xdr:cNvSpPr txBox="1">
          <a:spLocks noChangeArrowheads="1"/>
        </xdr:cNvSpPr>
      </xdr:nvSpPr>
      <xdr:spPr bwMode="auto">
        <a:xfrm>
          <a:off x="1752600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649" name="Text Box 72"/>
        <xdr:cNvSpPr txBox="1">
          <a:spLocks noChangeArrowheads="1"/>
        </xdr:cNvSpPr>
      </xdr:nvSpPr>
      <xdr:spPr bwMode="auto">
        <a:xfrm>
          <a:off x="1752600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47625</xdr:rowOff>
    </xdr:to>
    <xdr:sp macro="" textlink="">
      <xdr:nvSpPr>
        <xdr:cNvPr id="650" name="Text Box 73"/>
        <xdr:cNvSpPr txBox="1">
          <a:spLocks noChangeArrowheads="1"/>
        </xdr:cNvSpPr>
      </xdr:nvSpPr>
      <xdr:spPr bwMode="auto">
        <a:xfrm>
          <a:off x="2562225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651" name="Text Box 74"/>
        <xdr:cNvSpPr txBox="1">
          <a:spLocks noChangeArrowheads="1"/>
        </xdr:cNvSpPr>
      </xdr:nvSpPr>
      <xdr:spPr bwMode="auto">
        <a:xfrm>
          <a:off x="1752600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652" name="Text Box 75"/>
        <xdr:cNvSpPr txBox="1">
          <a:spLocks noChangeArrowheads="1"/>
        </xdr:cNvSpPr>
      </xdr:nvSpPr>
      <xdr:spPr bwMode="auto">
        <a:xfrm>
          <a:off x="1752600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653" name="Text Box 76"/>
        <xdr:cNvSpPr txBox="1">
          <a:spLocks noChangeArrowheads="1"/>
        </xdr:cNvSpPr>
      </xdr:nvSpPr>
      <xdr:spPr bwMode="auto">
        <a:xfrm>
          <a:off x="1752600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654" name="Text Box 77"/>
        <xdr:cNvSpPr txBox="1">
          <a:spLocks noChangeArrowheads="1"/>
        </xdr:cNvSpPr>
      </xdr:nvSpPr>
      <xdr:spPr bwMode="auto">
        <a:xfrm>
          <a:off x="1752600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655" name="Text Box 78"/>
        <xdr:cNvSpPr txBox="1">
          <a:spLocks noChangeArrowheads="1"/>
        </xdr:cNvSpPr>
      </xdr:nvSpPr>
      <xdr:spPr bwMode="auto">
        <a:xfrm>
          <a:off x="1752600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656" name="Text Box 79"/>
        <xdr:cNvSpPr txBox="1">
          <a:spLocks noChangeArrowheads="1"/>
        </xdr:cNvSpPr>
      </xdr:nvSpPr>
      <xdr:spPr bwMode="auto">
        <a:xfrm>
          <a:off x="1752600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657" name="Text Box 80"/>
        <xdr:cNvSpPr txBox="1">
          <a:spLocks noChangeArrowheads="1"/>
        </xdr:cNvSpPr>
      </xdr:nvSpPr>
      <xdr:spPr bwMode="auto">
        <a:xfrm>
          <a:off x="1752600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658" name="Text Box 81"/>
        <xdr:cNvSpPr txBox="1">
          <a:spLocks noChangeArrowheads="1"/>
        </xdr:cNvSpPr>
      </xdr:nvSpPr>
      <xdr:spPr bwMode="auto">
        <a:xfrm>
          <a:off x="1752600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659" name="Text Box 82"/>
        <xdr:cNvSpPr txBox="1">
          <a:spLocks noChangeArrowheads="1"/>
        </xdr:cNvSpPr>
      </xdr:nvSpPr>
      <xdr:spPr bwMode="auto">
        <a:xfrm>
          <a:off x="1752600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660" name="Text Box 83"/>
        <xdr:cNvSpPr txBox="1">
          <a:spLocks noChangeArrowheads="1"/>
        </xdr:cNvSpPr>
      </xdr:nvSpPr>
      <xdr:spPr bwMode="auto">
        <a:xfrm>
          <a:off x="1752600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661" name="Text Box 84"/>
        <xdr:cNvSpPr txBox="1">
          <a:spLocks noChangeArrowheads="1"/>
        </xdr:cNvSpPr>
      </xdr:nvSpPr>
      <xdr:spPr bwMode="auto">
        <a:xfrm>
          <a:off x="1752600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662" name="Text Box 85"/>
        <xdr:cNvSpPr txBox="1">
          <a:spLocks noChangeArrowheads="1"/>
        </xdr:cNvSpPr>
      </xdr:nvSpPr>
      <xdr:spPr bwMode="auto">
        <a:xfrm>
          <a:off x="1752600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663" name="Text Box 86"/>
        <xdr:cNvSpPr txBox="1">
          <a:spLocks noChangeArrowheads="1"/>
        </xdr:cNvSpPr>
      </xdr:nvSpPr>
      <xdr:spPr bwMode="auto">
        <a:xfrm>
          <a:off x="1752600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664" name="Text Box 87"/>
        <xdr:cNvSpPr txBox="1">
          <a:spLocks noChangeArrowheads="1"/>
        </xdr:cNvSpPr>
      </xdr:nvSpPr>
      <xdr:spPr bwMode="auto">
        <a:xfrm>
          <a:off x="1752600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665" name="Text Box 88"/>
        <xdr:cNvSpPr txBox="1">
          <a:spLocks noChangeArrowheads="1"/>
        </xdr:cNvSpPr>
      </xdr:nvSpPr>
      <xdr:spPr bwMode="auto">
        <a:xfrm>
          <a:off x="1752600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47625</xdr:rowOff>
    </xdr:to>
    <xdr:sp macro="" textlink="">
      <xdr:nvSpPr>
        <xdr:cNvPr id="666" name="Text Box 89"/>
        <xdr:cNvSpPr txBox="1">
          <a:spLocks noChangeArrowheads="1"/>
        </xdr:cNvSpPr>
      </xdr:nvSpPr>
      <xdr:spPr bwMode="auto">
        <a:xfrm>
          <a:off x="2562225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667" name="Text Box 90"/>
        <xdr:cNvSpPr txBox="1">
          <a:spLocks noChangeArrowheads="1"/>
        </xdr:cNvSpPr>
      </xdr:nvSpPr>
      <xdr:spPr bwMode="auto">
        <a:xfrm>
          <a:off x="1752600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668" name="Text Box 91"/>
        <xdr:cNvSpPr txBox="1">
          <a:spLocks noChangeArrowheads="1"/>
        </xdr:cNvSpPr>
      </xdr:nvSpPr>
      <xdr:spPr bwMode="auto">
        <a:xfrm>
          <a:off x="1752600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669" name="Text Box 92"/>
        <xdr:cNvSpPr txBox="1">
          <a:spLocks noChangeArrowheads="1"/>
        </xdr:cNvSpPr>
      </xdr:nvSpPr>
      <xdr:spPr bwMode="auto">
        <a:xfrm>
          <a:off x="1752600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670" name="Text Box 93"/>
        <xdr:cNvSpPr txBox="1">
          <a:spLocks noChangeArrowheads="1"/>
        </xdr:cNvSpPr>
      </xdr:nvSpPr>
      <xdr:spPr bwMode="auto">
        <a:xfrm>
          <a:off x="1752600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671" name="Text Box 94"/>
        <xdr:cNvSpPr txBox="1">
          <a:spLocks noChangeArrowheads="1"/>
        </xdr:cNvSpPr>
      </xdr:nvSpPr>
      <xdr:spPr bwMode="auto">
        <a:xfrm>
          <a:off x="1752600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672" name="Text Box 95"/>
        <xdr:cNvSpPr txBox="1">
          <a:spLocks noChangeArrowheads="1"/>
        </xdr:cNvSpPr>
      </xdr:nvSpPr>
      <xdr:spPr bwMode="auto">
        <a:xfrm>
          <a:off x="1752600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673" name="Text Box 96"/>
        <xdr:cNvSpPr txBox="1">
          <a:spLocks noChangeArrowheads="1"/>
        </xdr:cNvSpPr>
      </xdr:nvSpPr>
      <xdr:spPr bwMode="auto">
        <a:xfrm>
          <a:off x="1752600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674" name="Text Box 97"/>
        <xdr:cNvSpPr txBox="1">
          <a:spLocks noChangeArrowheads="1"/>
        </xdr:cNvSpPr>
      </xdr:nvSpPr>
      <xdr:spPr bwMode="auto">
        <a:xfrm>
          <a:off x="1752600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675" name="Text Box 98"/>
        <xdr:cNvSpPr txBox="1">
          <a:spLocks noChangeArrowheads="1"/>
        </xdr:cNvSpPr>
      </xdr:nvSpPr>
      <xdr:spPr bwMode="auto">
        <a:xfrm>
          <a:off x="1752600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676" name="Text Box 99"/>
        <xdr:cNvSpPr txBox="1">
          <a:spLocks noChangeArrowheads="1"/>
        </xdr:cNvSpPr>
      </xdr:nvSpPr>
      <xdr:spPr bwMode="auto">
        <a:xfrm>
          <a:off x="1752600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677" name="Text Box 100"/>
        <xdr:cNvSpPr txBox="1">
          <a:spLocks noChangeArrowheads="1"/>
        </xdr:cNvSpPr>
      </xdr:nvSpPr>
      <xdr:spPr bwMode="auto">
        <a:xfrm>
          <a:off x="1752600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678" name="Text Box 101"/>
        <xdr:cNvSpPr txBox="1">
          <a:spLocks noChangeArrowheads="1"/>
        </xdr:cNvSpPr>
      </xdr:nvSpPr>
      <xdr:spPr bwMode="auto">
        <a:xfrm>
          <a:off x="1752600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47625</xdr:rowOff>
    </xdr:to>
    <xdr:sp macro="" textlink="">
      <xdr:nvSpPr>
        <xdr:cNvPr id="679" name="Text Box 102"/>
        <xdr:cNvSpPr txBox="1">
          <a:spLocks noChangeArrowheads="1"/>
        </xdr:cNvSpPr>
      </xdr:nvSpPr>
      <xdr:spPr bwMode="auto">
        <a:xfrm>
          <a:off x="1752600" y="952500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680" name="Text Box 103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681" name="Text Box 104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682" name="Text Box 105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683" name="Text Box 106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684" name="Text Box 107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685" name="Text Box 108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686" name="Text Box 109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687" name="Text Box 110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688" name="Text Box 111"/>
        <xdr:cNvSpPr txBox="1">
          <a:spLocks noChangeArrowheads="1"/>
        </xdr:cNvSpPr>
      </xdr:nvSpPr>
      <xdr:spPr bwMode="auto">
        <a:xfrm>
          <a:off x="105727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689" name="Text Box 112"/>
        <xdr:cNvSpPr txBox="1">
          <a:spLocks noChangeArrowheads="1"/>
        </xdr:cNvSpPr>
      </xdr:nvSpPr>
      <xdr:spPr bwMode="auto">
        <a:xfrm>
          <a:off x="105727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690" name="Text Box 113"/>
        <xdr:cNvSpPr txBox="1">
          <a:spLocks noChangeArrowheads="1"/>
        </xdr:cNvSpPr>
      </xdr:nvSpPr>
      <xdr:spPr bwMode="auto">
        <a:xfrm>
          <a:off x="105727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691" name="Text Box 114"/>
        <xdr:cNvSpPr txBox="1">
          <a:spLocks noChangeArrowheads="1"/>
        </xdr:cNvSpPr>
      </xdr:nvSpPr>
      <xdr:spPr bwMode="auto">
        <a:xfrm>
          <a:off x="105727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692" name="Text Box 115"/>
        <xdr:cNvSpPr txBox="1">
          <a:spLocks noChangeArrowheads="1"/>
        </xdr:cNvSpPr>
      </xdr:nvSpPr>
      <xdr:spPr bwMode="auto">
        <a:xfrm>
          <a:off x="105727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693" name="Text Box 116"/>
        <xdr:cNvSpPr txBox="1">
          <a:spLocks noChangeArrowheads="1"/>
        </xdr:cNvSpPr>
      </xdr:nvSpPr>
      <xdr:spPr bwMode="auto">
        <a:xfrm>
          <a:off x="105727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694" name="Text Box 117"/>
        <xdr:cNvSpPr txBox="1">
          <a:spLocks noChangeArrowheads="1"/>
        </xdr:cNvSpPr>
      </xdr:nvSpPr>
      <xdr:spPr bwMode="auto">
        <a:xfrm>
          <a:off x="105727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695" name="Text Box 118"/>
        <xdr:cNvSpPr txBox="1">
          <a:spLocks noChangeArrowheads="1"/>
        </xdr:cNvSpPr>
      </xdr:nvSpPr>
      <xdr:spPr bwMode="auto">
        <a:xfrm>
          <a:off x="105727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696" name="Text Box 119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697" name="Text Box 120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698" name="Text Box 121"/>
        <xdr:cNvSpPr txBox="1">
          <a:spLocks noChangeArrowheads="1"/>
        </xdr:cNvSpPr>
      </xdr:nvSpPr>
      <xdr:spPr bwMode="auto">
        <a:xfrm>
          <a:off x="105727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699" name="Text Box 122"/>
        <xdr:cNvSpPr txBox="1">
          <a:spLocks noChangeArrowheads="1"/>
        </xdr:cNvSpPr>
      </xdr:nvSpPr>
      <xdr:spPr bwMode="auto">
        <a:xfrm>
          <a:off x="105727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700" name="Text Box 123"/>
        <xdr:cNvSpPr txBox="1">
          <a:spLocks noChangeArrowheads="1"/>
        </xdr:cNvSpPr>
      </xdr:nvSpPr>
      <xdr:spPr bwMode="auto">
        <a:xfrm>
          <a:off x="105727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701" name="Text Box 124"/>
        <xdr:cNvSpPr txBox="1">
          <a:spLocks noChangeArrowheads="1"/>
        </xdr:cNvSpPr>
      </xdr:nvSpPr>
      <xdr:spPr bwMode="auto">
        <a:xfrm>
          <a:off x="105727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702" name="Text Box 125"/>
        <xdr:cNvSpPr txBox="1">
          <a:spLocks noChangeArrowheads="1"/>
        </xdr:cNvSpPr>
      </xdr:nvSpPr>
      <xdr:spPr bwMode="auto">
        <a:xfrm>
          <a:off x="105727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703" name="Text Box 126"/>
        <xdr:cNvSpPr txBox="1">
          <a:spLocks noChangeArrowheads="1"/>
        </xdr:cNvSpPr>
      </xdr:nvSpPr>
      <xdr:spPr bwMode="auto">
        <a:xfrm>
          <a:off x="105727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704" name="Text Box 127"/>
        <xdr:cNvSpPr txBox="1">
          <a:spLocks noChangeArrowheads="1"/>
        </xdr:cNvSpPr>
      </xdr:nvSpPr>
      <xdr:spPr bwMode="auto">
        <a:xfrm>
          <a:off x="105727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705" name="Text Box 128"/>
        <xdr:cNvSpPr txBox="1">
          <a:spLocks noChangeArrowheads="1"/>
        </xdr:cNvSpPr>
      </xdr:nvSpPr>
      <xdr:spPr bwMode="auto">
        <a:xfrm>
          <a:off x="105727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706" name="Text Box 129"/>
        <xdr:cNvSpPr txBox="1">
          <a:spLocks noChangeArrowheads="1"/>
        </xdr:cNvSpPr>
      </xdr:nvSpPr>
      <xdr:spPr bwMode="auto">
        <a:xfrm>
          <a:off x="105727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707" name="Text Box 130"/>
        <xdr:cNvSpPr txBox="1">
          <a:spLocks noChangeArrowheads="1"/>
        </xdr:cNvSpPr>
      </xdr:nvSpPr>
      <xdr:spPr bwMode="auto">
        <a:xfrm>
          <a:off x="105727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708" name="Text Box 131"/>
        <xdr:cNvSpPr txBox="1">
          <a:spLocks noChangeArrowheads="1"/>
        </xdr:cNvSpPr>
      </xdr:nvSpPr>
      <xdr:spPr bwMode="auto">
        <a:xfrm>
          <a:off x="105727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709" name="Text Box 132"/>
        <xdr:cNvSpPr txBox="1">
          <a:spLocks noChangeArrowheads="1"/>
        </xdr:cNvSpPr>
      </xdr:nvSpPr>
      <xdr:spPr bwMode="auto">
        <a:xfrm>
          <a:off x="105727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710" name="Text Box 133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711" name="Text Box 134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712" name="Text Box 135"/>
        <xdr:cNvSpPr txBox="1">
          <a:spLocks noChangeArrowheads="1"/>
        </xdr:cNvSpPr>
      </xdr:nvSpPr>
      <xdr:spPr bwMode="auto">
        <a:xfrm>
          <a:off x="105727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713" name="Text Box 136"/>
        <xdr:cNvSpPr txBox="1">
          <a:spLocks noChangeArrowheads="1"/>
        </xdr:cNvSpPr>
      </xdr:nvSpPr>
      <xdr:spPr bwMode="auto">
        <a:xfrm>
          <a:off x="105727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714" name="Text Box 137"/>
        <xdr:cNvSpPr txBox="1">
          <a:spLocks noChangeArrowheads="1"/>
        </xdr:cNvSpPr>
      </xdr:nvSpPr>
      <xdr:spPr bwMode="auto">
        <a:xfrm>
          <a:off x="105727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715" name="Text Box 138"/>
        <xdr:cNvSpPr txBox="1">
          <a:spLocks noChangeArrowheads="1"/>
        </xdr:cNvSpPr>
      </xdr:nvSpPr>
      <xdr:spPr bwMode="auto">
        <a:xfrm>
          <a:off x="105727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716" name="Text Box 139"/>
        <xdr:cNvSpPr txBox="1">
          <a:spLocks noChangeArrowheads="1"/>
        </xdr:cNvSpPr>
      </xdr:nvSpPr>
      <xdr:spPr bwMode="auto">
        <a:xfrm>
          <a:off x="105727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717" name="Text Box 140"/>
        <xdr:cNvSpPr txBox="1">
          <a:spLocks noChangeArrowheads="1"/>
        </xdr:cNvSpPr>
      </xdr:nvSpPr>
      <xdr:spPr bwMode="auto">
        <a:xfrm>
          <a:off x="105727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718" name="Text Box 141"/>
        <xdr:cNvSpPr txBox="1">
          <a:spLocks noChangeArrowheads="1"/>
        </xdr:cNvSpPr>
      </xdr:nvSpPr>
      <xdr:spPr bwMode="auto">
        <a:xfrm>
          <a:off x="105727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719" name="Text Box 142"/>
        <xdr:cNvSpPr txBox="1">
          <a:spLocks noChangeArrowheads="1"/>
        </xdr:cNvSpPr>
      </xdr:nvSpPr>
      <xdr:spPr bwMode="auto">
        <a:xfrm>
          <a:off x="105727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720" name="Text Box 143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721" name="Text Box 144"/>
        <xdr:cNvSpPr txBox="1">
          <a:spLocks noChangeArrowheads="1"/>
        </xdr:cNvSpPr>
      </xdr:nvSpPr>
      <xdr:spPr bwMode="auto">
        <a:xfrm>
          <a:off x="105727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722" name="Text Box 145"/>
        <xdr:cNvSpPr txBox="1">
          <a:spLocks noChangeArrowheads="1"/>
        </xdr:cNvSpPr>
      </xdr:nvSpPr>
      <xdr:spPr bwMode="auto">
        <a:xfrm>
          <a:off x="105727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723" name="Text Box 146"/>
        <xdr:cNvSpPr txBox="1">
          <a:spLocks noChangeArrowheads="1"/>
        </xdr:cNvSpPr>
      </xdr:nvSpPr>
      <xdr:spPr bwMode="auto">
        <a:xfrm>
          <a:off x="105727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724" name="Text Box 147"/>
        <xdr:cNvSpPr txBox="1">
          <a:spLocks noChangeArrowheads="1"/>
        </xdr:cNvSpPr>
      </xdr:nvSpPr>
      <xdr:spPr bwMode="auto">
        <a:xfrm>
          <a:off x="105727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725" name="Text Box 148"/>
        <xdr:cNvSpPr txBox="1">
          <a:spLocks noChangeArrowheads="1"/>
        </xdr:cNvSpPr>
      </xdr:nvSpPr>
      <xdr:spPr bwMode="auto">
        <a:xfrm>
          <a:off x="105727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726" name="Text Box 149"/>
        <xdr:cNvSpPr txBox="1">
          <a:spLocks noChangeArrowheads="1"/>
        </xdr:cNvSpPr>
      </xdr:nvSpPr>
      <xdr:spPr bwMode="auto">
        <a:xfrm>
          <a:off x="105727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727" name="Text Box 150"/>
        <xdr:cNvSpPr txBox="1">
          <a:spLocks noChangeArrowheads="1"/>
        </xdr:cNvSpPr>
      </xdr:nvSpPr>
      <xdr:spPr bwMode="auto">
        <a:xfrm>
          <a:off x="105727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728" name="Text Box 151"/>
        <xdr:cNvSpPr txBox="1">
          <a:spLocks noChangeArrowheads="1"/>
        </xdr:cNvSpPr>
      </xdr:nvSpPr>
      <xdr:spPr bwMode="auto">
        <a:xfrm>
          <a:off x="105727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729" name="Text Box 152"/>
        <xdr:cNvSpPr txBox="1">
          <a:spLocks noChangeArrowheads="1"/>
        </xdr:cNvSpPr>
      </xdr:nvSpPr>
      <xdr:spPr bwMode="auto">
        <a:xfrm>
          <a:off x="105727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730" name="Text Box 153"/>
        <xdr:cNvSpPr txBox="1">
          <a:spLocks noChangeArrowheads="1"/>
        </xdr:cNvSpPr>
      </xdr:nvSpPr>
      <xdr:spPr bwMode="auto">
        <a:xfrm>
          <a:off x="105727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731" name="Text Box 154"/>
        <xdr:cNvSpPr txBox="1">
          <a:spLocks noChangeArrowheads="1"/>
        </xdr:cNvSpPr>
      </xdr:nvSpPr>
      <xdr:spPr bwMode="auto">
        <a:xfrm>
          <a:off x="105727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732" name="Text Box 155"/>
        <xdr:cNvSpPr txBox="1">
          <a:spLocks noChangeArrowheads="1"/>
        </xdr:cNvSpPr>
      </xdr:nvSpPr>
      <xdr:spPr bwMode="auto">
        <a:xfrm>
          <a:off x="105727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733" name="Text Box 156"/>
        <xdr:cNvSpPr txBox="1">
          <a:spLocks noChangeArrowheads="1"/>
        </xdr:cNvSpPr>
      </xdr:nvSpPr>
      <xdr:spPr bwMode="auto">
        <a:xfrm>
          <a:off x="105727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734" name="Text Box 157"/>
        <xdr:cNvSpPr txBox="1">
          <a:spLocks noChangeArrowheads="1"/>
        </xdr:cNvSpPr>
      </xdr:nvSpPr>
      <xdr:spPr bwMode="auto">
        <a:xfrm>
          <a:off x="105727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735" name="Text Box 158"/>
        <xdr:cNvSpPr txBox="1">
          <a:spLocks noChangeArrowheads="1"/>
        </xdr:cNvSpPr>
      </xdr:nvSpPr>
      <xdr:spPr bwMode="auto">
        <a:xfrm>
          <a:off x="105727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736" name="Text Box 159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737" name="Text Box 160"/>
        <xdr:cNvSpPr txBox="1">
          <a:spLocks noChangeArrowheads="1"/>
        </xdr:cNvSpPr>
      </xdr:nvSpPr>
      <xdr:spPr bwMode="auto">
        <a:xfrm>
          <a:off x="105727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738" name="Text Box 161"/>
        <xdr:cNvSpPr txBox="1">
          <a:spLocks noChangeArrowheads="1"/>
        </xdr:cNvSpPr>
      </xdr:nvSpPr>
      <xdr:spPr bwMode="auto">
        <a:xfrm>
          <a:off x="105727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739" name="Text Box 162"/>
        <xdr:cNvSpPr txBox="1">
          <a:spLocks noChangeArrowheads="1"/>
        </xdr:cNvSpPr>
      </xdr:nvSpPr>
      <xdr:spPr bwMode="auto">
        <a:xfrm>
          <a:off x="105727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740" name="Text Box 163"/>
        <xdr:cNvSpPr txBox="1">
          <a:spLocks noChangeArrowheads="1"/>
        </xdr:cNvSpPr>
      </xdr:nvSpPr>
      <xdr:spPr bwMode="auto">
        <a:xfrm>
          <a:off x="105727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741" name="Text Box 164"/>
        <xdr:cNvSpPr txBox="1">
          <a:spLocks noChangeArrowheads="1"/>
        </xdr:cNvSpPr>
      </xdr:nvSpPr>
      <xdr:spPr bwMode="auto">
        <a:xfrm>
          <a:off x="105727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742" name="Text Box 165"/>
        <xdr:cNvSpPr txBox="1">
          <a:spLocks noChangeArrowheads="1"/>
        </xdr:cNvSpPr>
      </xdr:nvSpPr>
      <xdr:spPr bwMode="auto">
        <a:xfrm>
          <a:off x="105727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743" name="Text Box 166"/>
        <xdr:cNvSpPr txBox="1">
          <a:spLocks noChangeArrowheads="1"/>
        </xdr:cNvSpPr>
      </xdr:nvSpPr>
      <xdr:spPr bwMode="auto">
        <a:xfrm>
          <a:off x="105727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744" name="Text Box 167"/>
        <xdr:cNvSpPr txBox="1">
          <a:spLocks noChangeArrowheads="1"/>
        </xdr:cNvSpPr>
      </xdr:nvSpPr>
      <xdr:spPr bwMode="auto">
        <a:xfrm>
          <a:off x="105727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745" name="Text Box 168"/>
        <xdr:cNvSpPr txBox="1">
          <a:spLocks noChangeArrowheads="1"/>
        </xdr:cNvSpPr>
      </xdr:nvSpPr>
      <xdr:spPr bwMode="auto">
        <a:xfrm>
          <a:off x="105727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746" name="Text Box 169"/>
        <xdr:cNvSpPr txBox="1">
          <a:spLocks noChangeArrowheads="1"/>
        </xdr:cNvSpPr>
      </xdr:nvSpPr>
      <xdr:spPr bwMode="auto">
        <a:xfrm>
          <a:off x="105727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747" name="Text Box 170"/>
        <xdr:cNvSpPr txBox="1">
          <a:spLocks noChangeArrowheads="1"/>
        </xdr:cNvSpPr>
      </xdr:nvSpPr>
      <xdr:spPr bwMode="auto">
        <a:xfrm>
          <a:off x="105727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748" name="Text Box 171"/>
        <xdr:cNvSpPr txBox="1">
          <a:spLocks noChangeArrowheads="1"/>
        </xdr:cNvSpPr>
      </xdr:nvSpPr>
      <xdr:spPr bwMode="auto">
        <a:xfrm>
          <a:off x="105727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4</xdr:row>
      <xdr:rowOff>38100</xdr:rowOff>
    </xdr:to>
    <xdr:sp macro="" textlink="">
      <xdr:nvSpPr>
        <xdr:cNvPr id="749" name="Text Box 172"/>
        <xdr:cNvSpPr txBox="1">
          <a:spLocks noChangeArrowheads="1"/>
        </xdr:cNvSpPr>
      </xdr:nvSpPr>
      <xdr:spPr bwMode="auto">
        <a:xfrm>
          <a:off x="105727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750" name="Text Box 176"/>
        <xdr:cNvSpPr txBox="1">
          <a:spLocks noChangeArrowheads="1"/>
        </xdr:cNvSpPr>
      </xdr:nvSpPr>
      <xdr:spPr bwMode="auto">
        <a:xfrm>
          <a:off x="256222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751" name="Text Box 177"/>
        <xdr:cNvSpPr txBox="1">
          <a:spLocks noChangeArrowheads="1"/>
        </xdr:cNvSpPr>
      </xdr:nvSpPr>
      <xdr:spPr bwMode="auto">
        <a:xfrm>
          <a:off x="256222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752" name="Text Box 178"/>
        <xdr:cNvSpPr txBox="1">
          <a:spLocks noChangeArrowheads="1"/>
        </xdr:cNvSpPr>
      </xdr:nvSpPr>
      <xdr:spPr bwMode="auto">
        <a:xfrm>
          <a:off x="256222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753" name="Text Box 179"/>
        <xdr:cNvSpPr txBox="1">
          <a:spLocks noChangeArrowheads="1"/>
        </xdr:cNvSpPr>
      </xdr:nvSpPr>
      <xdr:spPr bwMode="auto">
        <a:xfrm>
          <a:off x="256222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754" name="Text Box 184"/>
        <xdr:cNvSpPr txBox="1">
          <a:spLocks noChangeArrowheads="1"/>
        </xdr:cNvSpPr>
      </xdr:nvSpPr>
      <xdr:spPr bwMode="auto">
        <a:xfrm>
          <a:off x="256222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755" name="Text Box 185"/>
        <xdr:cNvSpPr txBox="1">
          <a:spLocks noChangeArrowheads="1"/>
        </xdr:cNvSpPr>
      </xdr:nvSpPr>
      <xdr:spPr bwMode="auto">
        <a:xfrm>
          <a:off x="256222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756" name="Text Box 186"/>
        <xdr:cNvSpPr txBox="1">
          <a:spLocks noChangeArrowheads="1"/>
        </xdr:cNvSpPr>
      </xdr:nvSpPr>
      <xdr:spPr bwMode="auto">
        <a:xfrm>
          <a:off x="256222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757" name="Text Box 187"/>
        <xdr:cNvSpPr txBox="1">
          <a:spLocks noChangeArrowheads="1"/>
        </xdr:cNvSpPr>
      </xdr:nvSpPr>
      <xdr:spPr bwMode="auto">
        <a:xfrm>
          <a:off x="256222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758" name="Text Box 188"/>
        <xdr:cNvSpPr txBox="1">
          <a:spLocks noChangeArrowheads="1"/>
        </xdr:cNvSpPr>
      </xdr:nvSpPr>
      <xdr:spPr bwMode="auto">
        <a:xfrm>
          <a:off x="256222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759" name="Text Box 189"/>
        <xdr:cNvSpPr txBox="1">
          <a:spLocks noChangeArrowheads="1"/>
        </xdr:cNvSpPr>
      </xdr:nvSpPr>
      <xdr:spPr bwMode="auto">
        <a:xfrm>
          <a:off x="256222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760" name="Text Box 190"/>
        <xdr:cNvSpPr txBox="1">
          <a:spLocks noChangeArrowheads="1"/>
        </xdr:cNvSpPr>
      </xdr:nvSpPr>
      <xdr:spPr bwMode="auto">
        <a:xfrm>
          <a:off x="256222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761" name="Text Box 191"/>
        <xdr:cNvSpPr txBox="1">
          <a:spLocks noChangeArrowheads="1"/>
        </xdr:cNvSpPr>
      </xdr:nvSpPr>
      <xdr:spPr bwMode="auto">
        <a:xfrm>
          <a:off x="256222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762" name="Text Box 192"/>
        <xdr:cNvSpPr txBox="1">
          <a:spLocks noChangeArrowheads="1"/>
        </xdr:cNvSpPr>
      </xdr:nvSpPr>
      <xdr:spPr bwMode="auto">
        <a:xfrm>
          <a:off x="256222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763" name="Text Box 193"/>
        <xdr:cNvSpPr txBox="1">
          <a:spLocks noChangeArrowheads="1"/>
        </xdr:cNvSpPr>
      </xdr:nvSpPr>
      <xdr:spPr bwMode="auto">
        <a:xfrm>
          <a:off x="256222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764" name="Text Box 194"/>
        <xdr:cNvSpPr txBox="1">
          <a:spLocks noChangeArrowheads="1"/>
        </xdr:cNvSpPr>
      </xdr:nvSpPr>
      <xdr:spPr bwMode="auto">
        <a:xfrm>
          <a:off x="256222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765" name="Text Box 195"/>
        <xdr:cNvSpPr txBox="1">
          <a:spLocks noChangeArrowheads="1"/>
        </xdr:cNvSpPr>
      </xdr:nvSpPr>
      <xdr:spPr bwMode="auto">
        <a:xfrm>
          <a:off x="256222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766" name="Text Box 200"/>
        <xdr:cNvSpPr txBox="1">
          <a:spLocks noChangeArrowheads="1"/>
        </xdr:cNvSpPr>
      </xdr:nvSpPr>
      <xdr:spPr bwMode="auto">
        <a:xfrm>
          <a:off x="256222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767" name="Text Box 201"/>
        <xdr:cNvSpPr txBox="1">
          <a:spLocks noChangeArrowheads="1"/>
        </xdr:cNvSpPr>
      </xdr:nvSpPr>
      <xdr:spPr bwMode="auto">
        <a:xfrm>
          <a:off x="256222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768" name="Text Box 202"/>
        <xdr:cNvSpPr txBox="1">
          <a:spLocks noChangeArrowheads="1"/>
        </xdr:cNvSpPr>
      </xdr:nvSpPr>
      <xdr:spPr bwMode="auto">
        <a:xfrm>
          <a:off x="256222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769" name="Text Box 203"/>
        <xdr:cNvSpPr txBox="1">
          <a:spLocks noChangeArrowheads="1"/>
        </xdr:cNvSpPr>
      </xdr:nvSpPr>
      <xdr:spPr bwMode="auto">
        <a:xfrm>
          <a:off x="256222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770" name="Text Box 204"/>
        <xdr:cNvSpPr txBox="1">
          <a:spLocks noChangeArrowheads="1"/>
        </xdr:cNvSpPr>
      </xdr:nvSpPr>
      <xdr:spPr bwMode="auto">
        <a:xfrm>
          <a:off x="256222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771" name="Text Box 205"/>
        <xdr:cNvSpPr txBox="1">
          <a:spLocks noChangeArrowheads="1"/>
        </xdr:cNvSpPr>
      </xdr:nvSpPr>
      <xdr:spPr bwMode="auto">
        <a:xfrm>
          <a:off x="256222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772" name="Text Box 206"/>
        <xdr:cNvSpPr txBox="1">
          <a:spLocks noChangeArrowheads="1"/>
        </xdr:cNvSpPr>
      </xdr:nvSpPr>
      <xdr:spPr bwMode="auto">
        <a:xfrm>
          <a:off x="256222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773" name="Text Box 207"/>
        <xdr:cNvSpPr txBox="1">
          <a:spLocks noChangeArrowheads="1"/>
        </xdr:cNvSpPr>
      </xdr:nvSpPr>
      <xdr:spPr bwMode="auto">
        <a:xfrm>
          <a:off x="256222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774" name="Text Box 208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775" name="Text Box 209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776" name="Text Box 210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777" name="Text Box 211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778" name="Text Box 212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779" name="Text Box 213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780" name="Text Box 214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781" name="Text Box 215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782" name="Text Box 216"/>
        <xdr:cNvSpPr txBox="1">
          <a:spLocks noChangeArrowheads="1"/>
        </xdr:cNvSpPr>
      </xdr:nvSpPr>
      <xdr:spPr bwMode="auto">
        <a:xfrm>
          <a:off x="256222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783" name="Text Box 217"/>
        <xdr:cNvSpPr txBox="1">
          <a:spLocks noChangeArrowheads="1"/>
        </xdr:cNvSpPr>
      </xdr:nvSpPr>
      <xdr:spPr bwMode="auto">
        <a:xfrm>
          <a:off x="256222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784" name="Text Box 218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785" name="Text Box 219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786" name="Text Box 220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787" name="Text Box 221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788" name="Text Box 222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789" name="Text Box 223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790" name="Text Box 224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791" name="Text Box 225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792" name="Text Box 226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793" name="Text Box 227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794" name="Text Box 228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795" name="Text Box 229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796" name="Text Box 230"/>
        <xdr:cNvSpPr txBox="1">
          <a:spLocks noChangeArrowheads="1"/>
        </xdr:cNvSpPr>
      </xdr:nvSpPr>
      <xdr:spPr bwMode="auto">
        <a:xfrm>
          <a:off x="256222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797" name="Text Box 231"/>
        <xdr:cNvSpPr txBox="1">
          <a:spLocks noChangeArrowheads="1"/>
        </xdr:cNvSpPr>
      </xdr:nvSpPr>
      <xdr:spPr bwMode="auto">
        <a:xfrm>
          <a:off x="256222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798" name="Text Box 232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799" name="Text Box 233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800" name="Text Box 234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801" name="Text Box 235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802" name="Text Box 236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803" name="Text Box 237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804" name="Text Box 238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805" name="Text Box 239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806" name="Text Box 240"/>
        <xdr:cNvSpPr txBox="1">
          <a:spLocks noChangeArrowheads="1"/>
        </xdr:cNvSpPr>
      </xdr:nvSpPr>
      <xdr:spPr bwMode="auto">
        <a:xfrm>
          <a:off x="256222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807" name="Text Box 241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808" name="Text Box 242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809" name="Text Box 243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810" name="Text Box 244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811" name="Text Box 245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812" name="Text Box 246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813" name="Text Box 247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814" name="Text Box 248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815" name="Text Box 249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816" name="Text Box 250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817" name="Text Box 251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818" name="Text Box 252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819" name="Text Box 253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820" name="Text Box 254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821" name="Text Box 255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822" name="Text Box 256"/>
        <xdr:cNvSpPr txBox="1">
          <a:spLocks noChangeArrowheads="1"/>
        </xdr:cNvSpPr>
      </xdr:nvSpPr>
      <xdr:spPr bwMode="auto">
        <a:xfrm>
          <a:off x="256222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823" name="Text Box 257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824" name="Text Box 258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825" name="Text Box 259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826" name="Text Box 260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827" name="Text Box 261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828" name="Text Box 262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829" name="Text Box 263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830" name="Text Box 264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831" name="Text Box 265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832" name="Text Box 266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833" name="Text Box 267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834" name="Text Box 268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</xdr:colOff>
      <xdr:row>4</xdr:row>
      <xdr:rowOff>38100</xdr:rowOff>
    </xdr:to>
    <xdr:sp macro="" textlink="">
      <xdr:nvSpPr>
        <xdr:cNvPr id="835" name="Text Box 269"/>
        <xdr:cNvSpPr txBox="1">
          <a:spLocks noChangeArrowheads="1"/>
        </xdr:cNvSpPr>
      </xdr:nvSpPr>
      <xdr:spPr bwMode="auto">
        <a:xfrm>
          <a:off x="1752600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836" name="Text Box 272"/>
        <xdr:cNvSpPr txBox="1">
          <a:spLocks noChangeArrowheads="1"/>
        </xdr:cNvSpPr>
      </xdr:nvSpPr>
      <xdr:spPr bwMode="auto">
        <a:xfrm>
          <a:off x="256222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38100</xdr:rowOff>
    </xdr:to>
    <xdr:sp macro="" textlink="">
      <xdr:nvSpPr>
        <xdr:cNvPr id="837" name="Text Box 273"/>
        <xdr:cNvSpPr txBox="1">
          <a:spLocks noChangeArrowheads="1"/>
        </xdr:cNvSpPr>
      </xdr:nvSpPr>
      <xdr:spPr bwMode="auto">
        <a:xfrm>
          <a:off x="2562225" y="952500"/>
          <a:ext cx="1047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838" name="Text Box 168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839" name="Text Box 169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840" name="Text Box 170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841" name="Text Box 171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4</xdr:row>
      <xdr:rowOff>66675</xdr:rowOff>
    </xdr:to>
    <xdr:sp macro="" textlink="">
      <xdr:nvSpPr>
        <xdr:cNvPr id="843" name="Text Box 149"/>
        <xdr:cNvSpPr txBox="1">
          <a:spLocks noChangeArrowheads="1"/>
        </xdr:cNvSpPr>
      </xdr:nvSpPr>
      <xdr:spPr bwMode="auto">
        <a:xfrm>
          <a:off x="2562225" y="95250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22</xdr:col>
      <xdr:colOff>295275</xdr:colOff>
      <xdr:row>3</xdr:row>
      <xdr:rowOff>9525</xdr:rowOff>
    </xdr:from>
    <xdr:to>
      <xdr:col>28</xdr:col>
      <xdr:colOff>361950</xdr:colOff>
      <xdr:row>14</xdr:row>
      <xdr:rowOff>76200</xdr:rowOff>
    </xdr:to>
    <xdr:graphicFrame macro="">
      <xdr:nvGraphicFramePr>
        <xdr:cNvPr id="844" name="Gráfico 84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30</xdr:col>
      <xdr:colOff>0</xdr:colOff>
      <xdr:row>3</xdr:row>
      <xdr:rowOff>0</xdr:rowOff>
    </xdr:from>
    <xdr:to>
      <xdr:col>37</xdr:col>
      <xdr:colOff>304800</xdr:colOff>
      <xdr:row>16</xdr:row>
      <xdr:rowOff>152400</xdr:rowOff>
    </xdr:to>
    <xdr:graphicFrame macro="">
      <xdr:nvGraphicFramePr>
        <xdr:cNvPr id="845" name="Gráfico 84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&#225;rbara/Indicadores%20da%20Qualidade%202017%20-%20b&#225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ianca.Damasio/AppData/Roaming/Microsoft/Excel/Indicadores%20da%20Qualidade%202017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G%2024%20-%20RNC%20e%20RC/2013/Controle%20Reclama&#231;&#227;o%20de%20Clientes%202013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PG%2024%20-%20RNC%20e%20RC/2017/Controle%20de%20N&#227;o%20Conformidade%202017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unc"/>
      <sheetName val="Ped"/>
      <sheetName val="Tabulação"/>
      <sheetName val="Fat"/>
      <sheetName val="Fat-Func"/>
      <sheetName val="Peso"/>
      <sheetName val="Efic"/>
      <sheetName val="CF - PO"/>
      <sheetName val="CQ - PO"/>
      <sheetName val="Total - PO"/>
      <sheetName val="CF - Paraf"/>
      <sheetName val="Rosq"/>
      <sheetName val="Nylon"/>
      <sheetName val="CNC"/>
      <sheetName val="Zinc"/>
      <sheetName val="Galv"/>
      <sheetName val="Emb"/>
      <sheetName val="Planilha1"/>
      <sheetName val="Exp"/>
      <sheetName val="Suc"/>
      <sheetName val="Satis Cliente"/>
      <sheetName val="Atest"/>
      <sheetName val="Trein"/>
      <sheetName val="RC"/>
      <sheetName val="RNC"/>
    </sheetNames>
    <sheetDataSet>
      <sheetData sheetId="0" refreshError="1"/>
      <sheetData sheetId="1" refreshError="1"/>
      <sheetData sheetId="2">
        <row r="57">
          <cell r="B57">
            <v>17</v>
          </cell>
        </row>
        <row r="58">
          <cell r="B58">
            <v>20</v>
          </cell>
        </row>
        <row r="59">
          <cell r="B59">
            <v>23</v>
          </cell>
        </row>
        <row r="60">
          <cell r="B60">
            <v>18</v>
          </cell>
        </row>
        <row r="61">
          <cell r="B61">
            <v>23</v>
          </cell>
        </row>
        <row r="62">
          <cell r="B62">
            <v>21</v>
          </cell>
        </row>
        <row r="63">
          <cell r="B63">
            <v>21</v>
          </cell>
        </row>
        <row r="64">
          <cell r="B64">
            <v>23</v>
          </cell>
        </row>
        <row r="65">
          <cell r="B65">
            <v>20</v>
          </cell>
        </row>
        <row r="66">
          <cell r="B66">
            <v>21</v>
          </cell>
        </row>
        <row r="67">
          <cell r="B67">
            <v>20</v>
          </cell>
        </row>
        <row r="68">
          <cell r="B68">
            <v>11</v>
          </cell>
        </row>
        <row r="69">
          <cell r="B69">
            <v>238</v>
          </cell>
        </row>
        <row r="70">
          <cell r="B70">
            <v>19.833333333333332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7">
          <cell r="A7" t="str">
            <v>Janeiro</v>
          </cell>
        </row>
        <row r="8">
          <cell r="A8" t="str">
            <v>Fevereiro</v>
          </cell>
        </row>
        <row r="9">
          <cell r="A9" t="str">
            <v>Março</v>
          </cell>
        </row>
        <row r="10">
          <cell r="A10" t="str">
            <v>Abril</v>
          </cell>
        </row>
        <row r="11">
          <cell r="A11" t="str">
            <v>Maio</v>
          </cell>
        </row>
        <row r="12">
          <cell r="A12" t="str">
            <v>Junho</v>
          </cell>
        </row>
        <row r="13">
          <cell r="A13" t="str">
            <v>Julho</v>
          </cell>
        </row>
        <row r="14">
          <cell r="A14" t="str">
            <v>Agosto</v>
          </cell>
        </row>
        <row r="15">
          <cell r="A15" t="str">
            <v>Setembro</v>
          </cell>
        </row>
        <row r="16">
          <cell r="A16" t="str">
            <v>Outubro</v>
          </cell>
        </row>
        <row r="17">
          <cell r="A17" t="str">
            <v>Novembro</v>
          </cell>
        </row>
        <row r="18">
          <cell r="A18" t="str">
            <v>Dezembro</v>
          </cell>
        </row>
      </sheetData>
      <sheetData sheetId="12">
        <row r="7">
          <cell r="A7" t="str">
            <v>Janeiro</v>
          </cell>
        </row>
        <row r="8">
          <cell r="A8" t="str">
            <v>Fevereiro</v>
          </cell>
        </row>
        <row r="9">
          <cell r="A9" t="str">
            <v>Março</v>
          </cell>
        </row>
        <row r="10">
          <cell r="A10" t="str">
            <v>Abril</v>
          </cell>
        </row>
        <row r="11">
          <cell r="A11" t="str">
            <v>Maio</v>
          </cell>
        </row>
        <row r="12">
          <cell r="A12" t="str">
            <v>Junho</v>
          </cell>
        </row>
        <row r="13">
          <cell r="A13" t="str">
            <v>Julho</v>
          </cell>
        </row>
        <row r="14">
          <cell r="A14" t="str">
            <v>Agosto</v>
          </cell>
        </row>
        <row r="15">
          <cell r="A15" t="str">
            <v>Setembro</v>
          </cell>
        </row>
        <row r="16">
          <cell r="A16" t="str">
            <v>Outubro</v>
          </cell>
        </row>
        <row r="17">
          <cell r="A17" t="str">
            <v>Novembro</v>
          </cell>
        </row>
        <row r="18">
          <cell r="A18" t="str">
            <v>Dezembro</v>
          </cell>
        </row>
      </sheetData>
      <sheetData sheetId="13">
        <row r="7">
          <cell r="A7" t="str">
            <v>Janeiro</v>
          </cell>
          <cell r="F7">
            <v>9373.4599999999991</v>
          </cell>
        </row>
        <row r="8">
          <cell r="A8" t="str">
            <v>Fevereiro</v>
          </cell>
          <cell r="F8">
            <v>10394.370000000001</v>
          </cell>
        </row>
        <row r="9">
          <cell r="A9" t="str">
            <v>Março</v>
          </cell>
          <cell r="F9">
            <v>0</v>
          </cell>
        </row>
        <row r="10">
          <cell r="A10" t="str">
            <v>Abril</v>
          </cell>
          <cell r="F10">
            <v>0</v>
          </cell>
        </row>
        <row r="11">
          <cell r="A11" t="str">
            <v>Maio</v>
          </cell>
          <cell r="F11">
            <v>0</v>
          </cell>
        </row>
        <row r="12">
          <cell r="A12" t="str">
            <v>Junho</v>
          </cell>
          <cell r="F12">
            <v>0</v>
          </cell>
        </row>
        <row r="13">
          <cell r="A13" t="str">
            <v>Julho</v>
          </cell>
          <cell r="F13">
            <v>0</v>
          </cell>
        </row>
        <row r="14">
          <cell r="A14" t="str">
            <v>Agosto</v>
          </cell>
          <cell r="F14">
            <v>0</v>
          </cell>
        </row>
        <row r="15">
          <cell r="A15" t="str">
            <v>Setembro</v>
          </cell>
          <cell r="F15">
            <v>0</v>
          </cell>
        </row>
        <row r="16">
          <cell r="A16" t="str">
            <v>Outubro</v>
          </cell>
          <cell r="F16">
            <v>0</v>
          </cell>
        </row>
        <row r="17">
          <cell r="A17" t="str">
            <v>Novembro</v>
          </cell>
          <cell r="F17">
            <v>0</v>
          </cell>
        </row>
        <row r="18">
          <cell r="A18" t="str">
            <v>Dezembro</v>
          </cell>
          <cell r="F18">
            <v>0</v>
          </cell>
        </row>
      </sheetData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Tabulação"/>
      <sheetName val="Func."/>
      <sheetName val="Pedidos"/>
      <sheetName val="Faturamento"/>
      <sheetName val="Fat. Func"/>
      <sheetName val="Peso"/>
      <sheetName val="Conformação a Frio-Porcas"/>
      <sheetName val="Conformação Quente-Porcas "/>
      <sheetName val="Produção Total - Porcas"/>
      <sheetName val="Conformação a Frio-Parafusos"/>
      <sheetName val="Zincagem"/>
      <sheetName val="Galvanização"/>
      <sheetName val="Embalagem"/>
      <sheetName val="Expedição"/>
      <sheetName val="Eficiência"/>
      <sheetName val="Pçs Produzidas por Máq. (MQ)"/>
      <sheetName val="Pçs Produzidas por Máquina (PF)"/>
      <sheetName val="Pçs Produzida por Máquina (PO)"/>
      <sheetName val="Pesquisa Satisfação de Clientes"/>
      <sheetName val="Atestado"/>
      <sheetName val="Treinamentos"/>
      <sheetName val="Avaliação de Fornecedores"/>
      <sheetName val="Reclamação de Clientes"/>
      <sheetName val="Não Conformidades"/>
      <sheetName val="Sucata"/>
      <sheetName val="Plan1"/>
      <sheetName val="Plan2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7">
          <cell r="A7" t="str">
            <v>Janeiro</v>
          </cell>
          <cell r="D7">
            <v>29606.581543209879</v>
          </cell>
          <cell r="F7">
            <v>28000</v>
          </cell>
        </row>
        <row r="8">
          <cell r="A8" t="str">
            <v>Fevereiro</v>
          </cell>
          <cell r="F8">
            <v>33000</v>
          </cell>
        </row>
        <row r="9">
          <cell r="A9" t="str">
            <v>Março</v>
          </cell>
          <cell r="F9">
            <v>33000</v>
          </cell>
        </row>
        <row r="10">
          <cell r="A10" t="str">
            <v>Abril</v>
          </cell>
          <cell r="F10">
            <v>33000</v>
          </cell>
        </row>
        <row r="11">
          <cell r="A11" t="str">
            <v>Maio</v>
          </cell>
          <cell r="F11">
            <v>33000</v>
          </cell>
        </row>
        <row r="12">
          <cell r="A12" t="str">
            <v>Junho</v>
          </cell>
          <cell r="F12">
            <v>33000</v>
          </cell>
        </row>
        <row r="13">
          <cell r="A13" t="str">
            <v>Julho</v>
          </cell>
          <cell r="F13">
            <v>33000</v>
          </cell>
        </row>
        <row r="14">
          <cell r="A14" t="str">
            <v>Agosto</v>
          </cell>
          <cell r="F14">
            <v>33000</v>
          </cell>
        </row>
        <row r="15">
          <cell r="A15" t="str">
            <v>Setembro</v>
          </cell>
          <cell r="F15">
            <v>33000</v>
          </cell>
        </row>
        <row r="16">
          <cell r="A16" t="str">
            <v>Outubro</v>
          </cell>
          <cell r="F16">
            <v>33000</v>
          </cell>
        </row>
        <row r="17">
          <cell r="A17" t="str">
            <v>Novembro</v>
          </cell>
          <cell r="F17">
            <v>33000</v>
          </cell>
        </row>
        <row r="18">
          <cell r="A18" t="str">
            <v>Dezembro</v>
          </cell>
          <cell r="F18">
            <v>18000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BD"/>
      <sheetName val="Plan5"/>
      <sheetName val="Todas"/>
      <sheetName val="Geral"/>
      <sheetName val="Janeiro"/>
      <sheetName val="Fevereiro"/>
      <sheetName val="Março"/>
      <sheetName val="Abril"/>
      <sheetName val="Maio"/>
      <sheetName val="Junho"/>
      <sheetName val="Julho"/>
      <sheetName val="Agosto"/>
      <sheetName val="Setembro"/>
      <sheetName val="Outubro"/>
      <sheetName val="Dezembro"/>
      <sheetName val="Novembro"/>
      <sheetName val="1 Sementre"/>
      <sheetName val="Plan1"/>
    </sheetNames>
    <sheetDataSet>
      <sheetData sheetId="0" refreshError="1"/>
      <sheetData sheetId="1" refreshError="1"/>
      <sheetData sheetId="2" refreshError="1">
        <row r="608">
          <cell r="AG608">
            <v>53</v>
          </cell>
          <cell r="AH608">
            <v>50</v>
          </cell>
          <cell r="AI608">
            <v>57</v>
          </cell>
          <cell r="AJ608">
            <v>85</v>
          </cell>
          <cell r="AK608">
            <v>55</v>
          </cell>
          <cell r="AL608">
            <v>57</v>
          </cell>
          <cell r="AM608">
            <v>58</v>
          </cell>
          <cell r="AN608">
            <v>55</v>
          </cell>
          <cell r="AO608">
            <v>43</v>
          </cell>
          <cell r="AP608">
            <v>39</v>
          </cell>
          <cell r="AQ608">
            <v>37</v>
          </cell>
          <cell r="AR608">
            <v>8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BD"/>
      <sheetName val="Todas"/>
      <sheetName val="Gráficos"/>
      <sheetName val="Janeiro"/>
      <sheetName val="Fevereiro"/>
      <sheetName val="Março"/>
    </sheetNames>
    <sheetDataSet>
      <sheetData sheetId="0" refreshError="1"/>
      <sheetData sheetId="1" refreshError="1"/>
      <sheetData sheetId="2" refreshError="1"/>
      <sheetData sheetId="3">
        <row r="3">
          <cell r="A3" t="str">
            <v>PRADA GALVANIZAÇÃO</v>
          </cell>
          <cell r="B3">
            <v>8</v>
          </cell>
        </row>
        <row r="4">
          <cell r="A4" t="str">
            <v>STEELTRATER</v>
          </cell>
          <cell r="B4">
            <v>8</v>
          </cell>
        </row>
        <row r="5">
          <cell r="A5" t="str">
            <v>STAR ZINK Galvanização</v>
          </cell>
          <cell r="B5">
            <v>3</v>
          </cell>
        </row>
        <row r="6">
          <cell r="A6" t="str">
            <v xml:space="preserve">JL GALVANIZAÇOES </v>
          </cell>
          <cell r="B6">
            <v>2</v>
          </cell>
        </row>
      </sheetData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Escritório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Escritório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Escritório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Escritório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Escritório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Escritório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Escritório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Escritório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Escritório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4.xml><?xml version="1.0" encoding="utf-8"?>
<a:themeOverride xmlns:a="http://schemas.openxmlformats.org/drawingml/2006/main">
  <a:clrScheme name="Escritório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Escritório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Escritório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5.xml><?xml version="1.0" encoding="utf-8"?>
<a:themeOverride xmlns:a="http://schemas.openxmlformats.org/drawingml/2006/main">
  <a:clrScheme name="Escritório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Escritório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Escritório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6.xml><?xml version="1.0" encoding="utf-8"?>
<a:themeOverride xmlns:a="http://schemas.openxmlformats.org/drawingml/2006/main">
  <a:clrScheme name="Escritório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Escritório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Escritório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7.xml><?xml version="1.0" encoding="utf-8"?>
<a:themeOverride xmlns:a="http://schemas.openxmlformats.org/drawingml/2006/main">
  <a:clrScheme name="Escritório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Escritório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Escritório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8.xml><?xml version="1.0" encoding="utf-8"?>
<a:themeOverride xmlns:a="http://schemas.openxmlformats.org/drawingml/2006/main">
  <a:clrScheme name="Escritório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Escritório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Escritório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9.xml><?xml version="1.0" encoding="utf-8"?>
<a:themeOverride xmlns:a="http://schemas.openxmlformats.org/drawingml/2006/main">
  <a:clrScheme name="Escritório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Escritório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Escritório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0.xml><?xml version="1.0" encoding="utf-8"?>
<a:themeOverride xmlns:a="http://schemas.openxmlformats.org/drawingml/2006/main">
  <a:clrScheme name="Escritório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Escritório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Escritório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1.xml><?xml version="1.0" encoding="utf-8"?>
<a:themeOverride xmlns:a="http://schemas.openxmlformats.org/drawingml/2006/main">
  <a:clrScheme name="Escritório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Escritório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Escritório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2.xml><?xml version="1.0" encoding="utf-8"?>
<a:themeOverride xmlns:a="http://schemas.openxmlformats.org/drawingml/2006/main">
  <a:clrScheme name="Escritório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Escritório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Escritório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3.xml><?xml version="1.0" encoding="utf-8"?>
<a:themeOverride xmlns:a="http://schemas.openxmlformats.org/drawingml/2006/main">
  <a:clrScheme name="Escritório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Escritório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Escritório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4.xml><?xml version="1.0" encoding="utf-8"?>
<a:themeOverride xmlns:a="http://schemas.openxmlformats.org/drawingml/2006/main">
  <a:clrScheme name="Escritório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Escritório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Escritório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5.xml><?xml version="1.0" encoding="utf-8"?>
<a:themeOverride xmlns:a="http://schemas.openxmlformats.org/drawingml/2006/main">
  <a:clrScheme name="Escritório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Escritório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Escritório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D94"/>
  <sheetViews>
    <sheetView topLeftCell="A46" workbookViewId="0">
      <selection activeCell="B68" sqref="B68"/>
    </sheetView>
  </sheetViews>
  <sheetFormatPr defaultRowHeight="15"/>
  <cols>
    <col min="1" max="5" width="15.140625" style="1" customWidth="1"/>
    <col min="6" max="6" width="10.5703125" style="1" customWidth="1"/>
    <col min="7" max="11" width="15.140625" style="1" customWidth="1"/>
    <col min="12" max="12" width="5.28515625" style="1" customWidth="1"/>
    <col min="13" max="17" width="15.140625" style="1" customWidth="1"/>
    <col min="18" max="16384" width="9.140625" style="1"/>
  </cols>
  <sheetData>
    <row r="2" spans="1:19" ht="15.75">
      <c r="A2" s="31">
        <v>2017</v>
      </c>
      <c r="G2" s="31">
        <v>2016</v>
      </c>
      <c r="M2" s="31">
        <v>2015</v>
      </c>
    </row>
    <row r="3" spans="1:19" ht="22.5">
      <c r="A3" s="32" t="s">
        <v>1</v>
      </c>
      <c r="B3" s="33" t="s">
        <v>2</v>
      </c>
      <c r="C3" s="32" t="s">
        <v>3</v>
      </c>
      <c r="D3" s="32" t="s">
        <v>42</v>
      </c>
      <c r="E3" s="34" t="s">
        <v>43</v>
      </c>
      <c r="F3" s="35"/>
      <c r="G3" s="32" t="s">
        <v>1</v>
      </c>
      <c r="H3" s="33" t="s">
        <v>2</v>
      </c>
      <c r="I3" s="32" t="s">
        <v>3</v>
      </c>
      <c r="J3" s="32" t="s">
        <v>42</v>
      </c>
      <c r="K3" s="34" t="s">
        <v>43</v>
      </c>
      <c r="L3" s="35"/>
      <c r="M3" s="32" t="s">
        <v>1</v>
      </c>
      <c r="N3" s="33" t="s">
        <v>2</v>
      </c>
      <c r="O3" s="32" t="s">
        <v>3</v>
      </c>
      <c r="P3" s="32" t="s">
        <v>42</v>
      </c>
      <c r="Q3" s="34" t="s">
        <v>43</v>
      </c>
      <c r="S3" s="36"/>
    </row>
    <row r="4" spans="1:19">
      <c r="A4" s="11" t="s">
        <v>7</v>
      </c>
      <c r="B4" s="37">
        <v>14388798.630000001</v>
      </c>
      <c r="C4" s="38">
        <v>486</v>
      </c>
      <c r="D4" s="39">
        <v>2268957.6</v>
      </c>
      <c r="E4" s="40">
        <v>5.76</v>
      </c>
      <c r="F4" s="41"/>
      <c r="G4" s="11" t="s">
        <v>7</v>
      </c>
      <c r="H4" s="37">
        <v>12848717.49</v>
      </c>
      <c r="I4" s="38">
        <v>462</v>
      </c>
      <c r="J4" s="39">
        <v>2016558.9</v>
      </c>
      <c r="K4" s="40">
        <v>5.86</v>
      </c>
      <c r="L4" s="41"/>
      <c r="M4" s="42" t="s">
        <v>7</v>
      </c>
      <c r="N4" s="43">
        <v>12641258.17</v>
      </c>
      <c r="O4" s="44">
        <v>515</v>
      </c>
      <c r="P4" s="43">
        <v>1853272.82</v>
      </c>
      <c r="Q4" s="43">
        <v>6.17</v>
      </c>
    </row>
    <row r="5" spans="1:19">
      <c r="A5" s="11" t="s">
        <v>8</v>
      </c>
      <c r="B5" s="45">
        <v>16097250.539999999</v>
      </c>
      <c r="C5" s="46">
        <v>506</v>
      </c>
      <c r="D5" s="39">
        <v>2472628.1</v>
      </c>
      <c r="E5" s="40">
        <v>6.46</v>
      </c>
      <c r="F5" s="41"/>
      <c r="G5" s="11" t="s">
        <v>8</v>
      </c>
      <c r="H5" s="45">
        <v>14032434.539999999</v>
      </c>
      <c r="I5" s="46">
        <v>464</v>
      </c>
      <c r="J5" s="39">
        <v>2177398.1</v>
      </c>
      <c r="K5" s="40">
        <v>5.96</v>
      </c>
      <c r="L5" s="41"/>
      <c r="M5" s="42" t="s">
        <v>8</v>
      </c>
      <c r="N5" s="43">
        <v>13923667.08</v>
      </c>
      <c r="O5" s="44">
        <v>503</v>
      </c>
      <c r="P5" s="43">
        <v>2039061.7</v>
      </c>
      <c r="Q5" s="43">
        <v>6.18</v>
      </c>
    </row>
    <row r="6" spans="1:19">
      <c r="A6" s="11" t="s">
        <v>9</v>
      </c>
      <c r="B6" s="45">
        <v>17967002.510000002</v>
      </c>
      <c r="C6" s="46">
        <v>513</v>
      </c>
      <c r="D6" s="39">
        <v>2799279.68</v>
      </c>
      <c r="E6" s="40">
        <v>5.86</v>
      </c>
      <c r="F6" s="41"/>
      <c r="G6" s="11" t="s">
        <v>9</v>
      </c>
      <c r="H6" s="45">
        <v>16604962.49</v>
      </c>
      <c r="I6" s="46">
        <v>463</v>
      </c>
      <c r="J6" s="39">
        <v>2546083.2999999998</v>
      </c>
      <c r="K6" s="40">
        <v>6</v>
      </c>
      <c r="L6" s="41"/>
      <c r="M6" s="42" t="s">
        <v>9</v>
      </c>
      <c r="N6" s="43">
        <v>16507072.07</v>
      </c>
      <c r="O6" s="44">
        <v>501</v>
      </c>
      <c r="P6" s="43">
        <v>2442440.35</v>
      </c>
      <c r="Q6" s="43">
        <v>6.14</v>
      </c>
      <c r="R6" s="47"/>
    </row>
    <row r="7" spans="1:19">
      <c r="A7" s="11" t="s">
        <v>10</v>
      </c>
      <c r="B7" s="48"/>
      <c r="C7" s="46"/>
      <c r="D7" s="39"/>
      <c r="E7" s="40"/>
      <c r="F7" s="41"/>
      <c r="G7" s="11" t="s">
        <v>10</v>
      </c>
      <c r="H7" s="48">
        <v>14823742.49</v>
      </c>
      <c r="I7" s="46">
        <v>464</v>
      </c>
      <c r="J7" s="39">
        <v>2358866.5</v>
      </c>
      <c r="K7" s="40">
        <v>5.76</v>
      </c>
      <c r="L7" s="41"/>
      <c r="M7" s="42" t="s">
        <v>10</v>
      </c>
      <c r="N7" s="43">
        <v>13299883.49</v>
      </c>
      <c r="O7" s="44">
        <v>498</v>
      </c>
      <c r="P7" s="43">
        <v>1916610.9</v>
      </c>
      <c r="Q7" s="43">
        <v>6.28</v>
      </c>
      <c r="R7" s="47"/>
    </row>
    <row r="8" spans="1:19">
      <c r="A8" s="11" t="s">
        <v>11</v>
      </c>
      <c r="B8" s="48"/>
      <c r="C8" s="46"/>
      <c r="D8" s="39"/>
      <c r="E8" s="40"/>
      <c r="F8" s="41"/>
      <c r="G8" s="11" t="s">
        <v>11</v>
      </c>
      <c r="H8" s="48">
        <v>15357789.470000001</v>
      </c>
      <c r="I8" s="46">
        <v>468</v>
      </c>
      <c r="J8" s="39">
        <v>2442420</v>
      </c>
      <c r="K8" s="40">
        <v>5.82</v>
      </c>
      <c r="L8" s="41"/>
      <c r="M8" s="43" t="s">
        <v>11</v>
      </c>
      <c r="N8" s="43">
        <v>13622612.039999999</v>
      </c>
      <c r="O8" s="44">
        <v>490</v>
      </c>
      <c r="P8" s="43">
        <v>1992110.9</v>
      </c>
      <c r="Q8" s="43">
        <v>6.23</v>
      </c>
      <c r="R8" s="47"/>
    </row>
    <row r="9" spans="1:19">
      <c r="A9" s="11" t="s">
        <v>12</v>
      </c>
      <c r="B9" s="49"/>
      <c r="C9" s="46"/>
      <c r="D9" s="39"/>
      <c r="E9" s="40"/>
      <c r="G9" s="11" t="s">
        <v>12</v>
      </c>
      <c r="H9" s="49">
        <v>14405041.9</v>
      </c>
      <c r="I9" s="46">
        <v>477</v>
      </c>
      <c r="J9" s="39">
        <v>2294255.2999999998</v>
      </c>
      <c r="K9" s="40">
        <v>5.73</v>
      </c>
      <c r="M9" s="50" t="s">
        <v>12</v>
      </c>
      <c r="N9" s="51">
        <v>14315226.560000001</v>
      </c>
      <c r="O9" s="44">
        <v>488</v>
      </c>
      <c r="P9" s="43">
        <v>2134406.2000000002</v>
      </c>
      <c r="Q9" s="43">
        <v>6.21</v>
      </c>
      <c r="R9" s="47"/>
    </row>
    <row r="10" spans="1:19">
      <c r="A10" s="11" t="s">
        <v>13</v>
      </c>
      <c r="B10" s="48"/>
      <c r="C10" s="46"/>
      <c r="D10" s="39"/>
      <c r="E10" s="40"/>
      <c r="G10" s="11" t="s">
        <v>13</v>
      </c>
      <c r="H10" s="48">
        <v>14417499.07</v>
      </c>
      <c r="I10" s="46">
        <v>483</v>
      </c>
      <c r="J10" s="39">
        <v>2311364.9500000002</v>
      </c>
      <c r="K10" s="40">
        <v>5.7</v>
      </c>
      <c r="M10" s="50" t="s">
        <v>13</v>
      </c>
      <c r="N10" s="43">
        <v>13472068.880000001</v>
      </c>
      <c r="O10" s="44">
        <v>485</v>
      </c>
      <c r="P10" s="43">
        <v>2000364.8</v>
      </c>
      <c r="Q10" s="43">
        <v>6.13</v>
      </c>
      <c r="R10" s="47"/>
    </row>
    <row r="11" spans="1:19">
      <c r="A11" s="11" t="s">
        <v>14</v>
      </c>
      <c r="B11" s="48"/>
      <c r="C11" s="46"/>
      <c r="D11" s="39"/>
      <c r="E11" s="40"/>
      <c r="G11" s="11" t="s">
        <v>14</v>
      </c>
      <c r="H11" s="48">
        <v>17373325.25</v>
      </c>
      <c r="I11" s="46">
        <v>481</v>
      </c>
      <c r="J11" s="39">
        <v>2920257.3</v>
      </c>
      <c r="K11" s="40">
        <v>5.47</v>
      </c>
      <c r="M11" s="50" t="s">
        <v>14</v>
      </c>
      <c r="N11" s="43">
        <v>12077545.630000001</v>
      </c>
      <c r="O11" s="44">
        <v>481</v>
      </c>
      <c r="P11" s="43">
        <v>1771672.4</v>
      </c>
      <c r="Q11" s="43">
        <v>6.17</v>
      </c>
    </row>
    <row r="12" spans="1:19">
      <c r="A12" s="11" t="s">
        <v>15</v>
      </c>
      <c r="B12" s="48"/>
      <c r="C12" s="46"/>
      <c r="D12" s="39"/>
      <c r="E12" s="40"/>
      <c r="F12" s="52"/>
      <c r="G12" s="11" t="s">
        <v>15</v>
      </c>
      <c r="H12" s="48">
        <v>13297148.77</v>
      </c>
      <c r="I12" s="46">
        <v>480</v>
      </c>
      <c r="J12" s="39">
        <v>2650178.2999999998</v>
      </c>
      <c r="K12" s="40">
        <v>5.63</v>
      </c>
      <c r="L12" s="52"/>
      <c r="M12" s="53" t="s">
        <v>15</v>
      </c>
      <c r="N12" s="43">
        <v>12986661.130000001</v>
      </c>
      <c r="O12" s="44">
        <v>480</v>
      </c>
      <c r="P12" s="43">
        <v>1907098.3</v>
      </c>
      <c r="Q12" s="43">
        <v>6.22</v>
      </c>
      <c r="R12" s="52"/>
    </row>
    <row r="13" spans="1:19">
      <c r="A13" s="11" t="s">
        <v>16</v>
      </c>
      <c r="B13" s="48"/>
      <c r="C13" s="46"/>
      <c r="D13" s="39"/>
      <c r="E13" s="40"/>
      <c r="G13" s="11" t="s">
        <v>16</v>
      </c>
      <c r="H13" s="48">
        <v>14704466.130000001</v>
      </c>
      <c r="I13" s="46">
        <v>476</v>
      </c>
      <c r="J13" s="39">
        <v>2493390.2999999998</v>
      </c>
      <c r="K13" s="40">
        <v>5.41</v>
      </c>
      <c r="M13" s="50" t="s">
        <v>16</v>
      </c>
      <c r="N13" s="43">
        <v>14508867.220000001</v>
      </c>
      <c r="O13" s="44">
        <v>476</v>
      </c>
      <c r="P13" s="43">
        <v>2139843.2999999998</v>
      </c>
      <c r="Q13" s="43">
        <v>6.23</v>
      </c>
    </row>
    <row r="14" spans="1:19">
      <c r="A14" s="11" t="s">
        <v>17</v>
      </c>
      <c r="B14" s="49"/>
      <c r="C14" s="46"/>
      <c r="D14" s="39"/>
      <c r="E14" s="40"/>
      <c r="G14" s="11" t="s">
        <v>17</v>
      </c>
      <c r="H14" s="49">
        <v>16824134.149999999</v>
      </c>
      <c r="I14" s="46">
        <v>476</v>
      </c>
      <c r="J14" s="39">
        <v>2860096.89</v>
      </c>
      <c r="K14" s="40">
        <v>5.36</v>
      </c>
      <c r="M14" s="50" t="s">
        <v>17</v>
      </c>
      <c r="N14" s="43">
        <v>14779568.74</v>
      </c>
      <c r="O14" s="44">
        <v>472</v>
      </c>
      <c r="P14" s="43">
        <v>2284921.0499999998</v>
      </c>
      <c r="Q14" s="43">
        <v>5.96</v>
      </c>
    </row>
    <row r="15" spans="1:19">
      <c r="A15" s="11" t="s">
        <v>18</v>
      </c>
      <c r="B15" s="48"/>
      <c r="C15" s="46"/>
      <c r="D15" s="39"/>
      <c r="E15" s="40"/>
      <c r="G15" s="11" t="s">
        <v>18</v>
      </c>
      <c r="H15" s="48">
        <v>9112960.9499999993</v>
      </c>
      <c r="I15" s="46">
        <v>476</v>
      </c>
      <c r="J15" s="39">
        <v>1467504.9</v>
      </c>
      <c r="K15" s="40">
        <v>5.67</v>
      </c>
      <c r="M15" s="50" t="s">
        <v>18</v>
      </c>
      <c r="N15" s="43">
        <v>7489624.9400000004</v>
      </c>
      <c r="O15" s="44">
        <v>471</v>
      </c>
      <c r="P15" s="43">
        <v>1140758</v>
      </c>
      <c r="Q15" s="43">
        <v>6.01</v>
      </c>
    </row>
    <row r="16" spans="1:19">
      <c r="A16" s="13" t="s">
        <v>19</v>
      </c>
      <c r="B16" s="54">
        <f>SUM(B4:B15)</f>
        <v>48453051.680000007</v>
      </c>
      <c r="C16" s="55" t="s">
        <v>20</v>
      </c>
      <c r="D16" s="56">
        <f>SUM(D4:D15)</f>
        <v>7540865.3800000008</v>
      </c>
      <c r="E16" s="57" t="s">
        <v>20</v>
      </c>
      <c r="G16" s="13" t="s">
        <v>19</v>
      </c>
      <c r="H16" s="54">
        <f>SUM(H4:H15)</f>
        <v>173802222.70000002</v>
      </c>
      <c r="I16" s="55" t="s">
        <v>20</v>
      </c>
      <c r="J16" s="56">
        <f>SUM(J4:J15)</f>
        <v>28538374.740000002</v>
      </c>
      <c r="K16" s="57" t="s">
        <v>20</v>
      </c>
      <c r="M16" s="58" t="s">
        <v>19</v>
      </c>
      <c r="N16" s="59">
        <v>159624055.94999999</v>
      </c>
      <c r="O16" s="60" t="s">
        <v>20</v>
      </c>
      <c r="P16" s="59">
        <v>23622560.720000003</v>
      </c>
      <c r="Q16" s="61" t="s">
        <v>20</v>
      </c>
    </row>
    <row r="17" spans="1:18">
      <c r="A17" s="13" t="s">
        <v>21</v>
      </c>
      <c r="B17" s="62">
        <f>AVERAGE(B4:B16)</f>
        <v>24226525.840000004</v>
      </c>
      <c r="C17" s="63">
        <f>AVERAGE(C4:C15)</f>
        <v>501.66666666666669</v>
      </c>
      <c r="D17" s="64">
        <f>AVERAGE(D4:D15)</f>
        <v>2513621.7933333335</v>
      </c>
      <c r="E17" s="65">
        <f>AVERAGE(E4:E15)</f>
        <v>6.0266666666666664</v>
      </c>
      <c r="G17" s="13" t="s">
        <v>21</v>
      </c>
      <c r="H17" s="62">
        <f>AVERAGE(H4:H16)</f>
        <v>26738803.492307696</v>
      </c>
      <c r="I17" s="63">
        <f>AVERAGE(I4:I15)</f>
        <v>472.5</v>
      </c>
      <c r="J17" s="64">
        <f>AVERAGE(J4:J15)</f>
        <v>2378197.895</v>
      </c>
      <c r="K17" s="65">
        <f>AVERAGE(K4:K15)</f>
        <v>5.6975000000000007</v>
      </c>
      <c r="M17" s="66" t="s">
        <v>21</v>
      </c>
      <c r="N17" s="59">
        <v>24557547.069230769</v>
      </c>
      <c r="O17" s="60">
        <v>488.33333333333331</v>
      </c>
      <c r="P17" s="59">
        <v>1968546.7266666668</v>
      </c>
      <c r="Q17" s="59">
        <f>AVERAGE(Q4:Q15)</f>
        <v>6.1608333333333336</v>
      </c>
    </row>
    <row r="18" spans="1:18">
      <c r="M18" s="52"/>
      <c r="N18" s="52"/>
    </row>
    <row r="19" spans="1:18">
      <c r="A19" s="67" t="s">
        <v>44</v>
      </c>
      <c r="G19" s="67" t="s">
        <v>44</v>
      </c>
      <c r="M19" s="68" t="s">
        <v>45</v>
      </c>
      <c r="N19" s="68"/>
    </row>
    <row r="20" spans="1:18">
      <c r="A20" s="32" t="s">
        <v>1</v>
      </c>
      <c r="B20" s="32" t="s">
        <v>46</v>
      </c>
      <c r="C20" s="32" t="s">
        <v>47</v>
      </c>
      <c r="D20" s="32" t="s">
        <v>48</v>
      </c>
      <c r="E20" s="32" t="s">
        <v>49</v>
      </c>
      <c r="F20" s="69"/>
      <c r="G20" s="32" t="s">
        <v>1</v>
      </c>
      <c r="H20" s="32" t="s">
        <v>46</v>
      </c>
      <c r="I20" s="32" t="s">
        <v>47</v>
      </c>
      <c r="J20" s="32" t="s">
        <v>48</v>
      </c>
      <c r="K20" s="32" t="s">
        <v>49</v>
      </c>
      <c r="L20" s="69"/>
      <c r="M20" s="32" t="s">
        <v>1</v>
      </c>
      <c r="N20" s="32" t="s">
        <v>46</v>
      </c>
      <c r="O20" s="32" t="s">
        <v>47</v>
      </c>
      <c r="P20" s="32" t="s">
        <v>48</v>
      </c>
      <c r="Q20" s="32" t="s">
        <v>49</v>
      </c>
    </row>
    <row r="21" spans="1:18">
      <c r="A21" s="70" t="s">
        <v>7</v>
      </c>
      <c r="B21" s="71">
        <v>5622970.0199999996</v>
      </c>
      <c r="C21" s="12">
        <v>7448792.4900000002</v>
      </c>
      <c r="D21" s="72">
        <v>905511.12</v>
      </c>
      <c r="E21" s="39">
        <v>1342789.02</v>
      </c>
      <c r="F21" s="73"/>
      <c r="G21" s="70" t="s">
        <v>7</v>
      </c>
      <c r="H21" s="71">
        <v>5353810.29</v>
      </c>
      <c r="I21" s="12">
        <v>6276737.6200000001</v>
      </c>
      <c r="J21" s="72">
        <v>830801.22</v>
      </c>
      <c r="K21" s="39">
        <v>1125922.33</v>
      </c>
      <c r="L21" s="73"/>
      <c r="M21" s="39" t="s">
        <v>7</v>
      </c>
      <c r="N21" s="39">
        <v>5619822.4299999997</v>
      </c>
      <c r="O21" s="43">
        <v>5809573.3600000003</v>
      </c>
      <c r="P21" s="43">
        <v>843135.99</v>
      </c>
      <c r="Q21" s="43">
        <v>999702.81</v>
      </c>
    </row>
    <row r="22" spans="1:18">
      <c r="A22" s="70" t="s">
        <v>8</v>
      </c>
      <c r="B22" s="71">
        <v>6677653.6500000004</v>
      </c>
      <c r="C22" s="12">
        <v>8003481.8300000001</v>
      </c>
      <c r="D22" s="74">
        <v>1028779.83</v>
      </c>
      <c r="E22" s="39">
        <v>1426083.86</v>
      </c>
      <c r="F22" s="73"/>
      <c r="G22" s="70" t="s">
        <v>8</v>
      </c>
      <c r="H22" s="71">
        <v>6201960.5700000003</v>
      </c>
      <c r="I22" s="12">
        <v>6673005.4400000004</v>
      </c>
      <c r="J22" s="74">
        <v>976113.18</v>
      </c>
      <c r="K22" s="39">
        <v>1152743.5</v>
      </c>
      <c r="L22" s="73"/>
      <c r="M22" s="39" t="s">
        <v>8</v>
      </c>
      <c r="N22" s="39">
        <v>6360515.3600000003</v>
      </c>
      <c r="O22" s="43">
        <v>6231290.0099999998</v>
      </c>
      <c r="P22" s="43">
        <v>954291.98</v>
      </c>
      <c r="Q22" s="43">
        <v>1066250.76</v>
      </c>
    </row>
    <row r="23" spans="1:18">
      <c r="A23" s="70" t="s">
        <v>9</v>
      </c>
      <c r="B23" s="71">
        <v>7057694.5199999996</v>
      </c>
      <c r="C23" s="12">
        <v>9356757.3100000005</v>
      </c>
      <c r="D23" s="72">
        <v>1113723.06</v>
      </c>
      <c r="E23" s="39">
        <v>1664907.58</v>
      </c>
      <c r="F23" s="73"/>
      <c r="G23" s="70" t="s">
        <v>9</v>
      </c>
      <c r="H23" s="71">
        <v>8089780.1200000001</v>
      </c>
      <c r="I23" s="12">
        <v>7185548.5499999998</v>
      </c>
      <c r="J23" s="72">
        <v>1305429.3899999999</v>
      </c>
      <c r="K23" s="39">
        <v>1239995.3999999999</v>
      </c>
      <c r="L23" s="73"/>
      <c r="M23" s="39" t="s">
        <v>9</v>
      </c>
      <c r="N23" s="39">
        <v>7306009.3899999997</v>
      </c>
      <c r="O23" s="43">
        <v>7699942.0099999998</v>
      </c>
      <c r="P23" s="43">
        <v>1133536.48</v>
      </c>
      <c r="Q23" s="43">
        <v>1299006.72</v>
      </c>
      <c r="R23" s="52"/>
    </row>
    <row r="24" spans="1:18">
      <c r="A24" s="70" t="s">
        <v>10</v>
      </c>
      <c r="B24" s="71"/>
      <c r="C24" s="12"/>
      <c r="D24" s="72"/>
      <c r="E24" s="39"/>
      <c r="F24" s="73"/>
      <c r="G24" s="70" t="s">
        <v>10</v>
      </c>
      <c r="H24" s="71">
        <v>6644597.5700000003</v>
      </c>
      <c r="I24" s="12">
        <v>6937182.0199999996</v>
      </c>
      <c r="J24" s="72">
        <v>1113937.02</v>
      </c>
      <c r="K24" s="39">
        <v>1236803.5</v>
      </c>
      <c r="L24" s="73"/>
      <c r="M24" s="39" t="s">
        <v>10</v>
      </c>
      <c r="N24" s="39">
        <v>5980199.6100000003</v>
      </c>
      <c r="O24" s="43">
        <v>6060626.54</v>
      </c>
      <c r="P24" s="43">
        <v>889174.55</v>
      </c>
      <c r="Q24" s="43">
        <v>1027204.9</v>
      </c>
      <c r="R24" s="52"/>
    </row>
    <row r="25" spans="1:18">
      <c r="A25" s="70" t="s">
        <v>11</v>
      </c>
      <c r="B25" s="71"/>
      <c r="C25" s="12"/>
      <c r="D25" s="72"/>
      <c r="E25" s="39"/>
      <c r="F25" s="73"/>
      <c r="G25" s="70" t="s">
        <v>11</v>
      </c>
      <c r="H25" s="71">
        <v>6849944.5300000003</v>
      </c>
      <c r="I25" s="12">
        <v>7648341.7000000002</v>
      </c>
      <c r="J25" s="72">
        <v>1136573.8999999999</v>
      </c>
      <c r="K25" s="39">
        <v>1353425.37</v>
      </c>
      <c r="L25" s="73"/>
      <c r="M25" s="39" t="s">
        <v>11</v>
      </c>
      <c r="N25" s="39">
        <v>6044740.2199999997</v>
      </c>
      <c r="O25" s="43">
        <v>6372164.04</v>
      </c>
      <c r="P25" s="43">
        <v>895499.48</v>
      </c>
      <c r="Q25" s="43">
        <v>1086270.3600000001</v>
      </c>
      <c r="R25" s="52"/>
    </row>
    <row r="26" spans="1:18">
      <c r="A26" s="70" t="s">
        <v>12</v>
      </c>
      <c r="B26" s="71"/>
      <c r="C26" s="12"/>
      <c r="D26" s="72"/>
      <c r="E26" s="74"/>
      <c r="F26" s="73"/>
      <c r="G26" s="70" t="s">
        <v>12</v>
      </c>
      <c r="H26" s="71">
        <v>6357467.1100000003</v>
      </c>
      <c r="I26" s="12">
        <v>6794172.9299999997</v>
      </c>
      <c r="J26" s="72">
        <v>1138582.8799999999</v>
      </c>
      <c r="K26" s="74">
        <v>1142616.17</v>
      </c>
      <c r="L26" s="73"/>
      <c r="M26" s="39" t="s">
        <v>12</v>
      </c>
      <c r="N26" s="39">
        <v>5477935.4100000001</v>
      </c>
      <c r="O26" s="43">
        <v>7770040.8200000003</v>
      </c>
      <c r="P26" s="43">
        <v>815404</v>
      </c>
      <c r="Q26" s="43">
        <v>1305602.67</v>
      </c>
      <c r="R26" s="52"/>
    </row>
    <row r="27" spans="1:18">
      <c r="A27" s="70" t="s">
        <v>13</v>
      </c>
      <c r="B27" s="71"/>
      <c r="C27" s="12"/>
      <c r="D27" s="39"/>
      <c r="E27" s="74"/>
      <c r="F27" s="73"/>
      <c r="G27" s="70" t="s">
        <v>13</v>
      </c>
      <c r="H27" s="71">
        <v>6497901.7000000002</v>
      </c>
      <c r="I27" s="12">
        <v>6675098.6200000001</v>
      </c>
      <c r="J27" s="39">
        <v>1098468.71</v>
      </c>
      <c r="K27" s="74">
        <v>1209362.6299999999</v>
      </c>
      <c r="L27" s="73"/>
      <c r="M27" s="39" t="s">
        <v>13</v>
      </c>
      <c r="N27" s="39">
        <v>5498461.1600000001</v>
      </c>
      <c r="O27" s="43">
        <v>6772432.6799999997</v>
      </c>
      <c r="P27" s="43">
        <v>843388.8</v>
      </c>
      <c r="Q27" s="43">
        <v>1159578.67</v>
      </c>
      <c r="R27" s="52"/>
    </row>
    <row r="28" spans="1:18">
      <c r="A28" s="70" t="s">
        <v>14</v>
      </c>
      <c r="B28" s="71"/>
      <c r="C28" s="12"/>
      <c r="D28" s="74"/>
      <c r="E28" s="39"/>
      <c r="F28" s="73"/>
      <c r="G28" s="70" t="s">
        <v>14</v>
      </c>
      <c r="H28" s="71">
        <v>7451003.96</v>
      </c>
      <c r="I28" s="12">
        <v>8510661.5800000001</v>
      </c>
      <c r="J28" s="74">
        <v>1288340.8799999999</v>
      </c>
      <c r="K28" s="39">
        <v>1608877.16</v>
      </c>
      <c r="L28" s="73"/>
      <c r="M28" s="39" t="s">
        <v>14</v>
      </c>
      <c r="N28" s="39">
        <v>4991361.54</v>
      </c>
      <c r="O28" s="43">
        <v>5943014.46</v>
      </c>
      <c r="P28" s="43">
        <v>746267.6</v>
      </c>
      <c r="Q28" s="43">
        <v>1017782.21</v>
      </c>
      <c r="R28" s="52"/>
    </row>
    <row r="29" spans="1:18">
      <c r="A29" s="70" t="s">
        <v>15</v>
      </c>
      <c r="B29" s="71"/>
      <c r="C29" s="12"/>
      <c r="D29" s="39"/>
      <c r="E29" s="39"/>
      <c r="F29" s="73"/>
      <c r="G29" s="70" t="s">
        <v>15</v>
      </c>
      <c r="H29" s="71">
        <v>6741980.2300000004</v>
      </c>
      <c r="I29" s="12">
        <v>6307669.1600000001</v>
      </c>
      <c r="J29" s="39">
        <v>1130285.54</v>
      </c>
      <c r="K29" s="39">
        <v>1158618.04</v>
      </c>
      <c r="L29" s="73"/>
      <c r="M29" s="39" t="s">
        <v>15</v>
      </c>
      <c r="N29" s="39">
        <v>5400082.4500000002</v>
      </c>
      <c r="O29" s="43">
        <v>6469920.5999999996</v>
      </c>
      <c r="P29" s="43">
        <v>819174.54</v>
      </c>
      <c r="Q29" s="43">
        <v>1104595.6299999999</v>
      </c>
      <c r="R29" s="52"/>
    </row>
    <row r="30" spans="1:18">
      <c r="A30" s="70" t="s">
        <v>16</v>
      </c>
      <c r="B30" s="71"/>
      <c r="C30" s="12"/>
      <c r="D30" s="39"/>
      <c r="E30" s="39"/>
      <c r="F30" s="73"/>
      <c r="G30" s="70" t="s">
        <v>16</v>
      </c>
      <c r="H30" s="71">
        <v>7086462.6600000001</v>
      </c>
      <c r="I30" s="12">
        <v>6411107.3700000001</v>
      </c>
      <c r="J30" s="39">
        <v>1206333.8700000001</v>
      </c>
      <c r="K30" s="39">
        <v>1258676.57</v>
      </c>
      <c r="L30" s="73"/>
      <c r="M30" s="39" t="s">
        <v>16</v>
      </c>
      <c r="N30" s="39">
        <v>5578494.4900000002</v>
      </c>
      <c r="O30" s="43">
        <v>7655544.7599999998</v>
      </c>
      <c r="P30" s="43">
        <v>845384.64</v>
      </c>
      <c r="Q30" s="43">
        <v>1265970.99</v>
      </c>
      <c r="R30" s="52"/>
    </row>
    <row r="31" spans="1:18">
      <c r="A31" s="70" t="s">
        <v>17</v>
      </c>
      <c r="B31" s="71"/>
      <c r="C31" s="71"/>
      <c r="D31" s="39"/>
      <c r="E31" s="39"/>
      <c r="F31" s="73"/>
      <c r="G31" s="70" t="s">
        <v>17</v>
      </c>
      <c r="H31" s="71">
        <v>7820140.1799999997</v>
      </c>
      <c r="I31" s="71">
        <v>7414295.1799999997</v>
      </c>
      <c r="J31" s="39">
        <v>1427374.36</v>
      </c>
      <c r="K31" s="39">
        <v>1384287.92</v>
      </c>
      <c r="L31" s="73"/>
      <c r="M31" s="39" t="s">
        <v>17</v>
      </c>
      <c r="N31" s="39">
        <v>5733841.1900000004</v>
      </c>
      <c r="O31" s="43">
        <v>7794068.1100000003</v>
      </c>
      <c r="P31" s="43">
        <v>910089.5</v>
      </c>
      <c r="Q31" s="43">
        <v>1361293.74</v>
      </c>
      <c r="R31" s="52"/>
    </row>
    <row r="32" spans="1:18">
      <c r="A32" s="70" t="s">
        <v>18</v>
      </c>
      <c r="B32" s="71"/>
      <c r="C32" s="12"/>
      <c r="D32" s="75"/>
      <c r="E32" s="39"/>
      <c r="F32" s="73"/>
      <c r="G32" s="70" t="s">
        <v>18</v>
      </c>
      <c r="H32" s="71">
        <v>3790507</v>
      </c>
      <c r="I32" s="12">
        <v>4449701.6399999997</v>
      </c>
      <c r="J32" s="75">
        <v>620207.43999999994</v>
      </c>
      <c r="K32" s="39">
        <v>805438.03</v>
      </c>
      <c r="L32" s="73"/>
      <c r="M32" s="39" t="s">
        <v>18</v>
      </c>
      <c r="N32" s="39">
        <v>3273378.81</v>
      </c>
      <c r="O32" s="43">
        <v>3593801.87</v>
      </c>
      <c r="P32" s="43">
        <v>503312.8</v>
      </c>
      <c r="Q32" s="43">
        <v>633898.98</v>
      </c>
      <c r="R32" s="52"/>
    </row>
    <row r="33" spans="1:18">
      <c r="A33" s="13" t="s">
        <v>19</v>
      </c>
      <c r="B33" s="15">
        <f>SUM(B21:B32)</f>
        <v>19358318.189999998</v>
      </c>
      <c r="C33" s="76">
        <f>SUM(C21:C32)</f>
        <v>24809031.630000003</v>
      </c>
      <c r="D33" s="77">
        <f>SUM(D21:D32)</f>
        <v>3048014.01</v>
      </c>
      <c r="E33" s="77">
        <f>SUM(E21:E32)</f>
        <v>4433780.46</v>
      </c>
      <c r="F33" s="78"/>
      <c r="G33" s="13" t="s">
        <v>19</v>
      </c>
      <c r="H33" s="15">
        <f>SUM(H21:H32)</f>
        <v>78885555.920000017</v>
      </c>
      <c r="I33" s="76">
        <f>SUM(I21:I32)</f>
        <v>81283521.809999987</v>
      </c>
      <c r="J33" s="77">
        <f>SUM(J21:J32)</f>
        <v>13272448.389999999</v>
      </c>
      <c r="K33" s="77">
        <f>SUM(K21:K32)</f>
        <v>14676766.620000001</v>
      </c>
      <c r="L33" s="78"/>
      <c r="M33" s="64" t="s">
        <v>19</v>
      </c>
      <c r="N33" s="64">
        <v>67264842.060000002</v>
      </c>
      <c r="O33" s="43">
        <v>78172419.260000005</v>
      </c>
      <c r="P33" s="43">
        <v>10198660.360000001</v>
      </c>
      <c r="Q33" s="43">
        <v>13327158.440000001</v>
      </c>
      <c r="R33" s="52"/>
    </row>
    <row r="36" spans="1:18">
      <c r="A36" s="67" t="s">
        <v>50</v>
      </c>
    </row>
    <row r="37" spans="1:18">
      <c r="A37" s="32" t="s">
        <v>1</v>
      </c>
      <c r="B37" s="32" t="s">
        <v>46</v>
      </c>
      <c r="C37" s="32" t="s">
        <v>47</v>
      </c>
      <c r="D37" s="32" t="s">
        <v>48</v>
      </c>
      <c r="E37" s="32" t="s">
        <v>49</v>
      </c>
      <c r="F37" s="34" t="s">
        <v>51</v>
      </c>
    </row>
    <row r="38" spans="1:18">
      <c r="A38" s="70" t="s">
        <v>7</v>
      </c>
      <c r="B38" s="71">
        <v>343782.83</v>
      </c>
      <c r="C38" s="12">
        <v>287274.40000000002</v>
      </c>
      <c r="D38" s="72">
        <v>80645.34</v>
      </c>
      <c r="E38" s="39">
        <v>66567.09</v>
      </c>
      <c r="F38" s="72">
        <f>D38+E38</f>
        <v>147212.43</v>
      </c>
    </row>
    <row r="39" spans="1:18">
      <c r="A39" s="70" t="s">
        <v>8</v>
      </c>
      <c r="B39" s="71">
        <v>431799.96</v>
      </c>
      <c r="C39" s="12">
        <v>1247428.72</v>
      </c>
      <c r="D39" s="74">
        <v>96016.54</v>
      </c>
      <c r="E39" s="39">
        <v>280972.19</v>
      </c>
      <c r="F39" s="72">
        <f t="shared" ref="F39:F49" si="0">D39+E39</f>
        <v>376988.73</v>
      </c>
    </row>
    <row r="40" spans="1:18">
      <c r="A40" s="70" t="s">
        <v>9</v>
      </c>
      <c r="B40" s="71">
        <v>625396.29</v>
      </c>
      <c r="C40" s="12">
        <v>1687026.65</v>
      </c>
      <c r="D40" s="79">
        <v>138602.44</v>
      </c>
      <c r="E40" s="39">
        <v>382972.99</v>
      </c>
      <c r="F40" s="72">
        <f t="shared" si="0"/>
        <v>521575.43</v>
      </c>
    </row>
    <row r="41" spans="1:18">
      <c r="A41" s="70" t="s">
        <v>10</v>
      </c>
      <c r="B41" s="71"/>
      <c r="C41" s="12"/>
      <c r="D41" s="79"/>
      <c r="E41" s="39"/>
      <c r="F41" s="72">
        <f t="shared" si="0"/>
        <v>0</v>
      </c>
    </row>
    <row r="42" spans="1:18">
      <c r="A42" s="70" t="s">
        <v>11</v>
      </c>
      <c r="B42" s="71"/>
      <c r="C42" s="12"/>
      <c r="D42" s="79"/>
      <c r="E42" s="39"/>
      <c r="F42" s="72">
        <f t="shared" si="0"/>
        <v>0</v>
      </c>
    </row>
    <row r="43" spans="1:18">
      <c r="A43" s="70" t="s">
        <v>12</v>
      </c>
      <c r="B43" s="71"/>
      <c r="C43" s="12"/>
      <c r="D43" s="79"/>
      <c r="E43" s="74"/>
      <c r="F43" s="72">
        <f t="shared" si="0"/>
        <v>0</v>
      </c>
    </row>
    <row r="44" spans="1:18">
      <c r="A44" s="70" t="s">
        <v>13</v>
      </c>
      <c r="B44" s="71"/>
      <c r="C44" s="12"/>
      <c r="D44" s="79"/>
      <c r="E44" s="74"/>
      <c r="F44" s="72">
        <f t="shared" si="0"/>
        <v>0</v>
      </c>
    </row>
    <row r="45" spans="1:18">
      <c r="A45" s="70" t="s">
        <v>14</v>
      </c>
      <c r="B45" s="71"/>
      <c r="C45" s="12"/>
      <c r="D45" s="80"/>
      <c r="E45" s="39"/>
      <c r="F45" s="72">
        <f t="shared" si="0"/>
        <v>0</v>
      </c>
    </row>
    <row r="46" spans="1:18">
      <c r="A46" s="70" t="s">
        <v>15</v>
      </c>
      <c r="B46" s="71"/>
      <c r="C46" s="12"/>
      <c r="D46" s="75"/>
      <c r="E46" s="39"/>
      <c r="F46" s="72">
        <f t="shared" si="0"/>
        <v>0</v>
      </c>
    </row>
    <row r="47" spans="1:18">
      <c r="A47" s="70" t="s">
        <v>16</v>
      </c>
      <c r="B47" s="71"/>
      <c r="C47" s="12"/>
      <c r="D47" s="75"/>
      <c r="E47" s="39"/>
      <c r="F47" s="72">
        <f t="shared" si="0"/>
        <v>0</v>
      </c>
    </row>
    <row r="48" spans="1:18">
      <c r="A48" s="70" t="s">
        <v>17</v>
      </c>
      <c r="B48" s="71"/>
      <c r="C48" s="71"/>
      <c r="D48" s="75"/>
      <c r="E48" s="39"/>
      <c r="F48" s="72">
        <f t="shared" si="0"/>
        <v>0</v>
      </c>
    </row>
    <row r="49" spans="1:6">
      <c r="A49" s="70" t="s">
        <v>18</v>
      </c>
      <c r="B49" s="81"/>
      <c r="C49" s="82"/>
      <c r="D49" s="75"/>
      <c r="E49" s="83"/>
      <c r="F49" s="72">
        <f t="shared" si="0"/>
        <v>0</v>
      </c>
    </row>
    <row r="50" spans="1:6">
      <c r="A50" s="13" t="s">
        <v>19</v>
      </c>
      <c r="B50" s="15">
        <f>SUM(B38:B49)</f>
        <v>1400979.08</v>
      </c>
      <c r="C50" s="76">
        <f>SUM(C38:C49)</f>
        <v>3221729.77</v>
      </c>
      <c r="D50" s="76">
        <f>SUM(D38:D49)</f>
        <v>315264.32</v>
      </c>
      <c r="E50" s="77">
        <f>SUM(E38:E49)</f>
        <v>730512.27</v>
      </c>
      <c r="F50" s="64">
        <f>D50+E50</f>
        <v>1045776.5900000001</v>
      </c>
    </row>
    <row r="51" spans="1:6">
      <c r="B51" s="731">
        <f>SUM(B50:C50)</f>
        <v>4622708.8499999996</v>
      </c>
      <c r="C51" s="732"/>
      <c r="D51" s="733">
        <f>SUM(D50:E50)</f>
        <v>1045776.5900000001</v>
      </c>
      <c r="E51" s="733"/>
    </row>
    <row r="54" spans="1:6">
      <c r="A54" s="21" t="s">
        <v>52</v>
      </c>
      <c r="B54" s="21"/>
      <c r="C54" s="21"/>
    </row>
    <row r="55" spans="1:6">
      <c r="A55" s="734" t="s">
        <v>1</v>
      </c>
      <c r="B55" s="735" t="s">
        <v>53</v>
      </c>
      <c r="C55" s="736" t="s">
        <v>54</v>
      </c>
    </row>
    <row r="56" spans="1:6">
      <c r="A56" s="734"/>
      <c r="B56" s="735"/>
      <c r="C56" s="737"/>
    </row>
    <row r="57" spans="1:6">
      <c r="A57" s="84" t="s">
        <v>7</v>
      </c>
      <c r="B57" s="85">
        <v>17</v>
      </c>
      <c r="C57" s="86"/>
    </row>
    <row r="58" spans="1:6">
      <c r="A58" s="87" t="s">
        <v>8</v>
      </c>
      <c r="B58" s="85">
        <v>20</v>
      </c>
      <c r="C58" s="86"/>
    </row>
    <row r="59" spans="1:6">
      <c r="A59" s="88" t="s">
        <v>9</v>
      </c>
      <c r="B59" s="85">
        <v>23</v>
      </c>
      <c r="C59" s="86"/>
    </row>
    <row r="60" spans="1:6">
      <c r="A60" s="88" t="s">
        <v>10</v>
      </c>
      <c r="B60" s="85">
        <v>18</v>
      </c>
      <c r="C60" s="86" t="s">
        <v>55</v>
      </c>
    </row>
    <row r="61" spans="1:6">
      <c r="A61" s="88" t="s">
        <v>11</v>
      </c>
      <c r="B61" s="85">
        <v>22</v>
      </c>
      <c r="C61" s="86"/>
    </row>
    <row r="62" spans="1:6">
      <c r="A62" s="88" t="s">
        <v>12</v>
      </c>
      <c r="B62" s="85">
        <v>21</v>
      </c>
      <c r="C62" s="86" t="s">
        <v>56</v>
      </c>
    </row>
    <row r="63" spans="1:6">
      <c r="A63" s="88" t="s">
        <v>13</v>
      </c>
      <c r="B63" s="85">
        <v>21</v>
      </c>
      <c r="C63" s="86"/>
    </row>
    <row r="64" spans="1:6">
      <c r="A64" s="88" t="s">
        <v>14</v>
      </c>
      <c r="B64" s="85">
        <v>23</v>
      </c>
      <c r="C64" s="86"/>
    </row>
    <row r="65" spans="1:3">
      <c r="A65" s="88" t="s">
        <v>15</v>
      </c>
      <c r="B65" s="85">
        <v>20</v>
      </c>
      <c r="C65" s="86" t="s">
        <v>57</v>
      </c>
    </row>
    <row r="66" spans="1:3">
      <c r="A66" s="88" t="s">
        <v>16</v>
      </c>
      <c r="B66" s="85">
        <v>21</v>
      </c>
      <c r="C66" s="86" t="s">
        <v>58</v>
      </c>
    </row>
    <row r="67" spans="1:3">
      <c r="A67" s="88" t="s">
        <v>17</v>
      </c>
      <c r="B67" s="85">
        <v>20</v>
      </c>
      <c r="C67" s="86" t="s">
        <v>59</v>
      </c>
    </row>
    <row r="68" spans="1:3">
      <c r="A68" s="88" t="s">
        <v>18</v>
      </c>
      <c r="B68" s="85">
        <v>11</v>
      </c>
      <c r="C68" s="86" t="s">
        <v>60</v>
      </c>
    </row>
    <row r="69" spans="1:3">
      <c r="A69" s="89" t="s">
        <v>19</v>
      </c>
      <c r="B69" s="85">
        <f>SUM(B57:B68)</f>
        <v>237</v>
      </c>
      <c r="C69" s="86"/>
    </row>
    <row r="70" spans="1:3">
      <c r="A70" s="89" t="s">
        <v>21</v>
      </c>
      <c r="B70" s="85">
        <f>AVERAGE(B57:B68)</f>
        <v>19.75</v>
      </c>
      <c r="C70" s="86"/>
    </row>
    <row r="94" spans="30:30">
      <c r="AD94" s="90" t="s">
        <v>22</v>
      </c>
    </row>
  </sheetData>
  <mergeCells count="5">
    <mergeCell ref="B51:C51"/>
    <mergeCell ref="D51:E51"/>
    <mergeCell ref="A55:A56"/>
    <mergeCell ref="B55:B56"/>
    <mergeCell ref="C55:C56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Q189"/>
  <sheetViews>
    <sheetView topLeftCell="A28" workbookViewId="0">
      <selection activeCell="K8" sqref="K8"/>
    </sheetView>
  </sheetViews>
  <sheetFormatPr defaultRowHeight="15"/>
  <cols>
    <col min="1" max="16384" width="9.140625" style="1"/>
  </cols>
  <sheetData>
    <row r="2" spans="1:17" ht="24" customHeight="1">
      <c r="A2" s="650" t="s">
        <v>1</v>
      </c>
      <c r="B2" s="651" t="s">
        <v>64</v>
      </c>
      <c r="C2" s="651"/>
      <c r="D2" s="651"/>
      <c r="E2" s="652" t="s">
        <v>19</v>
      </c>
      <c r="G2" s="650" t="s">
        <v>1</v>
      </c>
      <c r="H2" s="654" t="s">
        <v>65</v>
      </c>
      <c r="I2" s="651"/>
      <c r="J2" s="651"/>
      <c r="K2" s="652" t="s">
        <v>19</v>
      </c>
      <c r="M2" s="650" t="s">
        <v>1</v>
      </c>
      <c r="N2" s="654" t="s">
        <v>66</v>
      </c>
      <c r="O2" s="651"/>
      <c r="P2" s="651"/>
      <c r="Q2" s="652" t="s">
        <v>19</v>
      </c>
    </row>
    <row r="3" spans="1:17">
      <c r="A3" s="650"/>
      <c r="B3" s="93" t="s">
        <v>611</v>
      </c>
      <c r="C3" s="94" t="s">
        <v>62</v>
      </c>
      <c r="D3" s="93" t="s">
        <v>63</v>
      </c>
      <c r="E3" s="653"/>
      <c r="G3" s="650"/>
      <c r="H3" s="93" t="s">
        <v>611</v>
      </c>
      <c r="I3" s="94" t="s">
        <v>62</v>
      </c>
      <c r="J3" s="93" t="s">
        <v>63</v>
      </c>
      <c r="K3" s="653"/>
      <c r="M3" s="650"/>
      <c r="N3" s="93" t="s">
        <v>611</v>
      </c>
      <c r="O3" s="94" t="s">
        <v>62</v>
      </c>
      <c r="P3" s="93" t="s">
        <v>63</v>
      </c>
      <c r="Q3" s="653"/>
    </row>
    <row r="4" spans="1:17">
      <c r="A4" s="95" t="s">
        <v>7</v>
      </c>
      <c r="B4" s="96">
        <v>19</v>
      </c>
      <c r="C4" s="97">
        <v>21</v>
      </c>
      <c r="D4" s="96">
        <v>52</v>
      </c>
      <c r="E4" s="96">
        <v>92</v>
      </c>
      <c r="F4" s="52"/>
      <c r="G4" s="95" t="s">
        <v>7</v>
      </c>
      <c r="H4" s="96">
        <v>30</v>
      </c>
      <c r="I4" s="97">
        <v>32</v>
      </c>
      <c r="J4" s="96">
        <v>1</v>
      </c>
      <c r="K4" s="96">
        <v>63</v>
      </c>
      <c r="M4" s="95" t="s">
        <v>7</v>
      </c>
      <c r="N4" s="96">
        <v>4</v>
      </c>
      <c r="O4" s="97">
        <v>4</v>
      </c>
      <c r="P4" s="96">
        <v>2</v>
      </c>
      <c r="Q4" s="96">
        <v>10</v>
      </c>
    </row>
    <row r="5" spans="1:17">
      <c r="A5" s="95" t="s">
        <v>8</v>
      </c>
      <c r="B5" s="98">
        <v>25</v>
      </c>
      <c r="C5" s="98">
        <v>26</v>
      </c>
      <c r="D5" s="98">
        <v>45</v>
      </c>
      <c r="E5" s="96">
        <v>96</v>
      </c>
      <c r="F5" s="52"/>
      <c r="G5" s="95" t="s">
        <v>8</v>
      </c>
      <c r="H5" s="98">
        <v>32</v>
      </c>
      <c r="I5" s="98">
        <v>33</v>
      </c>
      <c r="J5" s="99">
        <v>2</v>
      </c>
      <c r="K5" s="96">
        <v>67</v>
      </c>
      <c r="M5" s="95" t="s">
        <v>8</v>
      </c>
      <c r="N5" s="96">
        <v>4</v>
      </c>
      <c r="O5" s="96">
        <v>4</v>
      </c>
      <c r="P5" s="96">
        <v>2</v>
      </c>
      <c r="Q5" s="96">
        <v>10</v>
      </c>
    </row>
    <row r="6" spans="1:17">
      <c r="A6" s="95" t="s">
        <v>9</v>
      </c>
      <c r="B6" s="96">
        <v>26</v>
      </c>
      <c r="C6" s="96">
        <v>25</v>
      </c>
      <c r="D6" s="96">
        <v>44</v>
      </c>
      <c r="E6" s="98">
        <v>95</v>
      </c>
      <c r="F6" s="52"/>
      <c r="G6" s="95" t="s">
        <v>9</v>
      </c>
      <c r="H6" s="98">
        <v>32</v>
      </c>
      <c r="I6" s="98">
        <v>33</v>
      </c>
      <c r="J6" s="98">
        <v>2</v>
      </c>
      <c r="K6" s="98">
        <v>67</v>
      </c>
      <c r="M6" s="95" t="s">
        <v>9</v>
      </c>
      <c r="N6" s="96">
        <v>4</v>
      </c>
      <c r="O6" s="96">
        <v>5</v>
      </c>
      <c r="P6" s="96">
        <v>1</v>
      </c>
      <c r="Q6" s="96">
        <v>10</v>
      </c>
    </row>
    <row r="7" spans="1:17">
      <c r="A7" s="95" t="s">
        <v>10</v>
      </c>
      <c r="B7" s="96"/>
      <c r="C7" s="96"/>
      <c r="D7" s="96"/>
      <c r="E7" s="96">
        <v>0</v>
      </c>
      <c r="G7" s="95" t="s">
        <v>10</v>
      </c>
      <c r="H7" s="96"/>
      <c r="I7" s="96"/>
      <c r="J7" s="96"/>
      <c r="K7" s="96">
        <v>0</v>
      </c>
      <c r="M7" s="95" t="s">
        <v>10</v>
      </c>
      <c r="N7" s="96"/>
      <c r="O7" s="96"/>
      <c r="P7" s="96"/>
      <c r="Q7" s="96">
        <v>0</v>
      </c>
    </row>
    <row r="8" spans="1:17">
      <c r="A8" s="95" t="s">
        <v>11</v>
      </c>
      <c r="B8" s="96"/>
      <c r="C8" s="96"/>
      <c r="D8" s="96"/>
      <c r="E8" s="96">
        <v>0</v>
      </c>
      <c r="F8" s="100" t="s">
        <v>22</v>
      </c>
      <c r="G8" s="95" t="s">
        <v>11</v>
      </c>
      <c r="H8" s="96"/>
      <c r="I8" s="96"/>
      <c r="J8" s="96"/>
      <c r="K8" s="96">
        <v>0</v>
      </c>
      <c r="M8" s="95" t="s">
        <v>11</v>
      </c>
      <c r="N8" s="96"/>
      <c r="O8" s="96"/>
      <c r="P8" s="96"/>
      <c r="Q8" s="96">
        <v>0</v>
      </c>
    </row>
    <row r="9" spans="1:17">
      <c r="A9" s="95" t="s">
        <v>12</v>
      </c>
      <c r="B9" s="96"/>
      <c r="C9" s="96"/>
      <c r="D9" s="96"/>
      <c r="E9" s="96">
        <v>0</v>
      </c>
      <c r="G9" s="95" t="s">
        <v>12</v>
      </c>
      <c r="H9" s="96"/>
      <c r="I9" s="96"/>
      <c r="J9" s="96"/>
      <c r="K9" s="96">
        <v>0</v>
      </c>
      <c r="M9" s="95" t="s">
        <v>12</v>
      </c>
      <c r="N9" s="96"/>
      <c r="O9" s="96"/>
      <c r="P9" s="96"/>
      <c r="Q9" s="96">
        <v>0</v>
      </c>
    </row>
    <row r="10" spans="1:17">
      <c r="A10" s="95" t="s">
        <v>13</v>
      </c>
      <c r="B10" s="96"/>
      <c r="C10" s="96"/>
      <c r="D10" s="96"/>
      <c r="E10" s="96">
        <v>0</v>
      </c>
      <c r="G10" s="95" t="s">
        <v>13</v>
      </c>
      <c r="H10" s="96"/>
      <c r="I10" s="96"/>
      <c r="J10" s="96"/>
      <c r="K10" s="96">
        <v>0</v>
      </c>
      <c r="M10" s="95" t="s">
        <v>13</v>
      </c>
      <c r="N10" s="96"/>
      <c r="O10" s="96"/>
      <c r="P10" s="96"/>
      <c r="Q10" s="96">
        <v>0</v>
      </c>
    </row>
    <row r="11" spans="1:17">
      <c r="A11" s="95" t="s">
        <v>14</v>
      </c>
      <c r="B11" s="96"/>
      <c r="C11" s="96"/>
      <c r="D11" s="96"/>
      <c r="E11" s="96">
        <v>0</v>
      </c>
      <c r="G11" s="95" t="s">
        <v>14</v>
      </c>
      <c r="H11" s="96"/>
      <c r="I11" s="96"/>
      <c r="J11" s="96"/>
      <c r="K11" s="96">
        <v>0</v>
      </c>
      <c r="M11" s="95" t="s">
        <v>14</v>
      </c>
      <c r="N11" s="96"/>
      <c r="O11" s="96"/>
      <c r="P11" s="96"/>
      <c r="Q11" s="96">
        <v>0</v>
      </c>
    </row>
    <row r="12" spans="1:17">
      <c r="A12" s="95" t="s">
        <v>15</v>
      </c>
      <c r="B12" s="96"/>
      <c r="C12" s="96"/>
      <c r="D12" s="96"/>
      <c r="E12" s="96">
        <v>0</v>
      </c>
      <c r="G12" s="95" t="s">
        <v>15</v>
      </c>
      <c r="H12" s="96"/>
      <c r="I12" s="96"/>
      <c r="J12" s="96"/>
      <c r="K12" s="96">
        <v>0</v>
      </c>
      <c r="M12" s="95" t="s">
        <v>15</v>
      </c>
      <c r="N12" s="96"/>
      <c r="O12" s="96"/>
      <c r="P12" s="96"/>
      <c r="Q12" s="96">
        <v>0</v>
      </c>
    </row>
    <row r="13" spans="1:17">
      <c r="A13" s="95" t="s">
        <v>16</v>
      </c>
      <c r="B13" s="96"/>
      <c r="C13" s="96"/>
      <c r="D13" s="96"/>
      <c r="E13" s="96">
        <v>0</v>
      </c>
      <c r="G13" s="95" t="s">
        <v>16</v>
      </c>
      <c r="H13" s="96"/>
      <c r="I13" s="96"/>
      <c r="J13" s="96"/>
      <c r="K13" s="96">
        <v>0</v>
      </c>
      <c r="M13" s="95" t="s">
        <v>16</v>
      </c>
      <c r="N13" s="96"/>
      <c r="O13" s="96"/>
      <c r="P13" s="96"/>
      <c r="Q13" s="96">
        <v>0</v>
      </c>
    </row>
    <row r="14" spans="1:17">
      <c r="A14" s="95" t="s">
        <v>17</v>
      </c>
      <c r="B14" s="96"/>
      <c r="C14" s="96"/>
      <c r="D14" s="96"/>
      <c r="E14" s="96">
        <v>0</v>
      </c>
      <c r="G14" s="95" t="s">
        <v>17</v>
      </c>
      <c r="H14" s="96"/>
      <c r="I14" s="96"/>
      <c r="J14" s="96"/>
      <c r="K14" s="96">
        <v>0</v>
      </c>
      <c r="M14" s="95" t="s">
        <v>17</v>
      </c>
      <c r="N14" s="96"/>
      <c r="O14" s="96"/>
      <c r="P14" s="96"/>
      <c r="Q14" s="96">
        <v>0</v>
      </c>
    </row>
    <row r="15" spans="1:17">
      <c r="A15" s="95" t="s">
        <v>18</v>
      </c>
      <c r="B15" s="96"/>
      <c r="C15" s="96"/>
      <c r="D15" s="96"/>
      <c r="E15" s="96">
        <v>0</v>
      </c>
      <c r="G15" s="95" t="s">
        <v>18</v>
      </c>
      <c r="H15" s="96"/>
      <c r="I15" s="96"/>
      <c r="J15" s="96"/>
      <c r="K15" s="96">
        <v>0</v>
      </c>
      <c r="M15" s="95" t="s">
        <v>18</v>
      </c>
      <c r="N15" s="96"/>
      <c r="O15" s="96"/>
      <c r="P15" s="96"/>
      <c r="Q15" s="96">
        <v>0</v>
      </c>
    </row>
    <row r="16" spans="1:17">
      <c r="B16" s="52"/>
      <c r="C16" s="52"/>
    </row>
    <row r="18" spans="1:11">
      <c r="A18" s="650" t="s">
        <v>1</v>
      </c>
      <c r="B18" s="651" t="s">
        <v>67</v>
      </c>
      <c r="C18" s="651"/>
      <c r="D18" s="651"/>
      <c r="E18" s="652" t="s">
        <v>19</v>
      </c>
      <c r="G18" s="650" t="s">
        <v>1</v>
      </c>
      <c r="H18" s="651" t="s">
        <v>68</v>
      </c>
      <c r="I18" s="651"/>
      <c r="J18" s="651"/>
      <c r="K18" s="652" t="s">
        <v>19</v>
      </c>
    </row>
    <row r="19" spans="1:11">
      <c r="A19" s="650"/>
      <c r="B19" s="93" t="s">
        <v>611</v>
      </c>
      <c r="C19" s="94" t="s">
        <v>62</v>
      </c>
      <c r="D19" s="93" t="s">
        <v>63</v>
      </c>
      <c r="E19" s="653"/>
      <c r="G19" s="650"/>
      <c r="H19" s="93" t="s">
        <v>611</v>
      </c>
      <c r="I19" s="94" t="s">
        <v>62</v>
      </c>
      <c r="J19" s="93" t="s">
        <v>63</v>
      </c>
      <c r="K19" s="653"/>
    </row>
    <row r="20" spans="1:11">
      <c r="A20" s="95" t="s">
        <v>7</v>
      </c>
      <c r="B20" s="96">
        <v>0</v>
      </c>
      <c r="C20" s="96">
        <v>0</v>
      </c>
      <c r="D20" s="96">
        <v>5</v>
      </c>
      <c r="E20" s="96">
        <v>5</v>
      </c>
      <c r="G20" s="95" t="s">
        <v>7</v>
      </c>
      <c r="H20" s="96">
        <v>2</v>
      </c>
      <c r="I20" s="97">
        <v>2</v>
      </c>
      <c r="J20" s="96">
        <v>0</v>
      </c>
      <c r="K20" s="96">
        <v>4</v>
      </c>
    </row>
    <row r="21" spans="1:11">
      <c r="A21" s="95" t="s">
        <v>8</v>
      </c>
      <c r="B21" s="96">
        <v>0</v>
      </c>
      <c r="C21" s="96">
        <v>0</v>
      </c>
      <c r="D21" s="96">
        <v>5</v>
      </c>
      <c r="E21" s="96">
        <v>5</v>
      </c>
      <c r="G21" s="95" t="s">
        <v>8</v>
      </c>
      <c r="H21" s="98">
        <v>2</v>
      </c>
      <c r="I21" s="98">
        <v>3</v>
      </c>
      <c r="J21" s="99">
        <v>0</v>
      </c>
      <c r="K21" s="96">
        <v>5</v>
      </c>
    </row>
    <row r="22" spans="1:11">
      <c r="A22" s="95" t="s">
        <v>9</v>
      </c>
      <c r="B22" s="96">
        <v>0</v>
      </c>
      <c r="C22" s="96">
        <v>0</v>
      </c>
      <c r="D22" s="96">
        <v>4</v>
      </c>
      <c r="E22" s="96">
        <v>4</v>
      </c>
      <c r="G22" s="95" t="s">
        <v>9</v>
      </c>
      <c r="H22" s="96">
        <v>2</v>
      </c>
      <c r="I22" s="96">
        <v>3</v>
      </c>
      <c r="J22" s="96">
        <v>0</v>
      </c>
      <c r="K22" s="98">
        <v>5</v>
      </c>
    </row>
    <row r="23" spans="1:11">
      <c r="A23" s="95" t="s">
        <v>10</v>
      </c>
      <c r="B23" s="96"/>
      <c r="C23" s="96"/>
      <c r="D23" s="96"/>
      <c r="E23" s="96">
        <v>0</v>
      </c>
      <c r="G23" s="95" t="s">
        <v>10</v>
      </c>
      <c r="H23" s="96"/>
      <c r="I23" s="96"/>
      <c r="J23" s="96"/>
      <c r="K23" s="96">
        <v>0</v>
      </c>
    </row>
    <row r="24" spans="1:11">
      <c r="A24" s="95" t="s">
        <v>11</v>
      </c>
      <c r="B24" s="96"/>
      <c r="C24" s="96"/>
      <c r="D24" s="96"/>
      <c r="E24" s="96">
        <v>0</v>
      </c>
      <c r="G24" s="95" t="s">
        <v>11</v>
      </c>
      <c r="H24" s="96"/>
      <c r="I24" s="96"/>
      <c r="J24" s="96"/>
      <c r="K24" s="96">
        <v>0</v>
      </c>
    </row>
    <row r="25" spans="1:11">
      <c r="A25" s="95" t="s">
        <v>12</v>
      </c>
      <c r="B25" s="96"/>
      <c r="C25" s="96"/>
      <c r="D25" s="96"/>
      <c r="E25" s="96">
        <v>0</v>
      </c>
      <c r="G25" s="95" t="s">
        <v>12</v>
      </c>
      <c r="H25" s="96"/>
      <c r="I25" s="96"/>
      <c r="J25" s="96"/>
      <c r="K25" s="96">
        <v>0</v>
      </c>
    </row>
    <row r="26" spans="1:11">
      <c r="A26" s="95" t="s">
        <v>13</v>
      </c>
      <c r="B26" s="96"/>
      <c r="C26" s="96"/>
      <c r="D26" s="96"/>
      <c r="E26" s="96">
        <v>0</v>
      </c>
      <c r="G26" s="95" t="s">
        <v>13</v>
      </c>
      <c r="H26" s="96"/>
      <c r="I26" s="96"/>
      <c r="J26" s="96"/>
      <c r="K26" s="96">
        <v>0</v>
      </c>
    </row>
    <row r="27" spans="1:11">
      <c r="A27" s="95" t="s">
        <v>14</v>
      </c>
      <c r="B27" s="96"/>
      <c r="C27" s="96"/>
      <c r="D27" s="96"/>
      <c r="E27" s="96">
        <v>0</v>
      </c>
      <c r="G27" s="95" t="s">
        <v>14</v>
      </c>
      <c r="H27" s="96"/>
      <c r="I27" s="96"/>
      <c r="J27" s="96"/>
      <c r="K27" s="96">
        <v>0</v>
      </c>
    </row>
    <row r="28" spans="1:11">
      <c r="A28" s="95" t="s">
        <v>15</v>
      </c>
      <c r="B28" s="96"/>
      <c r="C28" s="96"/>
      <c r="D28" s="96"/>
      <c r="E28" s="96">
        <v>0</v>
      </c>
      <c r="G28" s="95" t="s">
        <v>15</v>
      </c>
      <c r="H28" s="96"/>
      <c r="I28" s="96"/>
      <c r="J28" s="96"/>
      <c r="K28" s="96">
        <v>0</v>
      </c>
    </row>
    <row r="29" spans="1:11">
      <c r="A29" s="95" t="s">
        <v>16</v>
      </c>
      <c r="B29" s="96"/>
      <c r="C29" s="96"/>
      <c r="D29" s="96"/>
      <c r="E29" s="96">
        <v>0</v>
      </c>
      <c r="G29" s="95" t="s">
        <v>16</v>
      </c>
      <c r="H29" s="96"/>
      <c r="I29" s="96"/>
      <c r="J29" s="96"/>
      <c r="K29" s="96">
        <v>0</v>
      </c>
    </row>
    <row r="30" spans="1:11">
      <c r="A30" s="95" t="s">
        <v>17</v>
      </c>
      <c r="B30" s="96"/>
      <c r="C30" s="96"/>
      <c r="D30" s="96"/>
      <c r="E30" s="96">
        <v>0</v>
      </c>
      <c r="G30" s="95" t="s">
        <v>17</v>
      </c>
      <c r="H30" s="96"/>
      <c r="I30" s="96"/>
      <c r="J30" s="96"/>
      <c r="K30" s="96">
        <v>0</v>
      </c>
    </row>
    <row r="31" spans="1:11">
      <c r="A31" s="95" t="s">
        <v>18</v>
      </c>
      <c r="B31" s="96"/>
      <c r="C31" s="96"/>
      <c r="D31" s="96"/>
      <c r="E31" s="96">
        <v>0</v>
      </c>
      <c r="G31" s="95" t="s">
        <v>18</v>
      </c>
      <c r="H31" s="96"/>
      <c r="I31" s="96"/>
      <c r="J31" s="96"/>
      <c r="K31" s="96">
        <v>0</v>
      </c>
    </row>
    <row r="34" spans="1:12" ht="15" customHeight="1">
      <c r="A34" s="650" t="s">
        <v>1</v>
      </c>
      <c r="B34" s="654" t="s">
        <v>69</v>
      </c>
      <c r="C34" s="651"/>
      <c r="D34" s="651"/>
      <c r="E34" s="652" t="s">
        <v>19</v>
      </c>
      <c r="G34" s="650" t="s">
        <v>1</v>
      </c>
      <c r="H34" s="654" t="s">
        <v>70</v>
      </c>
      <c r="I34" s="651"/>
      <c r="J34" s="651"/>
      <c r="K34" s="652" t="s">
        <v>19</v>
      </c>
    </row>
    <row r="35" spans="1:12">
      <c r="A35" s="650"/>
      <c r="B35" s="93" t="s">
        <v>611</v>
      </c>
      <c r="C35" s="94" t="s">
        <v>62</v>
      </c>
      <c r="D35" s="93" t="s">
        <v>63</v>
      </c>
      <c r="E35" s="653"/>
      <c r="G35" s="650"/>
      <c r="H35" s="93" t="s">
        <v>611</v>
      </c>
      <c r="I35" s="94" t="s">
        <v>62</v>
      </c>
      <c r="J35" s="93" t="s">
        <v>63</v>
      </c>
      <c r="K35" s="653"/>
    </row>
    <row r="36" spans="1:12">
      <c r="A36" s="95" t="s">
        <v>7</v>
      </c>
      <c r="B36" s="96">
        <v>0</v>
      </c>
      <c r="C36" s="96">
        <v>0</v>
      </c>
      <c r="D36" s="96">
        <v>4</v>
      </c>
      <c r="E36" s="96">
        <v>4</v>
      </c>
      <c r="G36" s="95" t="s">
        <v>7</v>
      </c>
      <c r="H36" s="96">
        <v>22</v>
      </c>
      <c r="I36" s="96">
        <v>27</v>
      </c>
      <c r="J36" s="96">
        <v>67</v>
      </c>
      <c r="K36" s="96">
        <v>116</v>
      </c>
      <c r="L36" s="52"/>
    </row>
    <row r="37" spans="1:12">
      <c r="A37" s="95" t="s">
        <v>8</v>
      </c>
      <c r="B37" s="96">
        <v>0</v>
      </c>
      <c r="C37" s="96">
        <v>0</v>
      </c>
      <c r="D37" s="96">
        <v>4</v>
      </c>
      <c r="E37" s="96">
        <v>4</v>
      </c>
      <c r="G37" s="95" t="s">
        <v>8</v>
      </c>
      <c r="H37" s="93">
        <v>26</v>
      </c>
      <c r="I37" s="93">
        <v>29</v>
      </c>
      <c r="J37" s="98">
        <v>67</v>
      </c>
      <c r="K37" s="96">
        <v>122</v>
      </c>
    </row>
    <row r="38" spans="1:12">
      <c r="A38" s="95" t="s">
        <v>9</v>
      </c>
      <c r="B38" s="96">
        <v>0</v>
      </c>
      <c r="C38" s="96">
        <v>0</v>
      </c>
      <c r="D38" s="96">
        <v>4</v>
      </c>
      <c r="E38" s="96">
        <v>4</v>
      </c>
      <c r="G38" s="95" t="s">
        <v>9</v>
      </c>
      <c r="H38" s="96">
        <v>27</v>
      </c>
      <c r="I38" s="96">
        <v>28</v>
      </c>
      <c r="J38" s="96">
        <v>68</v>
      </c>
      <c r="K38" s="98">
        <v>123</v>
      </c>
    </row>
    <row r="39" spans="1:12">
      <c r="A39" s="95" t="s">
        <v>10</v>
      </c>
      <c r="B39" s="96"/>
      <c r="C39" s="96"/>
      <c r="D39" s="96"/>
      <c r="E39" s="96">
        <v>0</v>
      </c>
      <c r="G39" s="95" t="s">
        <v>10</v>
      </c>
      <c r="H39" s="96"/>
      <c r="I39" s="96"/>
      <c r="J39" s="96"/>
      <c r="K39" s="96">
        <v>0</v>
      </c>
    </row>
    <row r="40" spans="1:12">
      <c r="A40" s="95" t="s">
        <v>11</v>
      </c>
      <c r="B40" s="96"/>
      <c r="C40" s="96"/>
      <c r="D40" s="96"/>
      <c r="E40" s="96">
        <v>0</v>
      </c>
      <c r="G40" s="95" t="s">
        <v>11</v>
      </c>
      <c r="H40" s="96"/>
      <c r="I40" s="96"/>
      <c r="J40" s="96"/>
      <c r="K40" s="96">
        <v>0</v>
      </c>
    </row>
    <row r="41" spans="1:12">
      <c r="A41" s="95" t="s">
        <v>12</v>
      </c>
      <c r="B41" s="96"/>
      <c r="C41" s="96"/>
      <c r="D41" s="96"/>
      <c r="E41" s="96">
        <v>0</v>
      </c>
      <c r="G41" s="95" t="s">
        <v>12</v>
      </c>
      <c r="H41" s="96"/>
      <c r="I41" s="96"/>
      <c r="J41" s="96"/>
      <c r="K41" s="96">
        <v>0</v>
      </c>
    </row>
    <row r="42" spans="1:12">
      <c r="A42" s="95" t="s">
        <v>13</v>
      </c>
      <c r="B42" s="96"/>
      <c r="C42" s="96"/>
      <c r="D42" s="96"/>
      <c r="E42" s="96">
        <v>0</v>
      </c>
      <c r="G42" s="95" t="s">
        <v>13</v>
      </c>
      <c r="H42" s="96"/>
      <c r="I42" s="96"/>
      <c r="J42" s="96"/>
      <c r="K42" s="96">
        <v>0</v>
      </c>
    </row>
    <row r="43" spans="1:12">
      <c r="A43" s="95" t="s">
        <v>14</v>
      </c>
      <c r="B43" s="96"/>
      <c r="C43" s="96"/>
      <c r="D43" s="96"/>
      <c r="E43" s="96">
        <v>0</v>
      </c>
      <c r="G43" s="95" t="s">
        <v>14</v>
      </c>
      <c r="H43" s="96"/>
      <c r="I43" s="96"/>
      <c r="J43" s="96"/>
      <c r="K43" s="96">
        <v>0</v>
      </c>
    </row>
    <row r="44" spans="1:12">
      <c r="A44" s="95" t="s">
        <v>15</v>
      </c>
      <c r="B44" s="96"/>
      <c r="C44" s="96"/>
      <c r="D44" s="96"/>
      <c r="E44" s="96">
        <v>0</v>
      </c>
      <c r="G44" s="95" t="s">
        <v>15</v>
      </c>
      <c r="H44" s="96"/>
      <c r="I44" s="96"/>
      <c r="J44" s="96"/>
      <c r="K44" s="96">
        <v>0</v>
      </c>
    </row>
    <row r="45" spans="1:12">
      <c r="A45" s="95" t="s">
        <v>16</v>
      </c>
      <c r="B45" s="96"/>
      <c r="C45" s="96"/>
      <c r="D45" s="96"/>
      <c r="E45" s="96">
        <v>0</v>
      </c>
      <c r="G45" s="95" t="s">
        <v>16</v>
      </c>
      <c r="H45" s="96"/>
      <c r="I45" s="96"/>
      <c r="J45" s="96"/>
      <c r="K45" s="96">
        <v>0</v>
      </c>
    </row>
    <row r="46" spans="1:12">
      <c r="A46" s="95" t="s">
        <v>17</v>
      </c>
      <c r="B46" s="96"/>
      <c r="C46" s="96"/>
      <c r="D46" s="96"/>
      <c r="E46" s="96">
        <v>0</v>
      </c>
      <c r="G46" s="95" t="s">
        <v>17</v>
      </c>
      <c r="H46" s="96"/>
      <c r="I46" s="96"/>
      <c r="J46" s="96"/>
      <c r="K46" s="96">
        <v>0</v>
      </c>
    </row>
    <row r="47" spans="1:12">
      <c r="A47" s="95" t="s">
        <v>18</v>
      </c>
      <c r="B47" s="96"/>
      <c r="C47" s="96"/>
      <c r="D47" s="96"/>
      <c r="E47" s="96">
        <v>0</v>
      </c>
      <c r="G47" s="95" t="s">
        <v>18</v>
      </c>
      <c r="H47" s="96"/>
      <c r="I47" s="96"/>
      <c r="J47" s="96"/>
      <c r="K47" s="96">
        <v>0</v>
      </c>
    </row>
    <row r="50" spans="1:11" ht="15" customHeight="1">
      <c r="A50" s="650" t="s">
        <v>1</v>
      </c>
      <c r="B50" s="654" t="s">
        <v>71</v>
      </c>
      <c r="C50" s="651"/>
      <c r="D50" s="651"/>
      <c r="E50" s="652" t="s">
        <v>19</v>
      </c>
      <c r="G50" s="650" t="s">
        <v>1</v>
      </c>
      <c r="H50" s="654" t="s">
        <v>72</v>
      </c>
      <c r="I50" s="651"/>
      <c r="J50" s="651"/>
      <c r="K50" s="652" t="s">
        <v>19</v>
      </c>
    </row>
    <row r="51" spans="1:11">
      <c r="A51" s="650"/>
      <c r="B51" s="93" t="s">
        <v>611</v>
      </c>
      <c r="C51" s="94" t="s">
        <v>62</v>
      </c>
      <c r="D51" s="93" t="s">
        <v>63</v>
      </c>
      <c r="E51" s="653"/>
      <c r="G51" s="650"/>
      <c r="H51" s="93" t="s">
        <v>611</v>
      </c>
      <c r="I51" s="94" t="s">
        <v>62</v>
      </c>
      <c r="J51" s="93" t="s">
        <v>63</v>
      </c>
      <c r="K51" s="653"/>
    </row>
    <row r="52" spans="1:11">
      <c r="A52" s="95" t="s">
        <v>7</v>
      </c>
      <c r="B52" s="96">
        <v>1</v>
      </c>
      <c r="C52" s="97">
        <v>4</v>
      </c>
      <c r="D52" s="96">
        <v>30</v>
      </c>
      <c r="E52" s="96">
        <v>35</v>
      </c>
      <c r="G52" s="95" t="s">
        <v>7</v>
      </c>
      <c r="H52" s="96">
        <v>7</v>
      </c>
      <c r="I52" s="97">
        <v>8</v>
      </c>
      <c r="J52" s="96">
        <v>29</v>
      </c>
      <c r="K52" s="96">
        <v>44</v>
      </c>
    </row>
    <row r="53" spans="1:11">
      <c r="A53" s="95" t="s">
        <v>8</v>
      </c>
      <c r="B53" s="99">
        <v>0</v>
      </c>
      <c r="C53" s="98">
        <v>4</v>
      </c>
      <c r="D53" s="98">
        <v>34</v>
      </c>
      <c r="E53" s="96">
        <v>38</v>
      </c>
      <c r="F53" s="90" t="s">
        <v>22</v>
      </c>
      <c r="G53" s="95" t="s">
        <v>8</v>
      </c>
      <c r="H53" s="98">
        <v>7</v>
      </c>
      <c r="I53" s="98">
        <v>6</v>
      </c>
      <c r="J53" s="98">
        <v>31</v>
      </c>
      <c r="K53" s="96">
        <v>44</v>
      </c>
    </row>
    <row r="54" spans="1:11">
      <c r="A54" s="95" t="s">
        <v>9</v>
      </c>
      <c r="B54" s="96">
        <v>0</v>
      </c>
      <c r="C54" s="96">
        <v>4</v>
      </c>
      <c r="D54" s="96">
        <v>33</v>
      </c>
      <c r="E54" s="96">
        <v>37</v>
      </c>
      <c r="G54" s="95" t="s">
        <v>9</v>
      </c>
      <c r="H54" s="96">
        <v>7</v>
      </c>
      <c r="I54" s="96">
        <v>6</v>
      </c>
      <c r="J54" s="96">
        <v>32</v>
      </c>
      <c r="K54" s="98">
        <v>45</v>
      </c>
    </row>
    <row r="55" spans="1:11">
      <c r="A55" s="95" t="s">
        <v>10</v>
      </c>
      <c r="B55" s="96"/>
      <c r="C55" s="96"/>
      <c r="D55" s="96"/>
      <c r="E55" s="96">
        <v>0</v>
      </c>
      <c r="G55" s="95" t="s">
        <v>10</v>
      </c>
      <c r="H55" s="96"/>
      <c r="I55" s="96"/>
      <c r="J55" s="96"/>
      <c r="K55" s="96">
        <v>0</v>
      </c>
    </row>
    <row r="56" spans="1:11">
      <c r="A56" s="95" t="s">
        <v>11</v>
      </c>
      <c r="B56" s="96"/>
      <c r="C56" s="96"/>
      <c r="D56" s="96"/>
      <c r="E56" s="96">
        <v>0</v>
      </c>
      <c r="G56" s="95" t="s">
        <v>11</v>
      </c>
      <c r="H56" s="96"/>
      <c r="I56" s="96"/>
      <c r="J56" s="96"/>
      <c r="K56" s="96">
        <v>0</v>
      </c>
    </row>
    <row r="57" spans="1:11">
      <c r="A57" s="95" t="s">
        <v>12</v>
      </c>
      <c r="B57" s="96"/>
      <c r="C57" s="96"/>
      <c r="D57" s="96"/>
      <c r="E57" s="96">
        <v>0</v>
      </c>
      <c r="G57" s="95" t="s">
        <v>12</v>
      </c>
      <c r="H57" s="96"/>
      <c r="I57" s="96"/>
      <c r="J57" s="96"/>
      <c r="K57" s="96">
        <v>0</v>
      </c>
    </row>
    <row r="58" spans="1:11">
      <c r="A58" s="95" t="s">
        <v>13</v>
      </c>
      <c r="B58" s="96"/>
      <c r="C58" s="96"/>
      <c r="D58" s="96"/>
      <c r="E58" s="96">
        <v>0</v>
      </c>
      <c r="G58" s="95" t="s">
        <v>13</v>
      </c>
      <c r="H58" s="96"/>
      <c r="I58" s="96"/>
      <c r="J58" s="96"/>
      <c r="K58" s="96">
        <v>0</v>
      </c>
    </row>
    <row r="59" spans="1:11">
      <c r="A59" s="95" t="s">
        <v>14</v>
      </c>
      <c r="B59" s="96"/>
      <c r="C59" s="96"/>
      <c r="D59" s="96"/>
      <c r="E59" s="96">
        <v>0</v>
      </c>
      <c r="G59" s="95" t="s">
        <v>14</v>
      </c>
      <c r="H59" s="96"/>
      <c r="I59" s="96"/>
      <c r="J59" s="96"/>
      <c r="K59" s="96">
        <v>0</v>
      </c>
    </row>
    <row r="60" spans="1:11">
      <c r="A60" s="95" t="s">
        <v>15</v>
      </c>
      <c r="B60" s="96"/>
      <c r="C60" s="96"/>
      <c r="D60" s="96"/>
      <c r="E60" s="96">
        <v>0</v>
      </c>
      <c r="G60" s="95" t="s">
        <v>15</v>
      </c>
      <c r="H60" s="96"/>
      <c r="I60" s="96"/>
      <c r="J60" s="96"/>
      <c r="K60" s="96">
        <v>0</v>
      </c>
    </row>
    <row r="61" spans="1:11">
      <c r="A61" s="95" t="s">
        <v>16</v>
      </c>
      <c r="B61" s="96"/>
      <c r="C61" s="96"/>
      <c r="D61" s="96"/>
      <c r="E61" s="96">
        <v>0</v>
      </c>
      <c r="G61" s="95" t="s">
        <v>16</v>
      </c>
      <c r="H61" s="96"/>
      <c r="I61" s="96"/>
      <c r="J61" s="96"/>
      <c r="K61" s="96">
        <v>0</v>
      </c>
    </row>
    <row r="62" spans="1:11">
      <c r="A62" s="95" t="s">
        <v>17</v>
      </c>
      <c r="B62" s="96"/>
      <c r="C62" s="96"/>
      <c r="D62" s="96"/>
      <c r="E62" s="96">
        <v>0</v>
      </c>
      <c r="G62" s="95" t="s">
        <v>17</v>
      </c>
      <c r="H62" s="96"/>
      <c r="I62" s="96"/>
      <c r="J62" s="96"/>
      <c r="K62" s="96">
        <v>0</v>
      </c>
    </row>
    <row r="63" spans="1:11">
      <c r="A63" s="95" t="s">
        <v>18</v>
      </c>
      <c r="B63" s="96"/>
      <c r="C63" s="96"/>
      <c r="D63" s="96"/>
      <c r="E63" s="96">
        <v>0</v>
      </c>
      <c r="G63" s="95" t="s">
        <v>18</v>
      </c>
      <c r="H63" s="96"/>
      <c r="I63" s="96"/>
      <c r="J63" s="96"/>
      <c r="K63" s="96">
        <v>0</v>
      </c>
    </row>
    <row r="64" spans="1:11">
      <c r="E64" s="101"/>
    </row>
    <row r="66" spans="1:11" ht="15" customHeight="1">
      <c r="A66" s="650" t="s">
        <v>1</v>
      </c>
      <c r="B66" s="654" t="s">
        <v>73</v>
      </c>
      <c r="C66" s="651"/>
      <c r="D66" s="651"/>
      <c r="E66" s="652" t="s">
        <v>19</v>
      </c>
      <c r="G66" s="650" t="s">
        <v>1</v>
      </c>
      <c r="H66" s="654" t="s">
        <v>74</v>
      </c>
      <c r="I66" s="651"/>
      <c r="J66" s="651"/>
      <c r="K66" s="652" t="s">
        <v>19</v>
      </c>
    </row>
    <row r="67" spans="1:11">
      <c r="A67" s="650"/>
      <c r="B67" s="93" t="s">
        <v>611</v>
      </c>
      <c r="C67" s="94" t="s">
        <v>62</v>
      </c>
      <c r="D67" s="93" t="s">
        <v>63</v>
      </c>
      <c r="E67" s="653"/>
      <c r="G67" s="650"/>
      <c r="H67" s="93" t="s">
        <v>611</v>
      </c>
      <c r="I67" s="94" t="s">
        <v>62</v>
      </c>
      <c r="J67" s="93" t="s">
        <v>63</v>
      </c>
      <c r="K67" s="653"/>
    </row>
    <row r="68" spans="1:11">
      <c r="A68" s="95" t="s">
        <v>7</v>
      </c>
      <c r="B68" s="96">
        <v>2</v>
      </c>
      <c r="C68" s="97">
        <v>2</v>
      </c>
      <c r="D68" s="96">
        <v>8</v>
      </c>
      <c r="E68" s="96">
        <v>12</v>
      </c>
      <c r="G68" s="95" t="s">
        <v>7</v>
      </c>
      <c r="H68" s="96">
        <v>0</v>
      </c>
      <c r="I68" s="97">
        <v>0</v>
      </c>
      <c r="J68" s="96">
        <v>1</v>
      </c>
      <c r="K68" s="96">
        <v>1</v>
      </c>
    </row>
    <row r="69" spans="1:11">
      <c r="A69" s="95" t="s">
        <v>8</v>
      </c>
      <c r="B69" s="98">
        <v>2</v>
      </c>
      <c r="C69" s="98">
        <v>2</v>
      </c>
      <c r="D69" s="98">
        <v>8</v>
      </c>
      <c r="E69" s="96">
        <v>12</v>
      </c>
      <c r="G69" s="95" t="s">
        <v>8</v>
      </c>
      <c r="H69" s="96">
        <v>0</v>
      </c>
      <c r="I69" s="97">
        <v>0</v>
      </c>
      <c r="J69" s="96">
        <v>1</v>
      </c>
      <c r="K69" s="96">
        <v>1</v>
      </c>
    </row>
    <row r="70" spans="1:11">
      <c r="A70" s="95" t="s">
        <v>9</v>
      </c>
      <c r="B70" s="96">
        <v>2</v>
      </c>
      <c r="C70" s="96">
        <v>2</v>
      </c>
      <c r="D70" s="96">
        <v>9</v>
      </c>
      <c r="E70" s="96">
        <v>13</v>
      </c>
      <c r="G70" s="95" t="s">
        <v>9</v>
      </c>
      <c r="H70" s="96">
        <v>0</v>
      </c>
      <c r="I70" s="96">
        <v>0</v>
      </c>
      <c r="J70" s="96">
        <v>1</v>
      </c>
      <c r="K70" s="96">
        <v>1</v>
      </c>
    </row>
    <row r="71" spans="1:11">
      <c r="A71" s="95" t="s">
        <v>10</v>
      </c>
      <c r="B71" s="96"/>
      <c r="C71" s="96"/>
      <c r="D71" s="96"/>
      <c r="E71" s="96">
        <v>0</v>
      </c>
      <c r="F71" s="90" t="s">
        <v>22</v>
      </c>
      <c r="G71" s="95" t="s">
        <v>10</v>
      </c>
      <c r="H71" s="96"/>
      <c r="I71" s="96"/>
      <c r="J71" s="96"/>
      <c r="K71" s="96">
        <v>0</v>
      </c>
    </row>
    <row r="72" spans="1:11">
      <c r="A72" s="95" t="s">
        <v>11</v>
      </c>
      <c r="B72" s="96"/>
      <c r="C72" s="96"/>
      <c r="D72" s="96"/>
      <c r="E72" s="96">
        <v>0</v>
      </c>
      <c r="G72" s="95" t="s">
        <v>11</v>
      </c>
      <c r="H72" s="96"/>
      <c r="I72" s="96"/>
      <c r="J72" s="96"/>
      <c r="K72" s="96">
        <v>0</v>
      </c>
    </row>
    <row r="73" spans="1:11">
      <c r="A73" s="95" t="s">
        <v>12</v>
      </c>
      <c r="B73" s="96"/>
      <c r="C73" s="96"/>
      <c r="D73" s="96"/>
      <c r="E73" s="96">
        <v>0</v>
      </c>
      <c r="G73" s="95" t="s">
        <v>12</v>
      </c>
      <c r="H73" s="96"/>
      <c r="I73" s="96"/>
      <c r="J73" s="96"/>
      <c r="K73" s="96">
        <v>0</v>
      </c>
    </row>
    <row r="74" spans="1:11">
      <c r="A74" s="95" t="s">
        <v>13</v>
      </c>
      <c r="B74" s="96"/>
      <c r="C74" s="96"/>
      <c r="D74" s="96"/>
      <c r="E74" s="96">
        <v>0</v>
      </c>
      <c r="G74" s="95" t="s">
        <v>13</v>
      </c>
      <c r="H74" s="96"/>
      <c r="I74" s="96"/>
      <c r="J74" s="96"/>
      <c r="K74" s="96">
        <v>0</v>
      </c>
    </row>
    <row r="75" spans="1:11">
      <c r="A75" s="95" t="s">
        <v>14</v>
      </c>
      <c r="B75" s="96"/>
      <c r="C75" s="96"/>
      <c r="D75" s="96"/>
      <c r="E75" s="96">
        <v>0</v>
      </c>
      <c r="G75" s="95" t="s">
        <v>14</v>
      </c>
      <c r="H75" s="96"/>
      <c r="I75" s="96"/>
      <c r="J75" s="96"/>
      <c r="K75" s="96">
        <v>0</v>
      </c>
    </row>
    <row r="76" spans="1:11">
      <c r="A76" s="95" t="s">
        <v>15</v>
      </c>
      <c r="B76" s="96"/>
      <c r="C76" s="96"/>
      <c r="D76" s="96"/>
      <c r="E76" s="96">
        <v>0</v>
      </c>
      <c r="G76" s="95" t="s">
        <v>15</v>
      </c>
      <c r="H76" s="96"/>
      <c r="I76" s="96"/>
      <c r="J76" s="96"/>
      <c r="K76" s="96">
        <v>0</v>
      </c>
    </row>
    <row r="77" spans="1:11">
      <c r="A77" s="95" t="s">
        <v>16</v>
      </c>
      <c r="B77" s="96"/>
      <c r="C77" s="96"/>
      <c r="D77" s="96"/>
      <c r="E77" s="96">
        <v>0</v>
      </c>
      <c r="G77" s="95" t="s">
        <v>16</v>
      </c>
      <c r="H77" s="96"/>
      <c r="I77" s="96"/>
      <c r="J77" s="96"/>
      <c r="K77" s="96">
        <v>0</v>
      </c>
    </row>
    <row r="78" spans="1:11">
      <c r="A78" s="95" t="s">
        <v>17</v>
      </c>
      <c r="B78" s="96"/>
      <c r="C78" s="96"/>
      <c r="D78" s="96"/>
      <c r="E78" s="96">
        <v>0</v>
      </c>
      <c r="G78" s="95" t="s">
        <v>17</v>
      </c>
      <c r="H78" s="96"/>
      <c r="I78" s="96"/>
      <c r="J78" s="96"/>
      <c r="K78" s="96">
        <v>0</v>
      </c>
    </row>
    <row r="79" spans="1:11">
      <c r="A79" s="95" t="s">
        <v>18</v>
      </c>
      <c r="B79" s="96"/>
      <c r="C79" s="96"/>
      <c r="D79" s="96"/>
      <c r="E79" s="96">
        <v>0</v>
      </c>
      <c r="G79" s="95" t="s">
        <v>18</v>
      </c>
      <c r="H79" s="96"/>
      <c r="I79" s="96"/>
      <c r="J79" s="96"/>
      <c r="K79" s="96">
        <v>0</v>
      </c>
    </row>
    <row r="82" spans="1:11" ht="15" customHeight="1">
      <c r="A82" s="650" t="s">
        <v>1</v>
      </c>
      <c r="B82" s="651" t="s">
        <v>75</v>
      </c>
      <c r="C82" s="651"/>
      <c r="D82" s="651"/>
      <c r="E82" s="652" t="s">
        <v>19</v>
      </c>
      <c r="G82" s="650" t="s">
        <v>1</v>
      </c>
      <c r="H82" s="654" t="s">
        <v>76</v>
      </c>
      <c r="I82" s="651"/>
      <c r="J82" s="651"/>
      <c r="K82" s="652" t="s">
        <v>19</v>
      </c>
    </row>
    <row r="83" spans="1:11">
      <c r="A83" s="650"/>
      <c r="B83" s="93" t="s">
        <v>611</v>
      </c>
      <c r="C83" s="94" t="s">
        <v>62</v>
      </c>
      <c r="D83" s="93" t="s">
        <v>63</v>
      </c>
      <c r="E83" s="653"/>
      <c r="G83" s="650"/>
      <c r="H83" s="93" t="s">
        <v>611</v>
      </c>
      <c r="I83" s="94" t="s">
        <v>62</v>
      </c>
      <c r="J83" s="93" t="s">
        <v>63</v>
      </c>
      <c r="K83" s="653"/>
    </row>
    <row r="84" spans="1:11">
      <c r="A84" s="95" t="s">
        <v>7</v>
      </c>
      <c r="B84" s="96">
        <v>0</v>
      </c>
      <c r="C84" s="97">
        <v>0</v>
      </c>
      <c r="D84" s="96">
        <v>3</v>
      </c>
      <c r="E84" s="96">
        <v>3</v>
      </c>
      <c r="G84" s="95" t="s">
        <v>7</v>
      </c>
      <c r="H84" s="96">
        <v>0</v>
      </c>
      <c r="I84" s="97">
        <v>0</v>
      </c>
      <c r="J84" s="96">
        <v>2</v>
      </c>
      <c r="K84" s="96">
        <v>2</v>
      </c>
    </row>
    <row r="85" spans="1:11">
      <c r="A85" s="95" t="s">
        <v>8</v>
      </c>
      <c r="B85" s="96">
        <v>0</v>
      </c>
      <c r="C85" s="97">
        <v>0</v>
      </c>
      <c r="D85" s="96">
        <v>3</v>
      </c>
      <c r="E85" s="96">
        <v>3</v>
      </c>
      <c r="G85" s="95" t="s">
        <v>8</v>
      </c>
      <c r="H85" s="96">
        <v>0</v>
      </c>
      <c r="I85" s="97">
        <v>0</v>
      </c>
      <c r="J85" s="96">
        <v>2</v>
      </c>
      <c r="K85" s="96">
        <v>2</v>
      </c>
    </row>
    <row r="86" spans="1:11">
      <c r="A86" s="95" t="s">
        <v>9</v>
      </c>
      <c r="B86" s="96">
        <v>0</v>
      </c>
      <c r="C86" s="96">
        <v>0</v>
      </c>
      <c r="D86" s="96">
        <v>5</v>
      </c>
      <c r="E86" s="96">
        <v>5</v>
      </c>
      <c r="G86" s="95" t="s">
        <v>9</v>
      </c>
      <c r="H86" s="96">
        <v>0</v>
      </c>
      <c r="I86" s="96">
        <v>0</v>
      </c>
      <c r="J86" s="96">
        <v>2</v>
      </c>
      <c r="K86" s="96">
        <v>2</v>
      </c>
    </row>
    <row r="87" spans="1:11">
      <c r="A87" s="95" t="s">
        <v>10</v>
      </c>
      <c r="B87" s="96"/>
      <c r="C87" s="96"/>
      <c r="D87" s="96"/>
      <c r="E87" s="96">
        <v>0</v>
      </c>
      <c r="G87" s="95" t="s">
        <v>10</v>
      </c>
      <c r="H87" s="96"/>
      <c r="I87" s="96"/>
      <c r="J87" s="96"/>
      <c r="K87" s="96">
        <v>0</v>
      </c>
    </row>
    <row r="88" spans="1:11">
      <c r="A88" s="95" t="s">
        <v>11</v>
      </c>
      <c r="B88" s="96"/>
      <c r="C88" s="96"/>
      <c r="D88" s="96"/>
      <c r="E88" s="96">
        <v>0</v>
      </c>
      <c r="G88" s="95" t="s">
        <v>11</v>
      </c>
      <c r="H88" s="96"/>
      <c r="I88" s="96"/>
      <c r="J88" s="96"/>
      <c r="K88" s="96">
        <v>0</v>
      </c>
    </row>
    <row r="89" spans="1:11">
      <c r="A89" s="95" t="s">
        <v>12</v>
      </c>
      <c r="B89" s="96"/>
      <c r="C89" s="96"/>
      <c r="D89" s="96"/>
      <c r="E89" s="96">
        <v>0</v>
      </c>
      <c r="G89" s="95" t="s">
        <v>12</v>
      </c>
      <c r="H89" s="96"/>
      <c r="I89" s="96"/>
      <c r="J89" s="96"/>
      <c r="K89" s="96">
        <v>0</v>
      </c>
    </row>
    <row r="90" spans="1:11">
      <c r="A90" s="95" t="s">
        <v>13</v>
      </c>
      <c r="B90" s="96"/>
      <c r="C90" s="96"/>
      <c r="D90" s="96"/>
      <c r="E90" s="96">
        <v>0</v>
      </c>
      <c r="G90" s="95" t="s">
        <v>13</v>
      </c>
      <c r="H90" s="96"/>
      <c r="I90" s="96"/>
      <c r="J90" s="96"/>
      <c r="K90" s="96">
        <v>0</v>
      </c>
    </row>
    <row r="91" spans="1:11">
      <c r="A91" s="95" t="s">
        <v>14</v>
      </c>
      <c r="B91" s="96"/>
      <c r="C91" s="96"/>
      <c r="D91" s="96"/>
      <c r="E91" s="96">
        <v>0</v>
      </c>
      <c r="G91" s="95" t="s">
        <v>14</v>
      </c>
      <c r="H91" s="96"/>
      <c r="I91" s="96"/>
      <c r="J91" s="96"/>
      <c r="K91" s="96">
        <v>0</v>
      </c>
    </row>
    <row r="92" spans="1:11">
      <c r="A92" s="95" t="s">
        <v>15</v>
      </c>
      <c r="B92" s="96"/>
      <c r="C92" s="96"/>
      <c r="D92" s="96"/>
      <c r="E92" s="96">
        <v>0</v>
      </c>
      <c r="G92" s="95" t="s">
        <v>15</v>
      </c>
      <c r="H92" s="96"/>
      <c r="I92" s="96"/>
      <c r="J92" s="96"/>
      <c r="K92" s="96">
        <v>0</v>
      </c>
    </row>
    <row r="93" spans="1:11">
      <c r="A93" s="95" t="s">
        <v>16</v>
      </c>
      <c r="B93" s="96"/>
      <c r="C93" s="96"/>
      <c r="D93" s="96"/>
      <c r="E93" s="96">
        <v>0</v>
      </c>
      <c r="G93" s="95" t="s">
        <v>16</v>
      </c>
      <c r="H93" s="96"/>
      <c r="I93" s="96"/>
      <c r="J93" s="96"/>
      <c r="K93" s="96">
        <v>0</v>
      </c>
    </row>
    <row r="94" spans="1:11">
      <c r="A94" s="95" t="s">
        <v>17</v>
      </c>
      <c r="B94" s="96"/>
      <c r="C94" s="96"/>
      <c r="D94" s="96"/>
      <c r="E94" s="96">
        <v>0</v>
      </c>
      <c r="G94" s="95" t="s">
        <v>17</v>
      </c>
      <c r="H94" s="96"/>
      <c r="I94" s="96"/>
      <c r="J94" s="96"/>
      <c r="K94" s="96">
        <v>0</v>
      </c>
    </row>
    <row r="95" spans="1:11">
      <c r="A95" s="95" t="s">
        <v>18</v>
      </c>
      <c r="B95" s="96"/>
      <c r="C95" s="96"/>
      <c r="D95" s="96"/>
      <c r="E95" s="96">
        <v>0</v>
      </c>
      <c r="G95" s="95" t="s">
        <v>18</v>
      </c>
      <c r="H95" s="96"/>
      <c r="I95" s="96"/>
      <c r="J95" s="96"/>
      <c r="K95" s="96">
        <v>0</v>
      </c>
    </row>
    <row r="98" spans="1:14">
      <c r="A98" s="650" t="s">
        <v>1</v>
      </c>
      <c r="B98" s="651" t="s">
        <v>77</v>
      </c>
      <c r="C98" s="651"/>
      <c r="D98" s="651"/>
      <c r="E98" s="652" t="s">
        <v>19</v>
      </c>
      <c r="G98" s="650" t="s">
        <v>1</v>
      </c>
      <c r="H98" s="651" t="s">
        <v>78</v>
      </c>
      <c r="I98" s="651"/>
      <c r="J98" s="651"/>
      <c r="K98" s="652" t="s">
        <v>19</v>
      </c>
    </row>
    <row r="99" spans="1:14">
      <c r="A99" s="650"/>
      <c r="B99" s="93" t="s">
        <v>611</v>
      </c>
      <c r="C99" s="94" t="s">
        <v>62</v>
      </c>
      <c r="D99" s="93" t="s">
        <v>63</v>
      </c>
      <c r="E99" s="653"/>
      <c r="G99" s="650"/>
      <c r="H99" s="93" t="s">
        <v>611</v>
      </c>
      <c r="I99" s="94" t="s">
        <v>62</v>
      </c>
      <c r="J99" s="93" t="s">
        <v>63</v>
      </c>
      <c r="K99" s="653"/>
    </row>
    <row r="100" spans="1:14">
      <c r="A100" s="95" t="s">
        <v>7</v>
      </c>
      <c r="B100" s="96">
        <v>0</v>
      </c>
      <c r="C100" s="97">
        <v>0</v>
      </c>
      <c r="D100" s="96">
        <v>1</v>
      </c>
      <c r="E100" s="96">
        <v>1</v>
      </c>
      <c r="G100" s="95" t="s">
        <v>7</v>
      </c>
      <c r="H100" s="96">
        <v>2</v>
      </c>
      <c r="I100" s="97">
        <v>1</v>
      </c>
      <c r="J100" s="96">
        <v>1</v>
      </c>
      <c r="K100" s="96">
        <v>4</v>
      </c>
    </row>
    <row r="101" spans="1:14">
      <c r="A101" s="95" t="s">
        <v>8</v>
      </c>
      <c r="B101" s="96">
        <v>0</v>
      </c>
      <c r="C101" s="97">
        <v>0</v>
      </c>
      <c r="D101" s="96">
        <v>1</v>
      </c>
      <c r="E101" s="96">
        <v>1</v>
      </c>
      <c r="G101" s="95" t="s">
        <v>8</v>
      </c>
      <c r="H101" s="98">
        <v>2</v>
      </c>
      <c r="I101" s="98">
        <v>1</v>
      </c>
      <c r="J101" s="98">
        <v>1</v>
      </c>
      <c r="K101" s="96">
        <v>4</v>
      </c>
    </row>
    <row r="102" spans="1:14">
      <c r="A102" s="95" t="s">
        <v>9</v>
      </c>
      <c r="B102" s="96">
        <v>0</v>
      </c>
      <c r="C102" s="96">
        <v>0</v>
      </c>
      <c r="D102" s="96">
        <v>1</v>
      </c>
      <c r="E102" s="98">
        <v>1</v>
      </c>
      <c r="G102" s="95" t="s">
        <v>9</v>
      </c>
      <c r="H102" s="96">
        <v>2</v>
      </c>
      <c r="I102" s="96">
        <v>2</v>
      </c>
      <c r="J102" s="96">
        <v>1</v>
      </c>
      <c r="K102" s="98">
        <v>5</v>
      </c>
    </row>
    <row r="103" spans="1:14">
      <c r="A103" s="95" t="s">
        <v>10</v>
      </c>
      <c r="B103" s="96"/>
      <c r="C103" s="96"/>
      <c r="D103" s="96"/>
      <c r="E103" s="96">
        <v>0</v>
      </c>
      <c r="G103" s="95" t="s">
        <v>10</v>
      </c>
      <c r="H103" s="96"/>
      <c r="I103" s="96"/>
      <c r="J103" s="96"/>
      <c r="K103" s="96">
        <v>0</v>
      </c>
    </row>
    <row r="104" spans="1:14">
      <c r="A104" s="95" t="s">
        <v>11</v>
      </c>
      <c r="B104" s="96"/>
      <c r="C104" s="96"/>
      <c r="D104" s="96"/>
      <c r="E104" s="96">
        <v>0</v>
      </c>
      <c r="G104" s="95" t="s">
        <v>11</v>
      </c>
      <c r="H104" s="96"/>
      <c r="I104" s="96"/>
      <c r="J104" s="96"/>
      <c r="K104" s="96">
        <v>0</v>
      </c>
    </row>
    <row r="105" spans="1:14">
      <c r="A105" s="95" t="s">
        <v>12</v>
      </c>
      <c r="B105" s="96"/>
      <c r="C105" s="96"/>
      <c r="D105" s="96"/>
      <c r="E105" s="96">
        <v>0</v>
      </c>
      <c r="G105" s="95" t="s">
        <v>12</v>
      </c>
      <c r="H105" s="96"/>
      <c r="I105" s="96"/>
      <c r="J105" s="96"/>
      <c r="K105" s="96">
        <v>0</v>
      </c>
      <c r="N105" s="1" t="s">
        <v>22</v>
      </c>
    </row>
    <row r="106" spans="1:14">
      <c r="A106" s="95" t="s">
        <v>13</v>
      </c>
      <c r="B106" s="96"/>
      <c r="C106" s="96"/>
      <c r="D106" s="96"/>
      <c r="E106" s="96">
        <v>0</v>
      </c>
      <c r="G106" s="95" t="s">
        <v>13</v>
      </c>
      <c r="H106" s="96"/>
      <c r="I106" s="96"/>
      <c r="J106" s="96"/>
      <c r="K106" s="96">
        <v>0</v>
      </c>
    </row>
    <row r="107" spans="1:14">
      <c r="A107" s="95" t="s">
        <v>14</v>
      </c>
      <c r="B107" s="96"/>
      <c r="C107" s="96"/>
      <c r="D107" s="96"/>
      <c r="E107" s="96">
        <v>0</v>
      </c>
      <c r="G107" s="95" t="s">
        <v>14</v>
      </c>
      <c r="H107" s="96"/>
      <c r="I107" s="96"/>
      <c r="J107" s="96"/>
      <c r="K107" s="96">
        <v>0</v>
      </c>
    </row>
    <row r="108" spans="1:14">
      <c r="A108" s="95" t="s">
        <v>15</v>
      </c>
      <c r="B108" s="96"/>
      <c r="C108" s="96"/>
      <c r="D108" s="96"/>
      <c r="E108" s="96">
        <v>0</v>
      </c>
      <c r="G108" s="95" t="s">
        <v>15</v>
      </c>
      <c r="H108" s="96"/>
      <c r="I108" s="96"/>
      <c r="J108" s="96"/>
      <c r="K108" s="96">
        <v>0</v>
      </c>
    </row>
    <row r="109" spans="1:14">
      <c r="A109" s="95" t="s">
        <v>16</v>
      </c>
      <c r="B109" s="96"/>
      <c r="C109" s="96"/>
      <c r="D109" s="96"/>
      <c r="E109" s="96">
        <v>0</v>
      </c>
      <c r="G109" s="95" t="s">
        <v>16</v>
      </c>
      <c r="H109" s="96"/>
      <c r="I109" s="96"/>
      <c r="J109" s="96"/>
      <c r="K109" s="96">
        <v>0</v>
      </c>
    </row>
    <row r="110" spans="1:14">
      <c r="A110" s="95" t="s">
        <v>17</v>
      </c>
      <c r="B110" s="96"/>
      <c r="C110" s="96"/>
      <c r="D110" s="96"/>
      <c r="E110" s="96">
        <v>0</v>
      </c>
      <c r="G110" s="95" t="s">
        <v>17</v>
      </c>
      <c r="H110" s="96"/>
      <c r="I110" s="96"/>
      <c r="J110" s="96"/>
      <c r="K110" s="96">
        <v>0</v>
      </c>
    </row>
    <row r="111" spans="1:14">
      <c r="A111" s="95" t="s">
        <v>18</v>
      </c>
      <c r="B111" s="96"/>
      <c r="C111" s="96"/>
      <c r="D111" s="96"/>
      <c r="E111" s="96">
        <v>0</v>
      </c>
      <c r="G111" s="95" t="s">
        <v>18</v>
      </c>
      <c r="H111" s="96"/>
      <c r="I111" s="96"/>
      <c r="J111" s="96"/>
      <c r="K111" s="96">
        <v>0</v>
      </c>
    </row>
    <row r="113" spans="1:11">
      <c r="A113" s="650" t="s">
        <v>1</v>
      </c>
      <c r="B113" s="651" t="s">
        <v>79</v>
      </c>
      <c r="C113" s="651"/>
      <c r="D113" s="651"/>
      <c r="E113" s="652" t="s">
        <v>19</v>
      </c>
      <c r="G113" s="650" t="s">
        <v>1</v>
      </c>
      <c r="H113" s="651" t="s">
        <v>80</v>
      </c>
      <c r="I113" s="651"/>
      <c r="J113" s="651"/>
      <c r="K113" s="652" t="s">
        <v>19</v>
      </c>
    </row>
    <row r="114" spans="1:11">
      <c r="A114" s="650"/>
      <c r="B114" s="93" t="s">
        <v>611</v>
      </c>
      <c r="C114" s="94" t="s">
        <v>62</v>
      </c>
      <c r="D114" s="93" t="s">
        <v>63</v>
      </c>
      <c r="E114" s="653"/>
      <c r="G114" s="650"/>
      <c r="H114" s="93" t="s">
        <v>611</v>
      </c>
      <c r="I114" s="94" t="s">
        <v>62</v>
      </c>
      <c r="J114" s="93" t="s">
        <v>63</v>
      </c>
      <c r="K114" s="653"/>
    </row>
    <row r="115" spans="1:11">
      <c r="A115" s="95" t="s">
        <v>7</v>
      </c>
      <c r="B115" s="93">
        <v>0</v>
      </c>
      <c r="C115" s="93">
        <v>0</v>
      </c>
      <c r="D115" s="96">
        <v>6</v>
      </c>
      <c r="E115" s="96">
        <v>6</v>
      </c>
      <c r="G115" s="95" t="s">
        <v>7</v>
      </c>
      <c r="H115" s="93">
        <v>0</v>
      </c>
      <c r="I115" s="93">
        <v>0</v>
      </c>
      <c r="J115" s="96">
        <v>18</v>
      </c>
      <c r="K115" s="96">
        <v>18</v>
      </c>
    </row>
    <row r="116" spans="1:11">
      <c r="A116" s="95" t="s">
        <v>8</v>
      </c>
      <c r="B116" s="93">
        <v>0</v>
      </c>
      <c r="C116" s="93">
        <v>0</v>
      </c>
      <c r="D116" s="96">
        <v>6</v>
      </c>
      <c r="E116" s="96">
        <v>6</v>
      </c>
      <c r="G116" s="95" t="s">
        <v>8</v>
      </c>
      <c r="H116" s="93">
        <v>0</v>
      </c>
      <c r="I116" s="93">
        <v>0</v>
      </c>
      <c r="J116" s="96">
        <v>18</v>
      </c>
      <c r="K116" s="96">
        <v>18</v>
      </c>
    </row>
    <row r="117" spans="1:11">
      <c r="A117" s="95" t="s">
        <v>9</v>
      </c>
      <c r="B117" s="96">
        <v>0</v>
      </c>
      <c r="C117" s="96">
        <v>0</v>
      </c>
      <c r="D117" s="96">
        <v>6</v>
      </c>
      <c r="E117" s="96">
        <v>6</v>
      </c>
      <c r="G117" s="95" t="s">
        <v>9</v>
      </c>
      <c r="H117" s="96">
        <v>0</v>
      </c>
      <c r="I117" s="96">
        <v>0</v>
      </c>
      <c r="J117" s="96">
        <v>18</v>
      </c>
      <c r="K117" s="98">
        <v>18</v>
      </c>
    </row>
    <row r="118" spans="1:11">
      <c r="A118" s="95" t="s">
        <v>10</v>
      </c>
      <c r="B118" s="96"/>
      <c r="C118" s="96"/>
      <c r="D118" s="96"/>
      <c r="E118" s="96">
        <v>0</v>
      </c>
      <c r="G118" s="95" t="s">
        <v>10</v>
      </c>
      <c r="H118" s="96"/>
      <c r="I118" s="96"/>
      <c r="J118" s="96"/>
      <c r="K118" s="96">
        <v>0</v>
      </c>
    </row>
    <row r="119" spans="1:11">
      <c r="A119" s="95" t="s">
        <v>11</v>
      </c>
      <c r="B119" s="96"/>
      <c r="C119" s="96"/>
      <c r="D119" s="96"/>
      <c r="E119" s="96">
        <v>0</v>
      </c>
      <c r="G119" s="95" t="s">
        <v>11</v>
      </c>
      <c r="H119" s="96"/>
      <c r="I119" s="96"/>
      <c r="J119" s="96"/>
      <c r="K119" s="96">
        <v>0</v>
      </c>
    </row>
    <row r="120" spans="1:11">
      <c r="A120" s="95" t="s">
        <v>12</v>
      </c>
      <c r="B120" s="96"/>
      <c r="C120" s="96"/>
      <c r="D120" s="96"/>
      <c r="E120" s="96">
        <v>0</v>
      </c>
      <c r="G120" s="95" t="s">
        <v>12</v>
      </c>
      <c r="H120" s="96"/>
      <c r="I120" s="96"/>
      <c r="J120" s="96"/>
      <c r="K120" s="96">
        <v>0</v>
      </c>
    </row>
    <row r="121" spans="1:11">
      <c r="A121" s="95" t="s">
        <v>13</v>
      </c>
      <c r="B121" s="96"/>
      <c r="C121" s="96"/>
      <c r="D121" s="96"/>
      <c r="E121" s="96">
        <v>0</v>
      </c>
      <c r="G121" s="95" t="s">
        <v>13</v>
      </c>
      <c r="H121" s="96"/>
      <c r="I121" s="96"/>
      <c r="J121" s="96"/>
      <c r="K121" s="96">
        <v>0</v>
      </c>
    </row>
    <row r="122" spans="1:11">
      <c r="A122" s="95" t="s">
        <v>14</v>
      </c>
      <c r="B122" s="96"/>
      <c r="C122" s="96"/>
      <c r="D122" s="96"/>
      <c r="E122" s="96">
        <v>0</v>
      </c>
      <c r="G122" s="95" t="s">
        <v>14</v>
      </c>
      <c r="H122" s="96"/>
      <c r="I122" s="96"/>
      <c r="J122" s="96"/>
      <c r="K122" s="96">
        <v>0</v>
      </c>
    </row>
    <row r="123" spans="1:11">
      <c r="A123" s="95" t="s">
        <v>15</v>
      </c>
      <c r="B123" s="96"/>
      <c r="C123" s="96"/>
      <c r="D123" s="96"/>
      <c r="E123" s="96">
        <v>0</v>
      </c>
      <c r="G123" s="95" t="s">
        <v>15</v>
      </c>
      <c r="H123" s="96"/>
      <c r="I123" s="96"/>
      <c r="J123" s="96"/>
      <c r="K123" s="96">
        <v>0</v>
      </c>
    </row>
    <row r="124" spans="1:11">
      <c r="A124" s="95" t="s">
        <v>16</v>
      </c>
      <c r="B124" s="96"/>
      <c r="C124" s="96"/>
      <c r="D124" s="96"/>
      <c r="E124" s="96">
        <v>0</v>
      </c>
      <c r="G124" s="95" t="s">
        <v>16</v>
      </c>
      <c r="H124" s="96"/>
      <c r="I124" s="96"/>
      <c r="J124" s="96"/>
      <c r="K124" s="96">
        <v>0</v>
      </c>
    </row>
    <row r="125" spans="1:11">
      <c r="A125" s="95" t="s">
        <v>17</v>
      </c>
      <c r="B125" s="96"/>
      <c r="C125" s="96"/>
      <c r="D125" s="96"/>
      <c r="E125" s="96">
        <v>0</v>
      </c>
      <c r="G125" s="95" t="s">
        <v>17</v>
      </c>
      <c r="H125" s="96"/>
      <c r="I125" s="96"/>
      <c r="J125" s="96"/>
      <c r="K125" s="96">
        <v>0</v>
      </c>
    </row>
    <row r="126" spans="1:11">
      <c r="A126" s="95" t="s">
        <v>18</v>
      </c>
      <c r="B126" s="96"/>
      <c r="C126" s="96"/>
      <c r="D126" s="96"/>
      <c r="E126" s="96">
        <v>0</v>
      </c>
      <c r="G126" s="95" t="s">
        <v>18</v>
      </c>
      <c r="H126" s="96"/>
      <c r="I126" s="96"/>
      <c r="J126" s="96"/>
      <c r="K126" s="96">
        <v>0</v>
      </c>
    </row>
    <row r="129" spans="1:11">
      <c r="A129" s="650" t="s">
        <v>1</v>
      </c>
      <c r="B129" s="651" t="s">
        <v>81</v>
      </c>
      <c r="C129" s="651"/>
      <c r="D129" s="651"/>
      <c r="E129" s="652" t="s">
        <v>19</v>
      </c>
      <c r="G129" s="650" t="s">
        <v>1</v>
      </c>
      <c r="H129" s="651" t="s">
        <v>82</v>
      </c>
      <c r="I129" s="651"/>
      <c r="J129" s="651"/>
      <c r="K129" s="652" t="s">
        <v>19</v>
      </c>
    </row>
    <row r="130" spans="1:11">
      <c r="A130" s="650"/>
      <c r="B130" s="93" t="s">
        <v>611</v>
      </c>
      <c r="C130" s="94" t="s">
        <v>62</v>
      </c>
      <c r="D130" s="93" t="s">
        <v>63</v>
      </c>
      <c r="E130" s="653"/>
      <c r="G130" s="650"/>
      <c r="H130" s="93" t="s">
        <v>611</v>
      </c>
      <c r="I130" s="94" t="s">
        <v>62</v>
      </c>
      <c r="J130" s="93" t="s">
        <v>63</v>
      </c>
      <c r="K130" s="653"/>
    </row>
    <row r="131" spans="1:11">
      <c r="A131" s="95" t="s">
        <v>7</v>
      </c>
      <c r="B131" s="93">
        <v>0</v>
      </c>
      <c r="C131" s="93">
        <v>0</v>
      </c>
      <c r="D131" s="96">
        <v>5</v>
      </c>
      <c r="E131" s="96">
        <v>5</v>
      </c>
      <c r="G131" s="95" t="s">
        <v>7</v>
      </c>
      <c r="H131" s="96">
        <v>12</v>
      </c>
      <c r="I131" s="97">
        <v>12</v>
      </c>
      <c r="J131" s="96">
        <v>3</v>
      </c>
      <c r="K131" s="96">
        <v>27</v>
      </c>
    </row>
    <row r="132" spans="1:11">
      <c r="A132" s="95" t="s">
        <v>8</v>
      </c>
      <c r="B132" s="93">
        <v>0</v>
      </c>
      <c r="C132" s="93">
        <v>0</v>
      </c>
      <c r="D132" s="96">
        <v>5</v>
      </c>
      <c r="E132" s="96">
        <v>5</v>
      </c>
      <c r="G132" s="95" t="s">
        <v>8</v>
      </c>
      <c r="H132" s="96">
        <v>12</v>
      </c>
      <c r="I132" s="96">
        <v>15</v>
      </c>
      <c r="J132" s="96">
        <v>2</v>
      </c>
      <c r="K132" s="96">
        <v>29</v>
      </c>
    </row>
    <row r="133" spans="1:11">
      <c r="A133" s="95" t="s">
        <v>9</v>
      </c>
      <c r="B133" s="96">
        <v>0</v>
      </c>
      <c r="C133" s="96">
        <v>0</v>
      </c>
      <c r="D133" s="96">
        <v>6</v>
      </c>
      <c r="E133" s="96">
        <v>6</v>
      </c>
      <c r="G133" s="95" t="s">
        <v>9</v>
      </c>
      <c r="H133" s="96">
        <v>12</v>
      </c>
      <c r="I133" s="96">
        <v>15</v>
      </c>
      <c r="J133" s="96">
        <v>3</v>
      </c>
      <c r="K133" s="96">
        <v>30</v>
      </c>
    </row>
    <row r="134" spans="1:11">
      <c r="A134" s="95" t="s">
        <v>10</v>
      </c>
      <c r="B134" s="96"/>
      <c r="C134" s="96"/>
      <c r="D134" s="96"/>
      <c r="E134" s="96">
        <v>0</v>
      </c>
      <c r="G134" s="95" t="s">
        <v>10</v>
      </c>
      <c r="H134" s="96"/>
      <c r="I134" s="96"/>
      <c r="J134" s="96"/>
      <c r="K134" s="96">
        <v>0</v>
      </c>
    </row>
    <row r="135" spans="1:11">
      <c r="A135" s="95" t="s">
        <v>11</v>
      </c>
      <c r="B135" s="96"/>
      <c r="C135" s="96"/>
      <c r="D135" s="96"/>
      <c r="E135" s="96">
        <v>0</v>
      </c>
      <c r="G135" s="95" t="s">
        <v>11</v>
      </c>
      <c r="H135" s="96"/>
      <c r="I135" s="96"/>
      <c r="J135" s="96"/>
      <c r="K135" s="96">
        <v>0</v>
      </c>
    </row>
    <row r="136" spans="1:11">
      <c r="A136" s="95" t="s">
        <v>12</v>
      </c>
      <c r="B136" s="96"/>
      <c r="C136" s="96"/>
      <c r="D136" s="96"/>
      <c r="E136" s="96">
        <v>0</v>
      </c>
      <c r="G136" s="95" t="s">
        <v>12</v>
      </c>
      <c r="H136" s="96"/>
      <c r="I136" s="96"/>
      <c r="J136" s="96"/>
      <c r="K136" s="96">
        <v>0</v>
      </c>
    </row>
    <row r="137" spans="1:11">
      <c r="A137" s="95" t="s">
        <v>13</v>
      </c>
      <c r="B137" s="96"/>
      <c r="C137" s="96"/>
      <c r="D137" s="96"/>
      <c r="E137" s="96">
        <v>0</v>
      </c>
      <c r="G137" s="95" t="s">
        <v>13</v>
      </c>
      <c r="H137" s="96"/>
      <c r="I137" s="96"/>
      <c r="J137" s="96"/>
      <c r="K137" s="96">
        <v>0</v>
      </c>
    </row>
    <row r="138" spans="1:11">
      <c r="A138" s="95" t="s">
        <v>14</v>
      </c>
      <c r="B138" s="96"/>
      <c r="C138" s="96"/>
      <c r="D138" s="96"/>
      <c r="E138" s="96">
        <v>0</v>
      </c>
      <c r="G138" s="95" t="s">
        <v>14</v>
      </c>
      <c r="H138" s="96"/>
      <c r="I138" s="96"/>
      <c r="J138" s="96"/>
      <c r="K138" s="96">
        <v>0</v>
      </c>
    </row>
    <row r="139" spans="1:11">
      <c r="A139" s="95" t="s">
        <v>15</v>
      </c>
      <c r="B139" s="96"/>
      <c r="C139" s="96"/>
      <c r="D139" s="96"/>
      <c r="E139" s="96">
        <v>0</v>
      </c>
      <c r="G139" s="95" t="s">
        <v>15</v>
      </c>
      <c r="H139" s="96"/>
      <c r="I139" s="96"/>
      <c r="J139" s="96"/>
      <c r="K139" s="96">
        <v>0</v>
      </c>
    </row>
    <row r="140" spans="1:11">
      <c r="A140" s="95" t="s">
        <v>16</v>
      </c>
      <c r="B140" s="96"/>
      <c r="C140" s="96"/>
      <c r="D140" s="96"/>
      <c r="E140" s="96">
        <v>0</v>
      </c>
      <c r="G140" s="95" t="s">
        <v>16</v>
      </c>
      <c r="H140" s="96"/>
      <c r="I140" s="96"/>
      <c r="J140" s="96"/>
      <c r="K140" s="96">
        <v>0</v>
      </c>
    </row>
    <row r="141" spans="1:11">
      <c r="A141" s="95" t="s">
        <v>17</v>
      </c>
      <c r="B141" s="96"/>
      <c r="C141" s="96"/>
      <c r="D141" s="96"/>
      <c r="E141" s="96">
        <v>0</v>
      </c>
      <c r="G141" s="95" t="s">
        <v>17</v>
      </c>
      <c r="H141" s="96"/>
      <c r="I141" s="96"/>
      <c r="J141" s="96"/>
      <c r="K141" s="96">
        <v>0</v>
      </c>
    </row>
    <row r="142" spans="1:11">
      <c r="A142" s="95" t="s">
        <v>18</v>
      </c>
      <c r="B142" s="96"/>
      <c r="C142" s="96"/>
      <c r="D142" s="96"/>
      <c r="E142" s="96">
        <v>0</v>
      </c>
      <c r="G142" s="95" t="s">
        <v>18</v>
      </c>
      <c r="H142" s="96"/>
      <c r="I142" s="96"/>
      <c r="J142" s="96"/>
      <c r="K142" s="96">
        <v>0</v>
      </c>
    </row>
    <row r="145" spans="1:17">
      <c r="A145" s="650" t="s">
        <v>1</v>
      </c>
      <c r="B145" s="651" t="s">
        <v>83</v>
      </c>
      <c r="C145" s="651"/>
      <c r="D145" s="651"/>
      <c r="E145" s="652" t="s">
        <v>19</v>
      </c>
      <c r="G145" s="650" t="s">
        <v>1</v>
      </c>
      <c r="H145" s="651" t="s">
        <v>84</v>
      </c>
      <c r="I145" s="651"/>
      <c r="J145" s="651"/>
      <c r="K145" s="652" t="s">
        <v>19</v>
      </c>
      <c r="M145" s="650" t="s">
        <v>1</v>
      </c>
      <c r="N145" s="651" t="s">
        <v>61</v>
      </c>
      <c r="O145" s="651"/>
      <c r="P145" s="651"/>
      <c r="Q145" s="652" t="s">
        <v>19</v>
      </c>
    </row>
    <row r="146" spans="1:17">
      <c r="A146" s="650"/>
      <c r="B146" s="93" t="s">
        <v>611</v>
      </c>
      <c r="C146" s="94" t="s">
        <v>62</v>
      </c>
      <c r="D146" s="93" t="s">
        <v>63</v>
      </c>
      <c r="E146" s="653"/>
      <c r="G146" s="650"/>
      <c r="H146" s="93" t="s">
        <v>611</v>
      </c>
      <c r="I146" s="94" t="s">
        <v>62</v>
      </c>
      <c r="J146" s="93" t="s">
        <v>63</v>
      </c>
      <c r="K146" s="653"/>
      <c r="M146" s="650"/>
      <c r="N146" s="93" t="s">
        <v>611</v>
      </c>
      <c r="O146" s="94" t="s">
        <v>62</v>
      </c>
      <c r="P146" s="93" t="s">
        <v>63</v>
      </c>
      <c r="Q146" s="653"/>
    </row>
    <row r="147" spans="1:17">
      <c r="A147" s="95" t="s">
        <v>7</v>
      </c>
      <c r="B147" s="93">
        <v>0</v>
      </c>
      <c r="C147" s="93">
        <v>0</v>
      </c>
      <c r="D147" s="96">
        <v>6</v>
      </c>
      <c r="E147" s="96">
        <v>6</v>
      </c>
      <c r="G147" s="95" t="s">
        <v>7</v>
      </c>
      <c r="H147" s="93">
        <v>0</v>
      </c>
      <c r="I147" s="93">
        <v>0</v>
      </c>
      <c r="J147" s="96">
        <v>11</v>
      </c>
      <c r="K147" s="96">
        <v>11</v>
      </c>
      <c r="M147" s="95" t="s">
        <v>7</v>
      </c>
      <c r="N147" s="96">
        <v>0</v>
      </c>
      <c r="O147" s="96">
        <v>0</v>
      </c>
      <c r="P147" s="96">
        <v>5</v>
      </c>
      <c r="Q147" s="96">
        <v>5</v>
      </c>
    </row>
    <row r="148" spans="1:17">
      <c r="A148" s="95" t="s">
        <v>8</v>
      </c>
      <c r="B148" s="93">
        <v>0</v>
      </c>
      <c r="C148" s="93">
        <v>0</v>
      </c>
      <c r="D148" s="96">
        <v>6</v>
      </c>
      <c r="E148" s="96">
        <v>6</v>
      </c>
      <c r="G148" s="95" t="s">
        <v>8</v>
      </c>
      <c r="H148" s="93">
        <v>0</v>
      </c>
      <c r="I148" s="93">
        <v>0</v>
      </c>
      <c r="J148" s="96">
        <v>11</v>
      </c>
      <c r="K148" s="98">
        <v>11</v>
      </c>
      <c r="M148" s="95" t="s">
        <v>8</v>
      </c>
      <c r="N148" s="96">
        <v>0</v>
      </c>
      <c r="O148" s="96">
        <v>0</v>
      </c>
      <c r="P148" s="96">
        <v>5</v>
      </c>
      <c r="Q148" s="96">
        <v>5</v>
      </c>
    </row>
    <row r="149" spans="1:17">
      <c r="A149" s="95" t="s">
        <v>9</v>
      </c>
      <c r="B149" s="96">
        <v>0</v>
      </c>
      <c r="C149" s="96">
        <v>0</v>
      </c>
      <c r="D149" s="96">
        <v>6</v>
      </c>
      <c r="E149" s="96">
        <v>6</v>
      </c>
      <c r="G149" s="95" t="s">
        <v>9</v>
      </c>
      <c r="H149" s="96">
        <v>0</v>
      </c>
      <c r="I149" s="96">
        <v>0</v>
      </c>
      <c r="J149" s="96">
        <v>13</v>
      </c>
      <c r="K149" s="98">
        <v>13</v>
      </c>
      <c r="M149" s="95" t="s">
        <v>9</v>
      </c>
      <c r="N149" s="96">
        <v>0</v>
      </c>
      <c r="O149" s="96">
        <v>0</v>
      </c>
      <c r="P149" s="96">
        <v>5</v>
      </c>
      <c r="Q149" s="96">
        <v>5</v>
      </c>
    </row>
    <row r="150" spans="1:17">
      <c r="A150" s="95" t="s">
        <v>10</v>
      </c>
      <c r="B150" s="96"/>
      <c r="C150" s="96"/>
      <c r="D150" s="96"/>
      <c r="E150" s="96">
        <v>0</v>
      </c>
      <c r="G150" s="95" t="s">
        <v>10</v>
      </c>
      <c r="H150" s="96"/>
      <c r="I150" s="96"/>
      <c r="J150" s="96"/>
      <c r="K150" s="98">
        <v>0</v>
      </c>
      <c r="M150" s="95" t="s">
        <v>10</v>
      </c>
      <c r="N150" s="96"/>
      <c r="O150" s="96"/>
      <c r="P150" s="96"/>
      <c r="Q150" s="96">
        <v>0</v>
      </c>
    </row>
    <row r="151" spans="1:17">
      <c r="A151" s="95" t="s">
        <v>11</v>
      </c>
      <c r="B151" s="96"/>
      <c r="C151" s="96"/>
      <c r="D151" s="96"/>
      <c r="E151" s="96">
        <v>0</v>
      </c>
      <c r="G151" s="95" t="s">
        <v>11</v>
      </c>
      <c r="H151" s="96"/>
      <c r="I151" s="96"/>
      <c r="J151" s="96"/>
      <c r="K151" s="98">
        <v>0</v>
      </c>
      <c r="M151" s="95" t="s">
        <v>11</v>
      </c>
      <c r="N151" s="96"/>
      <c r="O151" s="96"/>
      <c r="P151" s="96"/>
      <c r="Q151" s="96">
        <v>0</v>
      </c>
    </row>
    <row r="152" spans="1:17">
      <c r="A152" s="95" t="s">
        <v>12</v>
      </c>
      <c r="B152" s="96"/>
      <c r="C152" s="96"/>
      <c r="D152" s="96"/>
      <c r="E152" s="96">
        <v>0</v>
      </c>
      <c r="G152" s="95" t="s">
        <v>12</v>
      </c>
      <c r="H152" s="96"/>
      <c r="I152" s="96"/>
      <c r="J152" s="96"/>
      <c r="K152" s="96">
        <v>0</v>
      </c>
      <c r="M152" s="95" t="s">
        <v>12</v>
      </c>
      <c r="N152" s="96"/>
      <c r="O152" s="96"/>
      <c r="P152" s="96"/>
      <c r="Q152" s="96">
        <v>0</v>
      </c>
    </row>
    <row r="153" spans="1:17">
      <c r="A153" s="95" t="s">
        <v>13</v>
      </c>
      <c r="B153" s="96"/>
      <c r="C153" s="96"/>
      <c r="D153" s="96"/>
      <c r="E153" s="96">
        <v>0</v>
      </c>
      <c r="G153" s="95" t="s">
        <v>13</v>
      </c>
      <c r="H153" s="96"/>
      <c r="I153" s="96"/>
      <c r="J153" s="96"/>
      <c r="K153" s="96">
        <v>0</v>
      </c>
      <c r="M153" s="95" t="s">
        <v>13</v>
      </c>
      <c r="N153" s="96"/>
      <c r="O153" s="96"/>
      <c r="P153" s="96"/>
      <c r="Q153" s="96">
        <v>0</v>
      </c>
    </row>
    <row r="154" spans="1:17">
      <c r="A154" s="95" t="s">
        <v>14</v>
      </c>
      <c r="B154" s="96"/>
      <c r="C154" s="96"/>
      <c r="D154" s="96"/>
      <c r="E154" s="96">
        <v>0</v>
      </c>
      <c r="G154" s="95" t="s">
        <v>14</v>
      </c>
      <c r="H154" s="96"/>
      <c r="I154" s="96"/>
      <c r="J154" s="96"/>
      <c r="K154" s="96">
        <v>0</v>
      </c>
      <c r="M154" s="95" t="s">
        <v>14</v>
      </c>
      <c r="N154" s="96"/>
      <c r="O154" s="96"/>
      <c r="P154" s="96"/>
      <c r="Q154" s="96">
        <v>0</v>
      </c>
    </row>
    <row r="155" spans="1:17">
      <c r="A155" s="95" t="s">
        <v>15</v>
      </c>
      <c r="B155" s="96"/>
      <c r="C155" s="96"/>
      <c r="D155" s="96"/>
      <c r="E155" s="96">
        <v>0</v>
      </c>
      <c r="G155" s="95" t="s">
        <v>15</v>
      </c>
      <c r="H155" s="96"/>
      <c r="I155" s="96"/>
      <c r="J155" s="96"/>
      <c r="K155" s="96">
        <v>0</v>
      </c>
      <c r="M155" s="95" t="s">
        <v>15</v>
      </c>
      <c r="N155" s="96"/>
      <c r="O155" s="96"/>
      <c r="P155" s="96"/>
      <c r="Q155" s="96">
        <v>0</v>
      </c>
    </row>
    <row r="156" spans="1:17">
      <c r="A156" s="95" t="s">
        <v>16</v>
      </c>
      <c r="B156" s="96"/>
      <c r="C156" s="96"/>
      <c r="D156" s="96"/>
      <c r="E156" s="96">
        <v>0</v>
      </c>
      <c r="G156" s="95" t="s">
        <v>16</v>
      </c>
      <c r="H156" s="96"/>
      <c r="I156" s="96"/>
      <c r="J156" s="96"/>
      <c r="K156" s="96">
        <v>0</v>
      </c>
      <c r="M156" s="95" t="s">
        <v>16</v>
      </c>
      <c r="N156" s="96"/>
      <c r="O156" s="96"/>
      <c r="P156" s="96"/>
      <c r="Q156" s="96">
        <v>0</v>
      </c>
    </row>
    <row r="157" spans="1:17">
      <c r="A157" s="95" t="s">
        <v>17</v>
      </c>
      <c r="B157" s="96"/>
      <c r="C157" s="96"/>
      <c r="D157" s="96"/>
      <c r="E157" s="96">
        <v>0</v>
      </c>
      <c r="G157" s="95" t="s">
        <v>17</v>
      </c>
      <c r="H157" s="96"/>
      <c r="I157" s="96"/>
      <c r="J157" s="96"/>
      <c r="K157" s="96">
        <v>0</v>
      </c>
      <c r="M157" s="95" t="s">
        <v>17</v>
      </c>
      <c r="N157" s="96"/>
      <c r="O157" s="96"/>
      <c r="P157" s="96"/>
      <c r="Q157" s="96">
        <v>0</v>
      </c>
    </row>
    <row r="158" spans="1:17">
      <c r="A158" s="95" t="s">
        <v>18</v>
      </c>
      <c r="B158" s="96"/>
      <c r="C158" s="96"/>
      <c r="D158" s="96"/>
      <c r="E158" s="96">
        <v>0</v>
      </c>
      <c r="G158" s="95" t="s">
        <v>18</v>
      </c>
      <c r="H158" s="96"/>
      <c r="I158" s="96"/>
      <c r="J158" s="96"/>
      <c r="K158" s="96">
        <v>0</v>
      </c>
      <c r="M158" s="95" t="s">
        <v>18</v>
      </c>
      <c r="N158" s="96"/>
      <c r="O158" s="96"/>
      <c r="P158" s="96"/>
      <c r="Q158" s="96">
        <v>0</v>
      </c>
    </row>
    <row r="161" spans="1:11">
      <c r="A161" s="650" t="s">
        <v>1</v>
      </c>
      <c r="B161" s="651" t="s">
        <v>85</v>
      </c>
      <c r="C161" s="651"/>
      <c r="D161" s="651"/>
      <c r="E161" s="652" t="s">
        <v>19</v>
      </c>
      <c r="G161" s="650" t="s">
        <v>1</v>
      </c>
      <c r="H161" s="651" t="s">
        <v>86</v>
      </c>
      <c r="I161" s="651"/>
      <c r="J161" s="651"/>
      <c r="K161" s="652" t="s">
        <v>19</v>
      </c>
    </row>
    <row r="162" spans="1:11">
      <c r="A162" s="650"/>
      <c r="B162" s="93" t="s">
        <v>611</v>
      </c>
      <c r="C162" s="94" t="s">
        <v>62</v>
      </c>
      <c r="D162" s="93" t="s">
        <v>63</v>
      </c>
      <c r="E162" s="653"/>
      <c r="G162" s="650"/>
      <c r="H162" s="93" t="s">
        <v>611</v>
      </c>
      <c r="I162" s="94" t="s">
        <v>62</v>
      </c>
      <c r="J162" s="93" t="s">
        <v>63</v>
      </c>
      <c r="K162" s="653"/>
    </row>
    <row r="163" spans="1:11">
      <c r="A163" s="95" t="s">
        <v>7</v>
      </c>
      <c r="B163" s="93">
        <v>0</v>
      </c>
      <c r="C163" s="93">
        <v>0</v>
      </c>
      <c r="D163" s="96">
        <v>2</v>
      </c>
      <c r="E163" s="96">
        <v>2</v>
      </c>
      <c r="G163" s="95" t="s">
        <v>7</v>
      </c>
      <c r="H163" s="93">
        <v>0</v>
      </c>
      <c r="I163" s="93">
        <v>0</v>
      </c>
      <c r="J163" s="96">
        <v>3</v>
      </c>
      <c r="K163" s="96">
        <v>3</v>
      </c>
    </row>
    <row r="164" spans="1:11">
      <c r="A164" s="95" t="s">
        <v>8</v>
      </c>
      <c r="B164" s="93">
        <v>0</v>
      </c>
      <c r="C164" s="93">
        <v>0</v>
      </c>
      <c r="D164" s="96">
        <v>2</v>
      </c>
      <c r="E164" s="96">
        <v>2</v>
      </c>
      <c r="G164" s="95" t="s">
        <v>8</v>
      </c>
      <c r="H164" s="93">
        <v>0</v>
      </c>
      <c r="I164" s="93">
        <v>0</v>
      </c>
      <c r="J164" s="96">
        <v>3</v>
      </c>
      <c r="K164" s="96">
        <v>3</v>
      </c>
    </row>
    <row r="165" spans="1:11">
      <c r="A165" s="95" t="s">
        <v>9</v>
      </c>
      <c r="B165" s="96">
        <v>0</v>
      </c>
      <c r="C165" s="96">
        <v>0</v>
      </c>
      <c r="D165" s="96">
        <v>2</v>
      </c>
      <c r="E165" s="96">
        <v>2</v>
      </c>
      <c r="G165" s="95" t="s">
        <v>9</v>
      </c>
      <c r="H165" s="96">
        <v>0</v>
      </c>
      <c r="I165" s="96">
        <v>0</v>
      </c>
      <c r="J165" s="96">
        <v>3</v>
      </c>
      <c r="K165" s="96">
        <v>3</v>
      </c>
    </row>
    <row r="166" spans="1:11">
      <c r="A166" s="95" t="s">
        <v>10</v>
      </c>
      <c r="B166" s="96"/>
      <c r="C166" s="96"/>
      <c r="D166" s="96"/>
      <c r="E166" s="96">
        <v>0</v>
      </c>
      <c r="G166" s="95" t="s">
        <v>10</v>
      </c>
      <c r="H166" s="96"/>
      <c r="I166" s="96"/>
      <c r="J166" s="96"/>
      <c r="K166" s="96">
        <v>0</v>
      </c>
    </row>
    <row r="167" spans="1:11">
      <c r="A167" s="95" t="s">
        <v>11</v>
      </c>
      <c r="B167" s="96"/>
      <c r="C167" s="96"/>
      <c r="D167" s="96"/>
      <c r="E167" s="96">
        <v>0</v>
      </c>
      <c r="G167" s="95" t="s">
        <v>11</v>
      </c>
      <c r="H167" s="96"/>
      <c r="I167" s="96"/>
      <c r="J167" s="96"/>
      <c r="K167" s="96">
        <v>0</v>
      </c>
    </row>
    <row r="168" spans="1:11">
      <c r="A168" s="95" t="s">
        <v>12</v>
      </c>
      <c r="B168" s="96"/>
      <c r="C168" s="96"/>
      <c r="D168" s="96"/>
      <c r="E168" s="96">
        <v>0</v>
      </c>
      <c r="G168" s="95" t="s">
        <v>12</v>
      </c>
      <c r="H168" s="96"/>
      <c r="I168" s="96"/>
      <c r="J168" s="96"/>
      <c r="K168" s="96">
        <v>0</v>
      </c>
    </row>
    <row r="169" spans="1:11">
      <c r="A169" s="95" t="s">
        <v>13</v>
      </c>
      <c r="B169" s="96"/>
      <c r="C169" s="96"/>
      <c r="D169" s="96"/>
      <c r="E169" s="96">
        <v>0</v>
      </c>
      <c r="G169" s="95" t="s">
        <v>13</v>
      </c>
      <c r="H169" s="96"/>
      <c r="I169" s="96"/>
      <c r="J169" s="96"/>
      <c r="K169" s="96">
        <v>0</v>
      </c>
    </row>
    <row r="170" spans="1:11">
      <c r="A170" s="95" t="s">
        <v>14</v>
      </c>
      <c r="B170" s="96"/>
      <c r="C170" s="96"/>
      <c r="D170" s="96"/>
      <c r="E170" s="96">
        <v>0</v>
      </c>
      <c r="G170" s="95" t="s">
        <v>14</v>
      </c>
      <c r="H170" s="96"/>
      <c r="I170" s="96"/>
      <c r="J170" s="96"/>
      <c r="K170" s="96">
        <v>0</v>
      </c>
    </row>
    <row r="171" spans="1:11">
      <c r="A171" s="95" t="s">
        <v>15</v>
      </c>
      <c r="B171" s="96"/>
      <c r="C171" s="96"/>
      <c r="D171" s="96"/>
      <c r="E171" s="96">
        <v>0</v>
      </c>
      <c r="G171" s="95" t="s">
        <v>15</v>
      </c>
      <c r="H171" s="96"/>
      <c r="I171" s="96"/>
      <c r="J171" s="96"/>
      <c r="K171" s="96">
        <v>0</v>
      </c>
    </row>
    <row r="172" spans="1:11">
      <c r="A172" s="95" t="s">
        <v>16</v>
      </c>
      <c r="B172" s="96"/>
      <c r="C172" s="96"/>
      <c r="D172" s="96"/>
      <c r="E172" s="96">
        <v>0</v>
      </c>
      <c r="G172" s="95" t="s">
        <v>16</v>
      </c>
      <c r="H172" s="96"/>
      <c r="I172" s="96"/>
      <c r="J172" s="96"/>
      <c r="K172" s="96">
        <v>0</v>
      </c>
    </row>
    <row r="173" spans="1:11">
      <c r="A173" s="95" t="s">
        <v>17</v>
      </c>
      <c r="B173" s="96"/>
      <c r="C173" s="96"/>
      <c r="D173" s="96"/>
      <c r="E173" s="96">
        <v>0</v>
      </c>
      <c r="G173" s="95" t="s">
        <v>17</v>
      </c>
      <c r="H173" s="96"/>
      <c r="I173" s="96"/>
      <c r="J173" s="96"/>
      <c r="K173" s="96">
        <v>0</v>
      </c>
    </row>
    <row r="174" spans="1:11">
      <c r="A174" s="95" t="s">
        <v>18</v>
      </c>
      <c r="B174" s="96"/>
      <c r="C174" s="96"/>
      <c r="D174" s="96"/>
      <c r="E174" s="96">
        <v>0</v>
      </c>
      <c r="G174" s="95" t="s">
        <v>18</v>
      </c>
      <c r="H174" s="96"/>
      <c r="I174" s="96"/>
      <c r="J174" s="96"/>
      <c r="K174" s="96">
        <v>0</v>
      </c>
    </row>
    <row r="176" spans="1:11">
      <c r="A176" s="650" t="s">
        <v>1</v>
      </c>
      <c r="B176" s="651" t="s">
        <v>87</v>
      </c>
      <c r="C176" s="651"/>
      <c r="D176" s="651"/>
      <c r="E176" s="652" t="s">
        <v>19</v>
      </c>
    </row>
    <row r="177" spans="1:8">
      <c r="A177" s="650"/>
      <c r="B177" s="93" t="s">
        <v>611</v>
      </c>
      <c r="C177" s="94" t="s">
        <v>62</v>
      </c>
      <c r="D177" s="93" t="s">
        <v>63</v>
      </c>
      <c r="E177" s="653"/>
      <c r="H177" s="90" t="s">
        <v>22</v>
      </c>
    </row>
    <row r="178" spans="1:8">
      <c r="A178" s="95" t="s">
        <v>7</v>
      </c>
      <c r="B178" s="93">
        <v>0</v>
      </c>
      <c r="C178" s="93">
        <v>0</v>
      </c>
      <c r="D178" s="96">
        <v>3</v>
      </c>
      <c r="E178" s="96">
        <v>3</v>
      </c>
    </row>
    <row r="179" spans="1:8">
      <c r="A179" s="95" t="s">
        <v>8</v>
      </c>
      <c r="B179" s="93">
        <v>0</v>
      </c>
      <c r="C179" s="93">
        <v>1</v>
      </c>
      <c r="D179" s="96">
        <v>2</v>
      </c>
      <c r="E179" s="96">
        <v>3</v>
      </c>
    </row>
    <row r="180" spans="1:8">
      <c r="A180" s="95" t="s">
        <v>9</v>
      </c>
      <c r="B180" s="96">
        <v>0</v>
      </c>
      <c r="C180" s="96">
        <v>1</v>
      </c>
      <c r="D180" s="96">
        <v>2</v>
      </c>
      <c r="E180" s="96">
        <v>3</v>
      </c>
    </row>
    <row r="181" spans="1:8">
      <c r="A181" s="95" t="s">
        <v>10</v>
      </c>
      <c r="B181" s="96"/>
      <c r="C181" s="96"/>
      <c r="D181" s="96"/>
      <c r="E181" s="96">
        <v>0</v>
      </c>
    </row>
    <row r="182" spans="1:8">
      <c r="A182" s="95" t="s">
        <v>11</v>
      </c>
      <c r="B182" s="96"/>
      <c r="C182" s="96"/>
      <c r="D182" s="96"/>
      <c r="E182" s="96">
        <v>0</v>
      </c>
    </row>
    <row r="183" spans="1:8">
      <c r="A183" s="95" t="s">
        <v>12</v>
      </c>
      <c r="B183" s="96"/>
      <c r="C183" s="96"/>
      <c r="D183" s="96"/>
      <c r="E183" s="96">
        <v>0</v>
      </c>
    </row>
    <row r="184" spans="1:8">
      <c r="A184" s="95" t="s">
        <v>13</v>
      </c>
      <c r="B184" s="96"/>
      <c r="C184" s="96"/>
      <c r="D184" s="96"/>
      <c r="E184" s="96">
        <v>0</v>
      </c>
    </row>
    <row r="185" spans="1:8">
      <c r="A185" s="95" t="s">
        <v>14</v>
      </c>
      <c r="B185" s="96"/>
      <c r="C185" s="96"/>
      <c r="D185" s="96"/>
      <c r="E185" s="96">
        <v>0</v>
      </c>
    </row>
    <row r="186" spans="1:8">
      <c r="A186" s="95" t="s">
        <v>15</v>
      </c>
      <c r="B186" s="96"/>
      <c r="C186" s="96"/>
      <c r="D186" s="96"/>
      <c r="E186" s="96">
        <v>0</v>
      </c>
    </row>
    <row r="187" spans="1:8">
      <c r="A187" s="95" t="s">
        <v>16</v>
      </c>
      <c r="B187" s="96"/>
      <c r="C187" s="96"/>
      <c r="D187" s="96"/>
      <c r="E187" s="96">
        <v>0</v>
      </c>
    </row>
    <row r="188" spans="1:8">
      <c r="A188" s="95" t="s">
        <v>17</v>
      </c>
      <c r="B188" s="96"/>
      <c r="C188" s="96"/>
      <c r="D188" s="96"/>
      <c r="E188" s="96">
        <v>0</v>
      </c>
    </row>
    <row r="189" spans="1:8">
      <c r="A189" s="95" t="s">
        <v>18</v>
      </c>
      <c r="B189" s="96"/>
      <c r="C189" s="96"/>
      <c r="D189" s="96"/>
      <c r="E189" s="96">
        <v>0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2"/>
  <sheetViews>
    <sheetView workbookViewId="0">
      <selection activeCell="J141" sqref="J141"/>
    </sheetView>
  </sheetViews>
  <sheetFormatPr defaultRowHeight="15"/>
  <cols>
    <col min="1" max="1" width="9.140625" style="1"/>
    <col min="2" max="2" width="12.7109375" style="1" bestFit="1" customWidth="1"/>
    <col min="3" max="3" width="9.140625" style="1"/>
    <col min="4" max="4" width="12.7109375" style="1" bestFit="1" customWidth="1"/>
    <col min="5" max="5" width="11.7109375" style="1" bestFit="1" customWidth="1"/>
    <col min="6" max="6" width="13" style="1" bestFit="1" customWidth="1"/>
    <col min="7" max="7" width="12" style="1" customWidth="1"/>
    <col min="8" max="8" width="10.7109375" style="1" bestFit="1" customWidth="1"/>
    <col min="9" max="9" width="12.140625" style="1" customWidth="1"/>
    <col min="10" max="10" width="12.7109375" style="1" bestFit="1" customWidth="1"/>
    <col min="11" max="11" width="11.7109375" style="1" bestFit="1" customWidth="1"/>
    <col min="12" max="12" width="11.28515625" style="1" customWidth="1"/>
    <col min="13" max="16384" width="9.140625" style="1"/>
  </cols>
  <sheetData>
    <row r="1" spans="1:15" ht="30" customHeight="1">
      <c r="A1" s="742" t="s">
        <v>88</v>
      </c>
      <c r="B1" s="743"/>
      <c r="C1" s="743"/>
      <c r="D1" s="743"/>
      <c r="E1" s="743"/>
      <c r="F1" s="743"/>
      <c r="G1" s="743"/>
      <c r="H1" s="743"/>
      <c r="I1" s="743"/>
      <c r="J1" s="743"/>
      <c r="K1" s="743"/>
      <c r="L1" s="743"/>
      <c r="M1" s="743"/>
      <c r="N1" s="744"/>
      <c r="O1" s="748">
        <v>2017</v>
      </c>
    </row>
    <row r="2" spans="1:15" ht="30" customHeight="1">
      <c r="A2" s="745"/>
      <c r="B2" s="746"/>
      <c r="C2" s="746"/>
      <c r="D2" s="746"/>
      <c r="E2" s="746"/>
      <c r="F2" s="746"/>
      <c r="G2" s="746"/>
      <c r="H2" s="746"/>
      <c r="I2" s="746"/>
      <c r="J2" s="746"/>
      <c r="K2" s="746"/>
      <c r="L2" s="746"/>
      <c r="M2" s="746"/>
      <c r="N2" s="747"/>
      <c r="O2" s="749"/>
    </row>
    <row r="3" spans="1:15">
      <c r="A3" s="2"/>
    </row>
    <row r="5" spans="1:15" ht="19.5">
      <c r="A5" s="750" t="s">
        <v>1</v>
      </c>
      <c r="B5" s="102" t="s">
        <v>89</v>
      </c>
      <c r="C5" s="102" t="s">
        <v>89</v>
      </c>
      <c r="D5" s="102" t="s">
        <v>90</v>
      </c>
      <c r="E5" s="102" t="s">
        <v>90</v>
      </c>
      <c r="F5" s="102" t="s">
        <v>91</v>
      </c>
      <c r="G5" s="102" t="s">
        <v>90</v>
      </c>
      <c r="H5" s="102" t="s">
        <v>91</v>
      </c>
      <c r="I5" s="102" t="s">
        <v>90</v>
      </c>
      <c r="J5" s="102" t="s">
        <v>91</v>
      </c>
      <c r="K5" s="102" t="s">
        <v>90</v>
      </c>
      <c r="L5" s="102" t="s">
        <v>90</v>
      </c>
      <c r="M5" s="752" t="s">
        <v>91</v>
      </c>
    </row>
    <row r="6" spans="1:15" ht="19.5">
      <c r="A6" s="751"/>
      <c r="B6" s="103">
        <v>2017</v>
      </c>
      <c r="C6" s="103">
        <v>2016</v>
      </c>
      <c r="D6" s="104" t="s">
        <v>92</v>
      </c>
      <c r="E6" s="104" t="s">
        <v>93</v>
      </c>
      <c r="F6" s="104"/>
      <c r="G6" s="104" t="s">
        <v>94</v>
      </c>
      <c r="H6" s="104"/>
      <c r="I6" s="104" t="s">
        <v>95</v>
      </c>
      <c r="J6" s="104"/>
      <c r="K6" s="104" t="s">
        <v>96</v>
      </c>
      <c r="L6" s="104" t="s">
        <v>97</v>
      </c>
      <c r="M6" s="753"/>
    </row>
    <row r="7" spans="1:15" s="10" customFormat="1">
      <c r="A7" s="5" t="s">
        <v>7</v>
      </c>
      <c r="B7" s="105">
        <v>2363</v>
      </c>
      <c r="C7" s="105">
        <v>2540</v>
      </c>
      <c r="D7" s="106">
        <v>2433889.16</v>
      </c>
      <c r="E7" s="106">
        <v>2084351.97</v>
      </c>
      <c r="F7" s="40">
        <v>6.38</v>
      </c>
      <c r="G7" s="107">
        <v>909459.65</v>
      </c>
      <c r="H7" s="40">
        <v>6.91</v>
      </c>
      <c r="I7" s="107">
        <v>1174892.32</v>
      </c>
      <c r="J7" s="40">
        <v>5.97</v>
      </c>
      <c r="K7" s="107">
        <f>E7-L7</f>
        <v>1605383.2</v>
      </c>
      <c r="L7" s="107">
        <v>478968.77</v>
      </c>
      <c r="M7" s="40">
        <v>5.48</v>
      </c>
      <c r="N7" s="108"/>
    </row>
    <row r="8" spans="1:15" s="10" customFormat="1">
      <c r="A8" s="5" t="s">
        <v>8</v>
      </c>
      <c r="B8" s="105">
        <v>2331</v>
      </c>
      <c r="C8" s="105">
        <v>2503</v>
      </c>
      <c r="D8" s="106">
        <v>2836723.86</v>
      </c>
      <c r="E8" s="106">
        <v>2164418.6800000002</v>
      </c>
      <c r="F8" s="40">
        <v>5.94</v>
      </c>
      <c r="G8" s="107">
        <v>675272.61</v>
      </c>
      <c r="H8" s="40">
        <v>6.79</v>
      </c>
      <c r="I8" s="107">
        <v>1489146.07</v>
      </c>
      <c r="J8" s="40">
        <v>5.56</v>
      </c>
      <c r="K8" s="107">
        <f t="shared" ref="K8:K18" si="0">E8-L8</f>
        <v>1682860.7100000002</v>
      </c>
      <c r="L8" s="107">
        <v>481557.97</v>
      </c>
      <c r="M8" s="40">
        <v>4.3499999999999996</v>
      </c>
      <c r="N8" s="108"/>
    </row>
    <row r="9" spans="1:15">
      <c r="A9" s="11" t="s">
        <v>9</v>
      </c>
      <c r="B9" s="105">
        <v>3100</v>
      </c>
      <c r="C9" s="105">
        <v>2649</v>
      </c>
      <c r="D9" s="106">
        <v>2007164.5</v>
      </c>
      <c r="E9" s="106">
        <v>3127993.42</v>
      </c>
      <c r="F9" s="40">
        <v>5.96</v>
      </c>
      <c r="G9" s="107">
        <v>1535606.51</v>
      </c>
      <c r="H9" s="40">
        <v>6.13</v>
      </c>
      <c r="I9" s="107">
        <v>1592386.91</v>
      </c>
      <c r="J9" s="40">
        <v>5.8</v>
      </c>
      <c r="K9" s="107">
        <f t="shared" si="0"/>
        <v>2623850.54</v>
      </c>
      <c r="L9" s="107">
        <v>504142.88</v>
      </c>
      <c r="M9" s="40">
        <v>4.75</v>
      </c>
      <c r="N9" s="108"/>
    </row>
    <row r="10" spans="1:15">
      <c r="A10" s="11" t="s">
        <v>10</v>
      </c>
      <c r="B10" s="105"/>
      <c r="C10" s="105">
        <v>2233</v>
      </c>
      <c r="D10" s="106">
        <v>2487345.2200000002</v>
      </c>
      <c r="E10" s="106"/>
      <c r="F10" s="40"/>
      <c r="G10" s="107"/>
      <c r="H10" s="40"/>
      <c r="I10" s="107"/>
      <c r="J10" s="40"/>
      <c r="K10" s="107">
        <f t="shared" si="0"/>
        <v>0</v>
      </c>
      <c r="L10" s="109"/>
      <c r="M10" s="40"/>
      <c r="N10" s="108"/>
    </row>
    <row r="11" spans="1:15">
      <c r="A11" s="11" t="s">
        <v>11</v>
      </c>
      <c r="B11" s="105"/>
      <c r="C11" s="105">
        <v>2212</v>
      </c>
      <c r="D11" s="106">
        <v>2751094.92</v>
      </c>
      <c r="E11" s="106"/>
      <c r="F11" s="40"/>
      <c r="G11" s="107"/>
      <c r="H11" s="40"/>
      <c r="I11" s="107"/>
      <c r="J11" s="40"/>
      <c r="K11" s="107">
        <f t="shared" si="0"/>
        <v>0</v>
      </c>
      <c r="L11" s="109"/>
      <c r="M11" s="40"/>
      <c r="N11" s="108"/>
    </row>
    <row r="12" spans="1:15">
      <c r="A12" s="11" t="s">
        <v>12</v>
      </c>
      <c r="B12" s="105"/>
      <c r="C12" s="105">
        <v>2259</v>
      </c>
      <c r="D12" s="106">
        <v>1645524.85</v>
      </c>
      <c r="E12" s="106"/>
      <c r="F12" s="40"/>
      <c r="G12" s="107"/>
      <c r="H12" s="40"/>
      <c r="I12" s="107"/>
      <c r="J12" s="40"/>
      <c r="K12" s="107">
        <f t="shared" si="0"/>
        <v>0</v>
      </c>
      <c r="L12" s="109"/>
      <c r="M12" s="40"/>
      <c r="N12" s="108"/>
    </row>
    <row r="13" spans="1:15">
      <c r="A13" s="11" t="s">
        <v>13</v>
      </c>
      <c r="B13" s="105"/>
      <c r="C13" s="105">
        <v>2339</v>
      </c>
      <c r="D13" s="106">
        <v>2706533.89</v>
      </c>
      <c r="E13" s="106"/>
      <c r="F13" s="40"/>
      <c r="G13" s="107"/>
      <c r="H13" s="40"/>
      <c r="I13" s="107"/>
      <c r="J13" s="40"/>
      <c r="K13" s="107">
        <f t="shared" si="0"/>
        <v>0</v>
      </c>
      <c r="L13" s="109"/>
      <c r="M13" s="40"/>
      <c r="N13" s="108"/>
    </row>
    <row r="14" spans="1:15">
      <c r="A14" s="11" t="s">
        <v>14</v>
      </c>
      <c r="B14" s="105"/>
      <c r="C14" s="105">
        <v>2602</v>
      </c>
      <c r="D14" s="106">
        <v>3878328.49</v>
      </c>
      <c r="E14" s="106"/>
      <c r="F14" s="40"/>
      <c r="G14" s="107"/>
      <c r="H14" s="40"/>
      <c r="I14" s="107"/>
      <c r="J14" s="40"/>
      <c r="K14" s="107">
        <f t="shared" si="0"/>
        <v>0</v>
      </c>
      <c r="L14" s="109"/>
      <c r="M14" s="40"/>
      <c r="N14" s="110"/>
    </row>
    <row r="15" spans="1:15">
      <c r="A15" s="11" t="s">
        <v>15</v>
      </c>
      <c r="B15" s="105"/>
      <c r="C15" s="105">
        <v>2466</v>
      </c>
      <c r="D15" s="106">
        <v>1524863.18</v>
      </c>
      <c r="E15" s="106"/>
      <c r="F15" s="40"/>
      <c r="G15" s="107"/>
      <c r="H15" s="40"/>
      <c r="I15" s="107"/>
      <c r="J15" s="40"/>
      <c r="K15" s="107">
        <f t="shared" si="0"/>
        <v>0</v>
      </c>
      <c r="L15" s="109"/>
      <c r="M15" s="40"/>
      <c r="N15" s="36"/>
    </row>
    <row r="16" spans="1:15">
      <c r="A16" s="11" t="s">
        <v>16</v>
      </c>
      <c r="B16" s="105"/>
      <c r="C16" s="105">
        <v>2524</v>
      </c>
      <c r="D16" s="106">
        <v>2925766.59</v>
      </c>
      <c r="E16" s="106"/>
      <c r="F16" s="40"/>
      <c r="G16" s="107"/>
      <c r="H16" s="40"/>
      <c r="I16" s="107"/>
      <c r="J16" s="40"/>
      <c r="K16" s="107">
        <f t="shared" si="0"/>
        <v>0</v>
      </c>
      <c r="L16" s="109"/>
      <c r="M16" s="40"/>
    </row>
    <row r="17" spans="1:15">
      <c r="A17" s="5" t="s">
        <v>17</v>
      </c>
      <c r="B17" s="105"/>
      <c r="C17" s="105">
        <v>2365</v>
      </c>
      <c r="D17" s="106">
        <v>1895758.04</v>
      </c>
      <c r="E17" s="106"/>
      <c r="F17" s="40"/>
      <c r="G17" s="107"/>
      <c r="H17" s="40"/>
      <c r="I17" s="107"/>
      <c r="J17" s="40"/>
      <c r="K17" s="107">
        <f t="shared" si="0"/>
        <v>0</v>
      </c>
      <c r="L17" s="107"/>
      <c r="M17" s="40"/>
      <c r="N17" s="20"/>
    </row>
    <row r="18" spans="1:15" s="10" customFormat="1">
      <c r="A18" s="5" t="s">
        <v>18</v>
      </c>
      <c r="B18" s="105"/>
      <c r="C18" s="105">
        <v>1435</v>
      </c>
      <c r="D18" s="106">
        <v>2043628.05</v>
      </c>
      <c r="E18" s="106"/>
      <c r="F18" s="40"/>
      <c r="G18" s="107"/>
      <c r="H18" s="40"/>
      <c r="I18" s="107"/>
      <c r="J18" s="40"/>
      <c r="K18" s="107">
        <f t="shared" si="0"/>
        <v>0</v>
      </c>
      <c r="L18" s="107"/>
      <c r="M18" s="40"/>
    </row>
    <row r="19" spans="1:15">
      <c r="A19" s="13" t="s">
        <v>19</v>
      </c>
      <c r="B19" s="111" t="s">
        <v>20</v>
      </c>
      <c r="C19" s="112">
        <f>SUM(C7:C18)</f>
        <v>28127</v>
      </c>
      <c r="D19" s="113">
        <f>SUM(D7:D18)</f>
        <v>29136620.75</v>
      </c>
      <c r="E19" s="114">
        <f>SUM(E7:E18)</f>
        <v>7376764.0700000003</v>
      </c>
      <c r="F19" s="115" t="s">
        <v>20</v>
      </c>
      <c r="G19" s="113">
        <f>SUM(G7:G18)</f>
        <v>3120338.77</v>
      </c>
      <c r="H19" s="115" t="s">
        <v>20</v>
      </c>
      <c r="I19" s="113">
        <f>SUM(I7:I18)</f>
        <v>4256425.3</v>
      </c>
      <c r="J19" s="115" t="s">
        <v>20</v>
      </c>
      <c r="K19" s="113">
        <f>SUM(K7:K18)</f>
        <v>5912094.4500000002</v>
      </c>
      <c r="L19" s="113">
        <f>SUM(L7:L18)</f>
        <v>1464669.62</v>
      </c>
      <c r="M19" s="115" t="s">
        <v>20</v>
      </c>
      <c r="N19" s="90" t="s">
        <v>22</v>
      </c>
    </row>
    <row r="20" spans="1:15">
      <c r="A20" s="13" t="s">
        <v>21</v>
      </c>
      <c r="B20" s="116" t="s">
        <v>20</v>
      </c>
      <c r="C20" s="117">
        <f>AVERAGE(C7:C18)</f>
        <v>2343.9166666666665</v>
      </c>
      <c r="D20" s="118">
        <f>AVERAGE(D7:D18)</f>
        <v>2428051.7291666665</v>
      </c>
      <c r="E20" s="119">
        <f>AVERAGE(E7:E18)</f>
        <v>2458921.3566666669</v>
      </c>
      <c r="F20" s="118">
        <f t="shared" ref="F20:M20" si="1">AVERAGE(F7:F18)</f>
        <v>6.0933333333333337</v>
      </c>
      <c r="G20" s="118">
        <f t="shared" si="1"/>
        <v>1040112.9233333333</v>
      </c>
      <c r="H20" s="118">
        <f t="shared" si="1"/>
        <v>6.6099999999999994</v>
      </c>
      <c r="I20" s="118">
        <f t="shared" si="1"/>
        <v>1418808.4333333333</v>
      </c>
      <c r="J20" s="118">
        <f t="shared" si="1"/>
        <v>5.7766666666666664</v>
      </c>
      <c r="K20" s="118">
        <f t="shared" si="1"/>
        <v>492674.53750000003</v>
      </c>
      <c r="L20" s="118">
        <f t="shared" si="1"/>
        <v>488223.20666666672</v>
      </c>
      <c r="M20" s="118">
        <f t="shared" si="1"/>
        <v>4.8600000000000003</v>
      </c>
      <c r="O20" s="120"/>
    </row>
    <row r="21" spans="1:15">
      <c r="A21" s="18"/>
      <c r="B21" s="19"/>
      <c r="C21" s="19"/>
      <c r="D21" s="19"/>
      <c r="E21" s="20"/>
      <c r="F21" s="19"/>
      <c r="G21" s="20"/>
      <c r="H21" s="20"/>
      <c r="I21" s="20"/>
      <c r="J21" s="20"/>
      <c r="K21" s="20"/>
      <c r="L21" s="20"/>
      <c r="M21" s="20"/>
      <c r="N21" s="20"/>
      <c r="O21" s="20"/>
    </row>
    <row r="22" spans="1:15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</row>
    <row r="23" spans="1:15" ht="22.5">
      <c r="A23" s="750" t="s">
        <v>1</v>
      </c>
      <c r="B23" s="102" t="s">
        <v>90</v>
      </c>
      <c r="C23" s="91" t="s">
        <v>89</v>
      </c>
      <c r="D23" s="754" t="s">
        <v>98</v>
      </c>
      <c r="F23" s="102" t="s">
        <v>90</v>
      </c>
      <c r="G23" s="102" t="s">
        <v>89</v>
      </c>
      <c r="H23" s="754" t="s">
        <v>98</v>
      </c>
      <c r="I23" s="20"/>
      <c r="J23" s="102" t="s">
        <v>90</v>
      </c>
      <c r="K23" s="102" t="s">
        <v>89</v>
      </c>
      <c r="L23" s="754" t="s">
        <v>98</v>
      </c>
      <c r="M23" s="20"/>
      <c r="N23" s="20"/>
      <c r="O23" s="20"/>
    </row>
    <row r="24" spans="1:15">
      <c r="A24" s="751"/>
      <c r="B24" s="104" t="s">
        <v>99</v>
      </c>
      <c r="C24" s="3">
        <v>2014</v>
      </c>
      <c r="D24" s="754"/>
      <c r="F24" s="104" t="s">
        <v>100</v>
      </c>
      <c r="G24" s="121">
        <v>2015</v>
      </c>
      <c r="H24" s="754"/>
      <c r="I24" s="20"/>
      <c r="J24" s="104" t="s">
        <v>92</v>
      </c>
      <c r="K24" s="121" t="s">
        <v>101</v>
      </c>
      <c r="L24" s="754"/>
      <c r="M24" s="20"/>
      <c r="N24" s="20"/>
      <c r="O24" s="20"/>
    </row>
    <row r="25" spans="1:15">
      <c r="A25" s="5" t="s">
        <v>7</v>
      </c>
      <c r="B25" s="106">
        <v>3928166.06</v>
      </c>
      <c r="C25" s="105">
        <v>2261</v>
      </c>
      <c r="D25" s="122">
        <f>B25/C25</f>
        <v>1737.3578328173376</v>
      </c>
      <c r="F25" s="106">
        <v>2174786.08</v>
      </c>
      <c r="G25" s="105">
        <v>2540</v>
      </c>
      <c r="H25" s="122">
        <f>F25/G25</f>
        <v>856.21499212598428</v>
      </c>
      <c r="I25" s="20"/>
      <c r="J25" s="106">
        <v>2433889.16</v>
      </c>
      <c r="K25" s="105">
        <v>2540</v>
      </c>
      <c r="L25" s="122">
        <f>J25/K25</f>
        <v>958.22407874015755</v>
      </c>
      <c r="M25" s="20"/>
      <c r="N25" s="20"/>
      <c r="O25" s="20"/>
    </row>
    <row r="26" spans="1:15">
      <c r="A26" s="5" t="s">
        <v>8</v>
      </c>
      <c r="B26" s="106">
        <v>2758163.46</v>
      </c>
      <c r="C26" s="105">
        <v>2833</v>
      </c>
      <c r="D26" s="122">
        <f t="shared" ref="D26:D36" si="2">B26/C26</f>
        <v>973.58399576420754</v>
      </c>
      <c r="F26" s="106">
        <v>2103015.5699999998</v>
      </c>
      <c r="G26" s="105">
        <v>2503</v>
      </c>
      <c r="H26" s="122">
        <f t="shared" ref="H26:H36" si="3">F26/G26</f>
        <v>840.19799041150611</v>
      </c>
      <c r="I26" s="20"/>
      <c r="J26" s="106">
        <v>2836723.86</v>
      </c>
      <c r="K26" s="105">
        <v>2503</v>
      </c>
      <c r="L26" s="122">
        <f t="shared" ref="L26:L36" si="4">J26/K26</f>
        <v>1133.3295485417498</v>
      </c>
      <c r="M26" s="20" t="s">
        <v>22</v>
      </c>
      <c r="N26" s="20"/>
      <c r="O26" s="20"/>
    </row>
    <row r="27" spans="1:15">
      <c r="A27" s="11" t="s">
        <v>9</v>
      </c>
      <c r="B27" s="106">
        <v>1904791.06</v>
      </c>
      <c r="C27" s="105">
        <v>2776</v>
      </c>
      <c r="D27" s="122">
        <f t="shared" si="2"/>
        <v>686.16392651296837</v>
      </c>
      <c r="F27" s="106">
        <v>3038800.21</v>
      </c>
      <c r="G27" s="105">
        <v>2649</v>
      </c>
      <c r="H27" s="122">
        <f t="shared" si="3"/>
        <v>1147.1499471498678</v>
      </c>
      <c r="I27" s="20"/>
      <c r="J27" s="106">
        <v>2007164.5</v>
      </c>
      <c r="K27" s="105">
        <v>2649</v>
      </c>
      <c r="L27" s="122">
        <f t="shared" si="4"/>
        <v>757.70649301623257</v>
      </c>
      <c r="M27" s="20"/>
      <c r="N27" s="20"/>
      <c r="O27" s="20"/>
    </row>
    <row r="28" spans="1:15">
      <c r="A28" s="11" t="s">
        <v>10</v>
      </c>
      <c r="B28" s="106">
        <v>3384314.07</v>
      </c>
      <c r="C28" s="105">
        <v>2976</v>
      </c>
      <c r="D28" s="122">
        <f t="shared" si="2"/>
        <v>1137.2023084677419</v>
      </c>
      <c r="F28" s="106">
        <v>2460977.56</v>
      </c>
      <c r="G28" s="105">
        <v>2233</v>
      </c>
      <c r="H28" s="122">
        <f t="shared" si="3"/>
        <v>1102.0947424988804</v>
      </c>
      <c r="I28" s="20"/>
      <c r="J28" s="106">
        <v>2487345.2200000002</v>
      </c>
      <c r="K28" s="105">
        <v>2233</v>
      </c>
      <c r="L28" s="122">
        <f t="shared" si="4"/>
        <v>1113.9029198387821</v>
      </c>
      <c r="M28" s="20"/>
      <c r="N28" s="20"/>
      <c r="O28" s="20"/>
    </row>
    <row r="29" spans="1:15">
      <c r="A29" s="11" t="s">
        <v>11</v>
      </c>
      <c r="B29" s="106">
        <v>2469802.71</v>
      </c>
      <c r="C29" s="105">
        <v>2558</v>
      </c>
      <c r="D29" s="122">
        <f t="shared" si="2"/>
        <v>965.52099687255668</v>
      </c>
      <c r="F29" s="106">
        <v>2003489.01</v>
      </c>
      <c r="G29" s="105">
        <v>2212</v>
      </c>
      <c r="H29" s="122">
        <f t="shared" si="3"/>
        <v>905.73644213381556</v>
      </c>
      <c r="I29" s="20"/>
      <c r="J29" s="106">
        <v>2751094.92</v>
      </c>
      <c r="K29" s="105">
        <v>2212</v>
      </c>
      <c r="L29" s="122">
        <f t="shared" si="4"/>
        <v>1243.7137974683544</v>
      </c>
      <c r="M29" s="20"/>
      <c r="N29" s="20"/>
      <c r="O29" s="20"/>
    </row>
    <row r="30" spans="1:15">
      <c r="A30" s="11" t="s">
        <v>12</v>
      </c>
      <c r="B30" s="106">
        <v>1755818.58</v>
      </c>
      <c r="C30" s="105">
        <v>2252</v>
      </c>
      <c r="D30" s="122">
        <f t="shared" si="2"/>
        <v>779.67077264653642</v>
      </c>
      <c r="F30" s="106">
        <v>2960296.7</v>
      </c>
      <c r="G30" s="105">
        <v>2259</v>
      </c>
      <c r="H30" s="122">
        <f t="shared" si="3"/>
        <v>1310.445639663568</v>
      </c>
      <c r="I30" s="20"/>
      <c r="J30" s="106">
        <v>1645524.85</v>
      </c>
      <c r="K30" s="105">
        <v>2259</v>
      </c>
      <c r="L30" s="122">
        <f t="shared" si="4"/>
        <v>728.4306551571492</v>
      </c>
      <c r="M30" s="20"/>
      <c r="N30" s="20"/>
      <c r="O30" s="20"/>
    </row>
    <row r="31" spans="1:15">
      <c r="A31" s="11" t="s">
        <v>13</v>
      </c>
      <c r="B31" s="106">
        <v>1938208.49</v>
      </c>
      <c r="C31" s="105">
        <v>2686</v>
      </c>
      <c r="D31" s="122">
        <f t="shared" si="2"/>
        <v>721.59660833953831</v>
      </c>
      <c r="F31" s="106">
        <v>1447838.96</v>
      </c>
      <c r="G31" s="105">
        <v>2339</v>
      </c>
      <c r="H31" s="122">
        <f t="shared" si="3"/>
        <v>618.999127832407</v>
      </c>
      <c r="I31" s="20"/>
      <c r="J31" s="106">
        <v>2706533.89</v>
      </c>
      <c r="K31" s="105">
        <v>2339</v>
      </c>
      <c r="L31" s="122">
        <f t="shared" si="4"/>
        <v>1157.1329157759726</v>
      </c>
      <c r="M31" s="20"/>
      <c r="N31" s="20"/>
      <c r="O31" s="20"/>
    </row>
    <row r="32" spans="1:15">
      <c r="A32" s="11" t="s">
        <v>14</v>
      </c>
      <c r="B32" s="106">
        <v>2299681</v>
      </c>
      <c r="C32" s="105">
        <v>2601</v>
      </c>
      <c r="D32" s="122">
        <f t="shared" si="2"/>
        <v>884.15263360246058</v>
      </c>
      <c r="F32" s="106">
        <v>1863585.42</v>
      </c>
      <c r="G32" s="105">
        <v>2602</v>
      </c>
      <c r="H32" s="122">
        <f t="shared" si="3"/>
        <v>716.21269023827824</v>
      </c>
      <c r="I32" s="20"/>
      <c r="J32" s="106">
        <v>3878328.49</v>
      </c>
      <c r="K32" s="105">
        <v>2602</v>
      </c>
      <c r="L32" s="122">
        <f t="shared" si="4"/>
        <v>1490.5182513451193</v>
      </c>
      <c r="M32" s="20"/>
      <c r="N32" s="20"/>
      <c r="O32" s="20"/>
    </row>
    <row r="33" spans="1:15">
      <c r="A33" s="11" t="s">
        <v>15</v>
      </c>
      <c r="B33" s="106">
        <v>2304532.91</v>
      </c>
      <c r="C33" s="105">
        <v>2681</v>
      </c>
      <c r="D33" s="122">
        <f t="shared" si="2"/>
        <v>859.57960089518838</v>
      </c>
      <c r="F33" s="106">
        <v>2443710.92</v>
      </c>
      <c r="G33" s="105">
        <v>2466</v>
      </c>
      <c r="H33" s="122">
        <f t="shared" si="3"/>
        <v>990.96144363341443</v>
      </c>
      <c r="I33" s="20"/>
      <c r="J33" s="106">
        <v>1524863.18</v>
      </c>
      <c r="K33" s="105">
        <v>2466</v>
      </c>
      <c r="L33" s="122">
        <f t="shared" si="4"/>
        <v>618.35489862124894</v>
      </c>
      <c r="M33" s="20"/>
      <c r="N33" s="20"/>
      <c r="O33" s="20"/>
    </row>
    <row r="34" spans="1:15">
      <c r="A34" s="11" t="s">
        <v>16</v>
      </c>
      <c r="B34" s="106">
        <v>1911861.65</v>
      </c>
      <c r="C34" s="105">
        <v>2841</v>
      </c>
      <c r="D34" s="122">
        <f t="shared" si="2"/>
        <v>672.95376627947905</v>
      </c>
      <c r="F34" s="106">
        <v>2147827.0299999998</v>
      </c>
      <c r="G34" s="105">
        <v>2524</v>
      </c>
      <c r="H34" s="122">
        <f t="shared" si="3"/>
        <v>850.96158082408863</v>
      </c>
      <c r="I34" s="20"/>
      <c r="J34" s="106">
        <v>2925766.59</v>
      </c>
      <c r="K34" s="105">
        <v>2524</v>
      </c>
      <c r="L34" s="122">
        <f t="shared" si="4"/>
        <v>1159.1785221870048</v>
      </c>
      <c r="M34" s="20"/>
      <c r="N34" s="20"/>
      <c r="O34" s="20"/>
    </row>
    <row r="35" spans="1:15">
      <c r="A35" s="5" t="s">
        <v>17</v>
      </c>
      <c r="B35" s="106">
        <v>2011391.17</v>
      </c>
      <c r="C35" s="105">
        <v>2319</v>
      </c>
      <c r="D35" s="122">
        <f t="shared" si="2"/>
        <v>867.35281155670543</v>
      </c>
      <c r="F35" s="106">
        <v>2268168.11</v>
      </c>
      <c r="G35" s="105">
        <v>2365</v>
      </c>
      <c r="H35" s="122">
        <f t="shared" si="3"/>
        <v>959.05628329809724</v>
      </c>
      <c r="I35" s="20"/>
      <c r="J35" s="106">
        <v>1895758.04</v>
      </c>
      <c r="K35" s="105">
        <v>2365</v>
      </c>
      <c r="L35" s="122">
        <f t="shared" si="4"/>
        <v>801.58902325581391</v>
      </c>
      <c r="M35" s="20"/>
      <c r="N35" s="20"/>
      <c r="O35" s="20"/>
    </row>
    <row r="36" spans="1:15">
      <c r="A36" s="5" t="s">
        <v>18</v>
      </c>
      <c r="B36" s="106">
        <v>1118688.6200000001</v>
      </c>
      <c r="C36" s="105">
        <v>1584</v>
      </c>
      <c r="D36" s="122">
        <f t="shared" si="2"/>
        <v>706.24281565656577</v>
      </c>
      <c r="F36" s="106">
        <v>1114362.22</v>
      </c>
      <c r="G36" s="105">
        <v>1435</v>
      </c>
      <c r="H36" s="122">
        <f t="shared" si="3"/>
        <v>776.55903832752608</v>
      </c>
      <c r="I36" s="20"/>
      <c r="J36" s="106">
        <v>2043628.05</v>
      </c>
      <c r="K36" s="105">
        <v>1435</v>
      </c>
      <c r="L36" s="122">
        <f t="shared" si="4"/>
        <v>1424.1310452961673</v>
      </c>
      <c r="M36" s="20"/>
      <c r="N36" s="20"/>
      <c r="O36" s="20"/>
    </row>
    <row r="37" spans="1:15">
      <c r="A37" s="13" t="s">
        <v>19</v>
      </c>
      <c r="B37" s="113">
        <f>SUM(B25:B36)</f>
        <v>27785419.779999997</v>
      </c>
      <c r="C37" s="123">
        <f>SUM(C25:C36)</f>
        <v>30368</v>
      </c>
      <c r="D37" s="123">
        <f>SUM(D25:D36)</f>
        <v>10991.378069411287</v>
      </c>
      <c r="F37" s="113">
        <f>SUM(F25:F36)</f>
        <v>26026857.789999999</v>
      </c>
      <c r="G37" s="112">
        <f>SUM(G25:G36)</f>
        <v>28127</v>
      </c>
      <c r="H37" s="123">
        <f>SUM(H25:H36)</f>
        <v>11074.589918137433</v>
      </c>
      <c r="J37" s="113">
        <f>SUM(J25:J36)</f>
        <v>29136620.75</v>
      </c>
      <c r="K37" s="112">
        <f>SUM(K25:K36)</f>
        <v>28127</v>
      </c>
      <c r="L37" s="123">
        <f>SUM(L25:L36)</f>
        <v>12586.212149243753</v>
      </c>
    </row>
    <row r="38" spans="1:15">
      <c r="A38" s="13" t="s">
        <v>21</v>
      </c>
      <c r="B38" s="118">
        <f>AVERAGE(B25:B36)</f>
        <v>2315451.648333333</v>
      </c>
      <c r="C38" s="124">
        <f>AVERAGE(C25:C36)</f>
        <v>2530.6666666666665</v>
      </c>
      <c r="D38" s="124">
        <f>AVERAGE(D25:D36)</f>
        <v>915.94817245094055</v>
      </c>
      <c r="F38" s="118">
        <f>AVERAGE(F25:F36)</f>
        <v>2168904.8158333334</v>
      </c>
      <c r="G38" s="125">
        <f>AVERAGE(G25:G36)</f>
        <v>2343.9166666666665</v>
      </c>
      <c r="H38" s="124">
        <f>AVERAGE(H25:H36)</f>
        <v>922.88249317811949</v>
      </c>
      <c r="J38" s="118">
        <f>AVERAGE(J25:J36)</f>
        <v>2428051.7291666665</v>
      </c>
      <c r="K38" s="125">
        <f>AVERAGE(K25:K36)</f>
        <v>2343.9166666666665</v>
      </c>
      <c r="L38" s="124">
        <f>AVERAGE(L25:L36)</f>
        <v>1048.8510124369793</v>
      </c>
    </row>
    <row r="41" spans="1:15">
      <c r="A41" s="755">
        <v>2017</v>
      </c>
      <c r="B41" s="755"/>
      <c r="C41" s="755"/>
      <c r="D41" s="755"/>
      <c r="E41" s="755"/>
      <c r="F41" s="755"/>
      <c r="G41" s="755"/>
      <c r="H41" s="755"/>
    </row>
    <row r="42" spans="1:15">
      <c r="A42" s="738" t="s">
        <v>102</v>
      </c>
      <c r="B42" s="739"/>
      <c r="C42" s="739"/>
      <c r="D42" s="739"/>
      <c r="E42" s="739"/>
      <c r="F42" s="738" t="s">
        <v>103</v>
      </c>
      <c r="G42" s="738"/>
      <c r="H42" s="740" t="s">
        <v>33</v>
      </c>
    </row>
    <row r="43" spans="1:15" ht="45">
      <c r="A43" s="126" t="s">
        <v>1</v>
      </c>
      <c r="B43" s="126" t="s">
        <v>104</v>
      </c>
      <c r="C43" s="126" t="s">
        <v>105</v>
      </c>
      <c r="D43" s="126" t="s">
        <v>106</v>
      </c>
      <c r="E43" s="126" t="s">
        <v>107</v>
      </c>
      <c r="F43" s="126" t="s">
        <v>108</v>
      </c>
      <c r="G43" s="126" t="s">
        <v>109</v>
      </c>
      <c r="H43" s="741"/>
    </row>
    <row r="44" spans="1:15">
      <c r="A44" s="5" t="s">
        <v>7</v>
      </c>
      <c r="B44" s="44">
        <v>1986</v>
      </c>
      <c r="C44" s="44">
        <v>970</v>
      </c>
      <c r="D44" s="44">
        <v>582</v>
      </c>
      <c r="E44" s="44">
        <v>434</v>
      </c>
      <c r="F44" s="43">
        <v>232537.39</v>
      </c>
      <c r="G44" s="43">
        <v>194520.92</v>
      </c>
      <c r="H44" s="127">
        <v>42767</v>
      </c>
    </row>
    <row r="45" spans="1:15">
      <c r="A45" s="5" t="s">
        <v>8</v>
      </c>
      <c r="B45" s="44">
        <v>2053</v>
      </c>
      <c r="C45" s="44">
        <v>1259</v>
      </c>
      <c r="D45" s="44">
        <v>552</v>
      </c>
      <c r="E45" s="44">
        <v>242</v>
      </c>
      <c r="F45" s="43">
        <v>185520.02</v>
      </c>
      <c r="G45" s="43">
        <v>463241.91</v>
      </c>
      <c r="H45" s="127">
        <v>42796</v>
      </c>
    </row>
    <row r="46" spans="1:15">
      <c r="A46" s="11" t="s">
        <v>9</v>
      </c>
      <c r="B46" s="44">
        <v>2611</v>
      </c>
      <c r="C46" s="44">
        <v>1504</v>
      </c>
      <c r="D46" s="44">
        <v>626</v>
      </c>
      <c r="E46" s="44">
        <v>481</v>
      </c>
      <c r="F46" s="43">
        <v>286097.99</v>
      </c>
      <c r="G46" s="43">
        <v>738226.8</v>
      </c>
      <c r="H46" s="127">
        <v>42828</v>
      </c>
    </row>
    <row r="47" spans="1:15">
      <c r="A47" s="11" t="s">
        <v>10</v>
      </c>
      <c r="B47" s="44"/>
      <c r="C47" s="44"/>
      <c r="D47" s="44"/>
      <c r="E47" s="44"/>
      <c r="F47" s="43"/>
      <c r="G47" s="43"/>
      <c r="H47" s="127"/>
    </row>
    <row r="48" spans="1:15">
      <c r="A48" s="11" t="s">
        <v>11</v>
      </c>
      <c r="B48" s="44"/>
      <c r="C48" s="44"/>
      <c r="D48" s="44"/>
      <c r="E48" s="44"/>
      <c r="F48" s="43"/>
      <c r="G48" s="43"/>
      <c r="H48" s="128"/>
      <c r="J48" s="52"/>
      <c r="L48" s="52"/>
    </row>
    <row r="49" spans="1:12">
      <c r="A49" s="11" t="s">
        <v>12</v>
      </c>
      <c r="B49" s="44"/>
      <c r="C49" s="44"/>
      <c r="D49" s="44"/>
      <c r="E49" s="44"/>
      <c r="F49" s="43"/>
      <c r="G49" s="43"/>
      <c r="H49" s="127"/>
      <c r="J49" s="52"/>
      <c r="L49" s="52"/>
    </row>
    <row r="50" spans="1:12">
      <c r="A50" s="11" t="s">
        <v>13</v>
      </c>
      <c r="B50" s="44"/>
      <c r="C50" s="44"/>
      <c r="D50" s="44"/>
      <c r="E50" s="44"/>
      <c r="F50" s="129"/>
      <c r="G50" s="43"/>
      <c r="H50" s="127"/>
      <c r="J50" s="36"/>
      <c r="L50" s="36"/>
    </row>
    <row r="51" spans="1:12">
      <c r="A51" s="11" t="s">
        <v>14</v>
      </c>
      <c r="B51" s="44"/>
      <c r="C51" s="44"/>
      <c r="D51" s="44"/>
      <c r="E51" s="44"/>
      <c r="F51" s="43"/>
      <c r="G51" s="43"/>
      <c r="H51" s="127"/>
      <c r="J51" s="52"/>
    </row>
    <row r="52" spans="1:12">
      <c r="A52" s="11" t="s">
        <v>15</v>
      </c>
      <c r="B52" s="44"/>
      <c r="C52" s="44"/>
      <c r="D52" s="44"/>
      <c r="E52" s="44"/>
      <c r="F52" s="43"/>
      <c r="G52" s="43"/>
      <c r="H52" s="127"/>
      <c r="J52" s="52"/>
      <c r="K52" s="90" t="s">
        <v>22</v>
      </c>
    </row>
    <row r="53" spans="1:12">
      <c r="A53" s="11" t="s">
        <v>16</v>
      </c>
      <c r="B53" s="44"/>
      <c r="C53" s="44"/>
      <c r="D53" s="44"/>
      <c r="E53" s="44"/>
      <c r="F53" s="43"/>
      <c r="G53" s="43"/>
      <c r="H53" s="127"/>
      <c r="J53" s="36"/>
    </row>
    <row r="54" spans="1:12">
      <c r="A54" s="5" t="s">
        <v>17</v>
      </c>
      <c r="B54" s="44"/>
      <c r="C54" s="44"/>
      <c r="D54" s="44"/>
      <c r="E54" s="44"/>
      <c r="F54" s="43"/>
      <c r="G54" s="43"/>
      <c r="H54" s="127"/>
    </row>
    <row r="55" spans="1:12">
      <c r="A55" s="5" t="s">
        <v>18</v>
      </c>
      <c r="B55" s="44"/>
      <c r="C55" s="44"/>
      <c r="D55" s="44"/>
      <c r="E55" s="44"/>
      <c r="F55" s="43"/>
      <c r="G55" s="43"/>
      <c r="H55" s="130"/>
    </row>
    <row r="56" spans="1:12">
      <c r="A56" s="131"/>
      <c r="B56" s="132"/>
      <c r="C56" s="132"/>
      <c r="D56" s="132"/>
      <c r="E56" s="132"/>
      <c r="F56" s="133"/>
      <c r="G56" s="133"/>
    </row>
    <row r="57" spans="1:12">
      <c r="A57" s="134"/>
      <c r="B57" s="134"/>
      <c r="C57" s="134"/>
      <c r="D57" s="134"/>
      <c r="E57" s="134"/>
      <c r="F57" s="134"/>
      <c r="G57" s="134"/>
      <c r="H57" s="134"/>
      <c r="I57" s="134"/>
    </row>
    <row r="58" spans="1:12">
      <c r="A58" s="755">
        <v>2016</v>
      </c>
      <c r="B58" s="755"/>
      <c r="C58" s="755"/>
      <c r="D58" s="755"/>
      <c r="E58" s="755"/>
      <c r="F58" s="755"/>
      <c r="G58" s="755"/>
      <c r="H58" s="755"/>
    </row>
    <row r="59" spans="1:12">
      <c r="A59" s="738" t="s">
        <v>102</v>
      </c>
      <c r="B59" s="739"/>
      <c r="C59" s="739"/>
      <c r="D59" s="739"/>
      <c r="E59" s="739"/>
      <c r="F59" s="738" t="s">
        <v>103</v>
      </c>
      <c r="G59" s="738"/>
      <c r="H59" s="740" t="s">
        <v>33</v>
      </c>
    </row>
    <row r="60" spans="1:12" ht="45">
      <c r="A60" s="126" t="s">
        <v>1</v>
      </c>
      <c r="B60" s="126" t="s">
        <v>104</v>
      </c>
      <c r="C60" s="126" t="s">
        <v>105</v>
      </c>
      <c r="D60" s="126" t="s">
        <v>106</v>
      </c>
      <c r="E60" s="126" t="s">
        <v>107</v>
      </c>
      <c r="F60" s="126" t="s">
        <v>108</v>
      </c>
      <c r="G60" s="126" t="s">
        <v>109</v>
      </c>
      <c r="H60" s="741"/>
      <c r="J60" s="90" t="s">
        <v>22</v>
      </c>
    </row>
    <row r="61" spans="1:12">
      <c r="A61" s="5" t="s">
        <v>7</v>
      </c>
      <c r="B61" s="44">
        <v>2016</v>
      </c>
      <c r="C61" s="44">
        <v>2013</v>
      </c>
      <c r="D61" s="44">
        <v>3</v>
      </c>
      <c r="E61" s="44">
        <v>0</v>
      </c>
      <c r="F61" s="135" t="s">
        <v>20</v>
      </c>
      <c r="G61" s="135" t="s">
        <v>20</v>
      </c>
      <c r="H61" s="135" t="s">
        <v>20</v>
      </c>
    </row>
    <row r="62" spans="1:12">
      <c r="A62" s="5" t="s">
        <v>8</v>
      </c>
      <c r="B62" s="44">
        <v>1984</v>
      </c>
      <c r="C62" s="44">
        <v>1970</v>
      </c>
      <c r="D62" s="44">
        <v>14</v>
      </c>
      <c r="E62" s="44">
        <v>0</v>
      </c>
      <c r="F62" s="135" t="s">
        <v>20</v>
      </c>
      <c r="G62" s="135" t="s">
        <v>20</v>
      </c>
      <c r="H62" s="135" t="s">
        <v>20</v>
      </c>
    </row>
    <row r="63" spans="1:12">
      <c r="A63" s="11" t="s">
        <v>9</v>
      </c>
      <c r="B63" s="44">
        <v>2253</v>
      </c>
      <c r="C63" s="44">
        <v>2229</v>
      </c>
      <c r="D63" s="44">
        <v>23</v>
      </c>
      <c r="E63" s="44">
        <v>1</v>
      </c>
      <c r="F63" s="135" t="s">
        <v>20</v>
      </c>
      <c r="G63" s="135" t="s">
        <v>20</v>
      </c>
      <c r="H63" s="135" t="s">
        <v>20</v>
      </c>
    </row>
    <row r="64" spans="1:12">
      <c r="A64" s="11" t="s">
        <v>10</v>
      </c>
      <c r="B64" s="44">
        <v>1907</v>
      </c>
      <c r="C64" s="44">
        <v>1882</v>
      </c>
      <c r="D64" s="44">
        <v>23</v>
      </c>
      <c r="E64" s="44">
        <v>2</v>
      </c>
      <c r="F64" s="43">
        <v>195208.51</v>
      </c>
      <c r="G64" s="135" t="s">
        <v>20</v>
      </c>
      <c r="H64" s="135" t="s">
        <v>20</v>
      </c>
    </row>
    <row r="65" spans="1:11">
      <c r="A65" s="11" t="s">
        <v>11</v>
      </c>
      <c r="B65" s="44">
        <v>1976</v>
      </c>
      <c r="C65" s="44">
        <v>1909</v>
      </c>
      <c r="D65" s="44">
        <v>61</v>
      </c>
      <c r="E65" s="44">
        <v>6</v>
      </c>
      <c r="F65" s="43">
        <v>108540.84</v>
      </c>
      <c r="G65" s="135" t="s">
        <v>20</v>
      </c>
      <c r="H65" s="135" t="s">
        <v>20</v>
      </c>
    </row>
    <row r="66" spans="1:11">
      <c r="A66" s="11" t="s">
        <v>12</v>
      </c>
      <c r="B66" s="44">
        <v>2169</v>
      </c>
      <c r="C66" s="44">
        <v>1953</v>
      </c>
      <c r="D66" s="44">
        <v>197</v>
      </c>
      <c r="E66" s="44">
        <v>19</v>
      </c>
      <c r="F66" s="43">
        <v>13925.75</v>
      </c>
      <c r="G66" s="43">
        <v>249749.79</v>
      </c>
      <c r="H66" s="135" t="s">
        <v>20</v>
      </c>
    </row>
    <row r="67" spans="1:11">
      <c r="A67" s="11" t="s">
        <v>13</v>
      </c>
      <c r="B67" s="44">
        <v>2079</v>
      </c>
      <c r="C67" s="44">
        <v>1513</v>
      </c>
      <c r="D67" s="44">
        <v>374</v>
      </c>
      <c r="E67" s="44">
        <v>192</v>
      </c>
      <c r="F67" s="129">
        <v>106432.7</v>
      </c>
      <c r="G67" s="43">
        <v>373822.82</v>
      </c>
      <c r="H67" s="135" t="s">
        <v>20</v>
      </c>
    </row>
    <row r="68" spans="1:11">
      <c r="A68" s="11" t="s">
        <v>14</v>
      </c>
      <c r="B68" s="44">
        <v>2368</v>
      </c>
      <c r="C68" s="44">
        <v>1766</v>
      </c>
      <c r="D68" s="44">
        <v>496</v>
      </c>
      <c r="E68" s="44">
        <v>106</v>
      </c>
      <c r="F68" s="43">
        <v>84190.57</v>
      </c>
      <c r="G68" s="43">
        <v>562174.71</v>
      </c>
      <c r="H68" s="135" t="s">
        <v>20</v>
      </c>
    </row>
    <row r="69" spans="1:11">
      <c r="A69" s="11" t="s">
        <v>15</v>
      </c>
      <c r="B69" s="44">
        <v>1877</v>
      </c>
      <c r="C69" s="44">
        <v>1774</v>
      </c>
      <c r="D69" s="44">
        <v>96</v>
      </c>
      <c r="E69" s="44">
        <v>7</v>
      </c>
      <c r="F69" s="43">
        <v>3311.57</v>
      </c>
      <c r="G69" s="43">
        <v>153756.03</v>
      </c>
      <c r="H69" s="135" t="s">
        <v>20</v>
      </c>
    </row>
    <row r="70" spans="1:11">
      <c r="A70" s="11" t="s">
        <v>16</v>
      </c>
      <c r="B70" s="44">
        <v>1925</v>
      </c>
      <c r="C70" s="44">
        <v>1379</v>
      </c>
      <c r="D70" s="44">
        <v>335</v>
      </c>
      <c r="E70" s="44">
        <v>211</v>
      </c>
      <c r="F70" s="43">
        <v>253344.84</v>
      </c>
      <c r="G70" s="43">
        <v>1008.85</v>
      </c>
      <c r="H70" s="135" t="s">
        <v>20</v>
      </c>
      <c r="K70" s="90" t="s">
        <v>22</v>
      </c>
    </row>
    <row r="71" spans="1:11">
      <c r="A71" s="5" t="s">
        <v>17</v>
      </c>
      <c r="B71" s="44">
        <v>2026</v>
      </c>
      <c r="C71" s="44">
        <v>1329</v>
      </c>
      <c r="D71" s="44">
        <v>400</v>
      </c>
      <c r="E71" s="44">
        <v>297</v>
      </c>
      <c r="F71" s="43">
        <v>440631.66</v>
      </c>
      <c r="G71" s="43">
        <v>277730.37</v>
      </c>
      <c r="H71" s="135" t="s">
        <v>20</v>
      </c>
    </row>
    <row r="72" spans="1:11">
      <c r="A72" s="5" t="s">
        <v>18</v>
      </c>
      <c r="B72" s="44">
        <v>1296</v>
      </c>
      <c r="C72" s="44">
        <v>774</v>
      </c>
      <c r="D72" s="44">
        <v>407</v>
      </c>
      <c r="E72" s="44">
        <v>115</v>
      </c>
      <c r="F72" s="43">
        <v>58042.98</v>
      </c>
      <c r="G72" s="43">
        <v>983948.75</v>
      </c>
      <c r="H72" s="130">
        <v>42378</v>
      </c>
    </row>
  </sheetData>
  <mergeCells count="16">
    <mergeCell ref="A59:E59"/>
    <mergeCell ref="F59:G59"/>
    <mergeCell ref="H59:H60"/>
    <mergeCell ref="A1:N2"/>
    <mergeCell ref="O1:O2"/>
    <mergeCell ref="A5:A6"/>
    <mergeCell ref="M5:M6"/>
    <mergeCell ref="A23:A24"/>
    <mergeCell ref="D23:D24"/>
    <mergeCell ref="H23:H24"/>
    <mergeCell ref="L23:L24"/>
    <mergeCell ref="A41:H41"/>
    <mergeCell ref="A42:E42"/>
    <mergeCell ref="F42:G42"/>
    <mergeCell ref="H42:H43"/>
    <mergeCell ref="A58:H58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tabSelected="1" topLeftCell="A4" workbookViewId="0">
      <selection activeCell="H11" sqref="H11"/>
    </sheetView>
  </sheetViews>
  <sheetFormatPr defaultRowHeight="15"/>
  <cols>
    <col min="1" max="1" width="9.85546875" style="1" customWidth="1"/>
    <col min="2" max="2" width="16.85546875" style="1" bestFit="1" customWidth="1"/>
    <col min="3" max="3" width="13.5703125" style="1" customWidth="1"/>
    <col min="4" max="4" width="15.28515625" style="1" bestFit="1" customWidth="1"/>
    <col min="5" max="6" width="7.5703125" style="1" customWidth="1"/>
    <col min="7" max="7" width="9.7109375" style="1" customWidth="1"/>
    <col min="8" max="8" width="15" style="1" customWidth="1"/>
    <col min="9" max="9" width="10.7109375" style="1" customWidth="1"/>
    <col min="10" max="10" width="14" style="1" customWidth="1"/>
    <col min="11" max="11" width="13.28515625" style="1" bestFit="1" customWidth="1"/>
    <col min="12" max="12" width="11.42578125" style="1" customWidth="1"/>
    <col min="13" max="14" width="11.7109375" style="1" customWidth="1"/>
    <col min="15" max="16384" width="9.140625" style="1"/>
  </cols>
  <sheetData>
    <row r="1" spans="1:12" ht="30" customHeight="1">
      <c r="A1" s="742" t="s">
        <v>110</v>
      </c>
      <c r="B1" s="743"/>
      <c r="C1" s="743"/>
      <c r="D1" s="743"/>
      <c r="E1" s="743"/>
      <c r="F1" s="743"/>
      <c r="G1" s="743"/>
      <c r="H1" s="744"/>
      <c r="I1" s="748">
        <v>2017</v>
      </c>
    </row>
    <row r="2" spans="1:12" ht="30" customHeight="1">
      <c r="A2" s="745"/>
      <c r="B2" s="746"/>
      <c r="C2" s="746"/>
      <c r="D2" s="746"/>
      <c r="E2" s="746"/>
      <c r="F2" s="746"/>
      <c r="G2" s="746"/>
      <c r="H2" s="747"/>
      <c r="I2" s="749"/>
    </row>
    <row r="3" spans="1:12">
      <c r="A3" s="2"/>
    </row>
    <row r="5" spans="1:12" ht="22.5" customHeight="1">
      <c r="A5" s="750" t="s">
        <v>1</v>
      </c>
      <c r="B5" s="646" t="s">
        <v>111</v>
      </c>
      <c r="C5" s="750" t="s">
        <v>610</v>
      </c>
      <c r="D5" s="646" t="s">
        <v>111</v>
      </c>
      <c r="E5" s="646" t="s">
        <v>91</v>
      </c>
      <c r="F5" s="646" t="s">
        <v>91</v>
      </c>
      <c r="G5" s="750" t="s">
        <v>112</v>
      </c>
      <c r="H5" s="750" t="s">
        <v>436</v>
      </c>
      <c r="I5" s="750" t="s">
        <v>113</v>
      </c>
    </row>
    <row r="6" spans="1:12" ht="22.5">
      <c r="A6" s="751"/>
      <c r="B6" s="647">
        <v>2017</v>
      </c>
      <c r="C6" s="751"/>
      <c r="D6" s="647">
        <v>2016</v>
      </c>
      <c r="E6" s="647">
        <v>2017</v>
      </c>
      <c r="F6" s="647" t="s">
        <v>114</v>
      </c>
      <c r="G6" s="751"/>
      <c r="H6" s="751"/>
      <c r="I6" s="751"/>
    </row>
    <row r="7" spans="1:12" s="10" customFormat="1">
      <c r="A7" s="5" t="s">
        <v>7</v>
      </c>
      <c r="B7" s="136">
        <f>Tabulação!B4</f>
        <v>14388798.630000001</v>
      </c>
      <c r="C7" s="672">
        <f>B7/Tabulação!B57</f>
        <v>846399.91941176471</v>
      </c>
      <c r="D7" s="40">
        <v>12848717.49</v>
      </c>
      <c r="E7" s="40">
        <f>Tabulação!E4</f>
        <v>5.76</v>
      </c>
      <c r="F7" s="40">
        <v>5.86</v>
      </c>
      <c r="G7" s="6">
        <f>Tabulação!C4</f>
        <v>486</v>
      </c>
      <c r="H7" s="7">
        <f>(H8/20)*Tabulação!B57</f>
        <v>13600000</v>
      </c>
      <c r="I7" s="137">
        <f t="shared" ref="I7:I20" si="0">(B7/H7)</f>
        <v>1.0579998992647059</v>
      </c>
    </row>
    <row r="8" spans="1:12" s="10" customFormat="1">
      <c r="A8" s="5" t="s">
        <v>8</v>
      </c>
      <c r="B8" s="136">
        <f>Tabulação!B5</f>
        <v>16097250.539999999</v>
      </c>
      <c r="C8" s="672">
        <f>B8/Tabulação!B58</f>
        <v>804862.527</v>
      </c>
      <c r="D8" s="40">
        <v>14032434.539999999</v>
      </c>
      <c r="E8" s="40">
        <f>Tabulação!E5</f>
        <v>6.46</v>
      </c>
      <c r="F8" s="40">
        <v>5.96</v>
      </c>
      <c r="G8" s="6">
        <f>Tabulação!C5</f>
        <v>506</v>
      </c>
      <c r="H8" s="7">
        <v>16000000</v>
      </c>
      <c r="I8" s="9">
        <f t="shared" si="0"/>
        <v>1.0060781587499998</v>
      </c>
      <c r="L8" s="314"/>
    </row>
    <row r="9" spans="1:12">
      <c r="A9" s="11" t="s">
        <v>9</v>
      </c>
      <c r="B9" s="136">
        <f>Tabulação!B6</f>
        <v>17967002.510000002</v>
      </c>
      <c r="C9" s="672">
        <f>B9/Tabulação!B59</f>
        <v>781174.02217391308</v>
      </c>
      <c r="D9" s="40">
        <v>16604962.49</v>
      </c>
      <c r="E9" s="40">
        <f>Tabulação!E6</f>
        <v>5.86</v>
      </c>
      <c r="F9" s="40">
        <v>6</v>
      </c>
      <c r="G9" s="6">
        <f>Tabulação!C6</f>
        <v>513</v>
      </c>
      <c r="H9" s="7">
        <f>($H$8/20)*Tabulação!B59</f>
        <v>18400000</v>
      </c>
      <c r="I9" s="9">
        <f t="shared" si="0"/>
        <v>0.97646752771739143</v>
      </c>
      <c r="J9" s="36"/>
    </row>
    <row r="10" spans="1:12">
      <c r="A10" s="11" t="s">
        <v>10</v>
      </c>
      <c r="B10" s="136"/>
      <c r="C10" s="672"/>
      <c r="D10" s="40">
        <v>14823742.49</v>
      </c>
      <c r="E10" s="40">
        <f>Tabulação!E7</f>
        <v>0</v>
      </c>
      <c r="F10" s="40">
        <v>5.76</v>
      </c>
      <c r="G10" s="6"/>
      <c r="H10" s="7">
        <f>($H$8/20)*Tabulação!B60</f>
        <v>14400000</v>
      </c>
      <c r="I10" s="9">
        <f t="shared" si="0"/>
        <v>0</v>
      </c>
    </row>
    <row r="11" spans="1:12">
      <c r="A11" s="11" t="s">
        <v>11</v>
      </c>
      <c r="B11" s="136"/>
      <c r="C11" s="672"/>
      <c r="D11" s="40">
        <v>15357789.470000001</v>
      </c>
      <c r="E11" s="40">
        <f>Tabulação!E8</f>
        <v>0</v>
      </c>
      <c r="F11" s="40">
        <v>5.82</v>
      </c>
      <c r="G11" s="6"/>
      <c r="H11" s="7">
        <f>($H$8/20)*Tabulação!B61</f>
        <v>17600000</v>
      </c>
      <c r="I11" s="9">
        <f t="shared" si="0"/>
        <v>0</v>
      </c>
    </row>
    <row r="12" spans="1:12">
      <c r="A12" s="11" t="s">
        <v>12</v>
      </c>
      <c r="B12" s="136"/>
      <c r="C12" s="672"/>
      <c r="D12" s="40">
        <v>14405041.9</v>
      </c>
      <c r="E12" s="40">
        <f>Tabulação!E9</f>
        <v>0</v>
      </c>
      <c r="F12" s="40">
        <v>5.73</v>
      </c>
      <c r="G12" s="6"/>
      <c r="H12" s="7">
        <f>($H$8/20)*Tabulação!B62</f>
        <v>16800000</v>
      </c>
      <c r="I12" s="9">
        <f t="shared" si="0"/>
        <v>0</v>
      </c>
    </row>
    <row r="13" spans="1:12">
      <c r="A13" s="11" t="s">
        <v>13</v>
      </c>
      <c r="B13" s="136"/>
      <c r="C13" s="672"/>
      <c r="D13" s="40">
        <v>14417499.07</v>
      </c>
      <c r="E13" s="40">
        <f>Tabulação!E10</f>
        <v>0</v>
      </c>
      <c r="F13" s="40">
        <v>5.7</v>
      </c>
      <c r="G13" s="6"/>
      <c r="H13" s="7">
        <f>($H$8/20)*Tabulação!B63</f>
        <v>16800000</v>
      </c>
      <c r="I13" s="137">
        <f t="shared" si="0"/>
        <v>0</v>
      </c>
    </row>
    <row r="14" spans="1:12">
      <c r="A14" s="11" t="s">
        <v>14</v>
      </c>
      <c r="B14" s="136"/>
      <c r="C14" s="672"/>
      <c r="D14" s="40">
        <v>17373325.25</v>
      </c>
      <c r="E14" s="40">
        <f>Tabulação!E11</f>
        <v>0</v>
      </c>
      <c r="F14" s="40">
        <v>5.47</v>
      </c>
      <c r="G14" s="6"/>
      <c r="H14" s="7">
        <f>($H$8/20)*Tabulação!B64</f>
        <v>18400000</v>
      </c>
      <c r="I14" s="9">
        <f t="shared" si="0"/>
        <v>0</v>
      </c>
    </row>
    <row r="15" spans="1:12">
      <c r="A15" s="11" t="s">
        <v>15</v>
      </c>
      <c r="B15" s="136"/>
      <c r="C15" s="672"/>
      <c r="D15" s="40">
        <v>13297148.77</v>
      </c>
      <c r="E15" s="40">
        <f>Tabulação!E12</f>
        <v>0</v>
      </c>
      <c r="F15" s="40">
        <v>5.63</v>
      </c>
      <c r="G15" s="6"/>
      <c r="H15" s="7">
        <f>($H$8/20)*Tabulação!B65</f>
        <v>16000000</v>
      </c>
      <c r="I15" s="9">
        <f t="shared" si="0"/>
        <v>0</v>
      </c>
    </row>
    <row r="16" spans="1:12">
      <c r="A16" s="5" t="s">
        <v>16</v>
      </c>
      <c r="B16" s="136"/>
      <c r="C16" s="672"/>
      <c r="D16" s="40">
        <v>14704466.130000001</v>
      </c>
      <c r="E16" s="40">
        <f>Tabulação!E13</f>
        <v>0</v>
      </c>
      <c r="F16" s="40">
        <v>5.41</v>
      </c>
      <c r="G16" s="6"/>
      <c r="H16" s="7">
        <f>($H$8/20)*Tabulação!B66</f>
        <v>16800000</v>
      </c>
      <c r="I16" s="9">
        <f t="shared" si="0"/>
        <v>0</v>
      </c>
    </row>
    <row r="17" spans="1:9">
      <c r="A17" s="5" t="s">
        <v>17</v>
      </c>
      <c r="B17" s="136"/>
      <c r="C17" s="672"/>
      <c r="D17" s="40">
        <v>16824134.149999999</v>
      </c>
      <c r="E17" s="40">
        <f>Tabulação!E14</f>
        <v>0</v>
      </c>
      <c r="F17" s="40">
        <v>5.36</v>
      </c>
      <c r="G17" s="6"/>
      <c r="H17" s="7">
        <f>($H$8/20)*Tabulação!B67</f>
        <v>16000000</v>
      </c>
      <c r="I17" s="9">
        <f t="shared" si="0"/>
        <v>0</v>
      </c>
    </row>
    <row r="18" spans="1:9" s="10" customFormat="1">
      <c r="A18" s="5" t="s">
        <v>18</v>
      </c>
      <c r="B18" s="136"/>
      <c r="C18" s="672"/>
      <c r="D18" s="40">
        <v>9112960.9499999993</v>
      </c>
      <c r="E18" s="40">
        <f>Tabulação!E15</f>
        <v>0</v>
      </c>
      <c r="F18" s="40">
        <v>5.67</v>
      </c>
      <c r="G18" s="6"/>
      <c r="H18" s="7">
        <f>($H$8/20)*Tabulação!B68</f>
        <v>8800000</v>
      </c>
      <c r="I18" s="9">
        <f t="shared" si="0"/>
        <v>0</v>
      </c>
    </row>
    <row r="19" spans="1:9">
      <c r="A19" s="13" t="s">
        <v>19</v>
      </c>
      <c r="B19" s="673">
        <f>SUM(B7:B18)</f>
        <v>48453051.680000007</v>
      </c>
      <c r="C19" s="673">
        <f>SUM(C7:C18)</f>
        <v>2432436.4685856779</v>
      </c>
      <c r="D19" s="674">
        <f>SUM(D7:D18)</f>
        <v>173802222.70000002</v>
      </c>
      <c r="E19" s="16" t="s">
        <v>20</v>
      </c>
      <c r="F19" s="16" t="s">
        <v>20</v>
      </c>
      <c r="G19" s="17" t="s">
        <v>20</v>
      </c>
      <c r="H19" s="675">
        <f>SUM(H7:H18)</f>
        <v>189600000</v>
      </c>
      <c r="I19" s="9">
        <f t="shared" si="0"/>
        <v>0.2555540700421941</v>
      </c>
    </row>
    <row r="20" spans="1:9">
      <c r="A20" s="13" t="s">
        <v>21</v>
      </c>
      <c r="B20" s="676">
        <f t="shared" ref="B20:H20" si="1">AVERAGE(B7:B18)</f>
        <v>16151017.226666668</v>
      </c>
      <c r="C20" s="676">
        <f t="shared" si="1"/>
        <v>810812.15619522601</v>
      </c>
      <c r="D20" s="677">
        <f t="shared" si="1"/>
        <v>14483518.558333335</v>
      </c>
      <c r="E20" s="677">
        <f t="shared" si="1"/>
        <v>1.5066666666666666</v>
      </c>
      <c r="F20" s="677">
        <f t="shared" si="1"/>
        <v>5.6975000000000007</v>
      </c>
      <c r="G20" s="678">
        <f t="shared" si="1"/>
        <v>501.66666666666669</v>
      </c>
      <c r="H20" s="679">
        <f t="shared" si="1"/>
        <v>15800000</v>
      </c>
      <c r="I20" s="9">
        <f t="shared" si="0"/>
        <v>1.0222162801687764</v>
      </c>
    </row>
    <row r="21" spans="1:9">
      <c r="A21" s="18"/>
      <c r="B21" s="19"/>
      <c r="C21" s="19"/>
      <c r="D21" s="20"/>
      <c r="E21" s="20"/>
      <c r="F21" s="20"/>
      <c r="G21" s="20"/>
      <c r="H21" s="20"/>
    </row>
    <row r="22" spans="1:9">
      <c r="A22" s="20"/>
      <c r="B22" s="20"/>
      <c r="C22" s="20"/>
      <c r="D22" s="20"/>
      <c r="E22" s="20"/>
      <c r="F22" s="20"/>
      <c r="G22" s="20"/>
      <c r="H22" s="20"/>
    </row>
    <row r="23" spans="1:9">
      <c r="A23" s="20"/>
      <c r="B23" s="138"/>
      <c r="C23" s="20"/>
      <c r="D23" s="20"/>
      <c r="E23" s="20"/>
      <c r="F23" s="20"/>
      <c r="G23" s="20"/>
      <c r="H23" s="20"/>
    </row>
    <row r="24" spans="1:9">
      <c r="A24" s="20"/>
      <c r="B24" s="20"/>
      <c r="C24" s="20"/>
      <c r="D24" s="20"/>
      <c r="E24" s="20"/>
      <c r="F24" s="20"/>
      <c r="G24" s="20"/>
      <c r="H24" s="20"/>
    </row>
    <row r="25" spans="1:9">
      <c r="A25" s="20"/>
      <c r="B25" s="20"/>
      <c r="C25" s="20"/>
      <c r="D25" s="20"/>
      <c r="E25" s="20"/>
      <c r="F25" s="20"/>
      <c r="G25" s="20"/>
      <c r="H25" s="20"/>
    </row>
    <row r="26" spans="1:9">
      <c r="A26" s="20"/>
      <c r="B26" s="20"/>
      <c r="C26" s="20"/>
      <c r="D26" s="20"/>
      <c r="E26" s="20"/>
      <c r="F26" s="20"/>
      <c r="G26" s="20"/>
      <c r="H26" s="20"/>
    </row>
    <row r="27" spans="1:9">
      <c r="A27" s="20"/>
      <c r="B27" s="20"/>
      <c r="C27" s="20"/>
      <c r="D27" s="20"/>
      <c r="E27" s="20"/>
      <c r="F27" s="20"/>
      <c r="G27" s="20"/>
      <c r="H27" s="20"/>
    </row>
    <row r="28" spans="1:9">
      <c r="A28" s="20"/>
      <c r="B28" s="20"/>
      <c r="C28" s="20"/>
      <c r="D28" s="20"/>
      <c r="E28" s="20"/>
      <c r="F28" s="20"/>
      <c r="G28" s="20"/>
      <c r="H28" s="20"/>
    </row>
    <row r="29" spans="1:9">
      <c r="A29" s="20"/>
      <c r="B29" s="20"/>
      <c r="C29" s="20"/>
      <c r="D29" s="20"/>
      <c r="E29" s="20"/>
      <c r="F29" s="20"/>
      <c r="G29" s="20"/>
      <c r="H29" s="20"/>
    </row>
    <row r="30" spans="1:9">
      <c r="A30" s="20"/>
      <c r="B30" s="20"/>
      <c r="C30" s="20"/>
      <c r="D30" s="20"/>
      <c r="E30" s="20"/>
      <c r="F30" s="20"/>
      <c r="G30" s="20"/>
      <c r="H30" s="20"/>
    </row>
    <row r="31" spans="1:9">
      <c r="A31" s="20"/>
      <c r="B31" s="20"/>
      <c r="C31" s="20"/>
      <c r="D31" s="20"/>
      <c r="E31" s="20"/>
      <c r="F31" s="20"/>
      <c r="G31" s="20"/>
      <c r="H31" s="20"/>
    </row>
    <row r="32" spans="1:9">
      <c r="A32" s="20"/>
      <c r="B32" s="20"/>
      <c r="C32" s="20"/>
      <c r="D32" s="20"/>
      <c r="E32" s="20"/>
      <c r="F32" s="20"/>
      <c r="G32" s="20"/>
      <c r="H32" s="20"/>
    </row>
    <row r="33" spans="1:15">
      <c r="A33" s="20"/>
      <c r="B33" s="20"/>
      <c r="C33" s="20"/>
      <c r="D33" s="20"/>
      <c r="E33" s="20"/>
      <c r="F33" s="20"/>
      <c r="G33" s="20"/>
      <c r="H33" s="20"/>
    </row>
    <row r="34" spans="1:15">
      <c r="A34" s="20"/>
      <c r="B34" s="20"/>
      <c r="C34" s="20"/>
      <c r="D34" s="20"/>
      <c r="E34" s="20"/>
      <c r="F34" s="20"/>
      <c r="G34" s="20"/>
      <c r="H34" s="20"/>
    </row>
    <row r="35" spans="1:15">
      <c r="A35" s="20"/>
      <c r="B35" s="20"/>
      <c r="C35" s="20"/>
      <c r="D35" s="20"/>
      <c r="E35" s="20"/>
      <c r="F35" s="20"/>
      <c r="G35" s="20"/>
      <c r="H35" s="20"/>
    </row>
    <row r="36" spans="1:15">
      <c r="A36" s="20"/>
      <c r="B36" s="20"/>
      <c r="C36" s="20"/>
      <c r="D36" s="20"/>
      <c r="E36" s="20"/>
      <c r="F36" s="20"/>
      <c r="G36" s="20"/>
      <c r="H36" s="20"/>
    </row>
    <row r="37" spans="1:15">
      <c r="A37" s="20"/>
      <c r="B37" s="20"/>
      <c r="C37" s="20"/>
      <c r="D37" s="20"/>
      <c r="E37" s="20"/>
      <c r="F37" s="20"/>
      <c r="G37" s="20"/>
      <c r="H37" s="20"/>
    </row>
    <row r="38" spans="1:15">
      <c r="A38" s="20"/>
      <c r="B38" s="20"/>
      <c r="C38" s="20"/>
      <c r="D38" s="20"/>
      <c r="E38" s="20"/>
      <c r="F38" s="20"/>
      <c r="G38" s="20"/>
      <c r="H38" s="20"/>
    </row>
    <row r="39" spans="1:15">
      <c r="A39" s="20"/>
      <c r="B39" s="20"/>
      <c r="C39" s="20"/>
      <c r="D39" s="20"/>
      <c r="E39" s="20"/>
      <c r="F39" s="20"/>
      <c r="G39" s="20"/>
      <c r="H39" s="20"/>
    </row>
    <row r="40" spans="1:15">
      <c r="B40" s="21" t="s">
        <v>23</v>
      </c>
      <c r="C40" s="21"/>
    </row>
    <row r="41" spans="1:15" ht="18">
      <c r="A41" s="139"/>
      <c r="B41" s="22" t="s">
        <v>24</v>
      </c>
      <c r="C41" s="629" t="s">
        <v>570</v>
      </c>
    </row>
    <row r="42" spans="1:15" ht="18">
      <c r="A42" s="139"/>
      <c r="B42" s="24" t="s">
        <v>26</v>
      </c>
      <c r="C42" s="629" t="s">
        <v>572</v>
      </c>
      <c r="G42" s="1" t="s">
        <v>22</v>
      </c>
    </row>
    <row r="43" spans="1:15" ht="18">
      <c r="A43" s="139"/>
      <c r="B43" s="25" t="s">
        <v>28</v>
      </c>
      <c r="C43" s="629" t="s">
        <v>573</v>
      </c>
    </row>
    <row r="44" spans="1:15" ht="18">
      <c r="A44" s="139"/>
      <c r="B44" s="26" t="s">
        <v>115</v>
      </c>
      <c r="C44" s="629" t="s">
        <v>574</v>
      </c>
    </row>
    <row r="45" spans="1:15" ht="18">
      <c r="A45" s="139"/>
      <c r="B45" s="27"/>
      <c r="C45" s="629" t="s">
        <v>32</v>
      </c>
    </row>
    <row r="46" spans="1:15" ht="18">
      <c r="A46" s="140"/>
    </row>
    <row r="47" spans="1:15" ht="15" customHeight="1">
      <c r="A47" s="734" t="s">
        <v>33</v>
      </c>
      <c r="B47" s="775" t="s">
        <v>34</v>
      </c>
      <c r="C47" s="776"/>
      <c r="D47" s="776"/>
      <c r="E47" s="776"/>
      <c r="F47" s="776"/>
      <c r="G47" s="777"/>
      <c r="H47" s="769" t="s">
        <v>35</v>
      </c>
      <c r="I47" s="770"/>
      <c r="J47" s="771"/>
      <c r="K47" s="769" t="s">
        <v>36</v>
      </c>
      <c r="L47" s="771"/>
      <c r="M47" s="734" t="s">
        <v>116</v>
      </c>
      <c r="N47" s="734" t="s">
        <v>37</v>
      </c>
      <c r="O47" s="734" t="s">
        <v>38</v>
      </c>
    </row>
    <row r="48" spans="1:15">
      <c r="A48" s="734"/>
      <c r="B48" s="778"/>
      <c r="C48" s="779"/>
      <c r="D48" s="779"/>
      <c r="E48" s="779"/>
      <c r="F48" s="779"/>
      <c r="G48" s="780"/>
      <c r="H48" s="772"/>
      <c r="I48" s="773"/>
      <c r="J48" s="774"/>
      <c r="K48" s="772"/>
      <c r="L48" s="774"/>
      <c r="M48" s="734"/>
      <c r="N48" s="734"/>
      <c r="O48" s="734"/>
    </row>
    <row r="49" spans="1:15" ht="39" customHeight="1">
      <c r="A49" s="766">
        <v>42753</v>
      </c>
      <c r="B49" s="781" t="s">
        <v>117</v>
      </c>
      <c r="C49" s="782"/>
      <c r="D49" s="782"/>
      <c r="E49" s="782"/>
      <c r="F49" s="782"/>
      <c r="G49" s="783"/>
      <c r="H49" s="763" t="s">
        <v>39</v>
      </c>
      <c r="I49" s="764"/>
      <c r="J49" s="759"/>
      <c r="K49" s="760" t="s">
        <v>40</v>
      </c>
      <c r="L49" s="762"/>
      <c r="M49" s="28">
        <v>42753</v>
      </c>
      <c r="N49" s="28">
        <v>42753</v>
      </c>
      <c r="O49" s="29" t="s">
        <v>41</v>
      </c>
    </row>
    <row r="50" spans="1:15" ht="39" customHeight="1">
      <c r="A50" s="767"/>
      <c r="B50" s="784"/>
      <c r="C50" s="785"/>
      <c r="D50" s="785"/>
      <c r="E50" s="785"/>
      <c r="F50" s="785"/>
      <c r="G50" s="786"/>
      <c r="H50" s="763" t="s">
        <v>118</v>
      </c>
      <c r="I50" s="764"/>
      <c r="J50" s="759"/>
      <c r="K50" s="760" t="s">
        <v>40</v>
      </c>
      <c r="L50" s="762"/>
      <c r="M50" s="30">
        <v>42762</v>
      </c>
      <c r="N50" s="30">
        <v>42761</v>
      </c>
      <c r="O50" s="29" t="s">
        <v>41</v>
      </c>
    </row>
    <row r="51" spans="1:15" ht="39" customHeight="1">
      <c r="A51" s="768"/>
      <c r="B51" s="756" t="s">
        <v>119</v>
      </c>
      <c r="C51" s="757"/>
      <c r="D51" s="757"/>
      <c r="E51" s="758"/>
      <c r="F51" s="758"/>
      <c r="G51" s="759"/>
      <c r="H51" s="760" t="s">
        <v>20</v>
      </c>
      <c r="I51" s="761"/>
      <c r="J51" s="762"/>
      <c r="K51" s="760" t="s">
        <v>20</v>
      </c>
      <c r="L51" s="762"/>
      <c r="M51" s="30" t="s">
        <v>20</v>
      </c>
      <c r="N51" s="30" t="s">
        <v>20</v>
      </c>
      <c r="O51" s="29" t="s">
        <v>20</v>
      </c>
    </row>
    <row r="52" spans="1:15">
      <c r="A52" s="505">
        <v>42768</v>
      </c>
      <c r="B52" s="756" t="s">
        <v>361</v>
      </c>
      <c r="C52" s="757"/>
      <c r="D52" s="757"/>
      <c r="E52" s="758"/>
      <c r="F52" s="758"/>
      <c r="G52" s="759"/>
      <c r="H52" s="760" t="s">
        <v>20</v>
      </c>
      <c r="I52" s="761"/>
      <c r="J52" s="762"/>
      <c r="K52" s="760" t="s">
        <v>20</v>
      </c>
      <c r="L52" s="762"/>
      <c r="M52" s="30" t="s">
        <v>20</v>
      </c>
      <c r="N52" s="30" t="s">
        <v>20</v>
      </c>
      <c r="O52" s="29" t="s">
        <v>20</v>
      </c>
    </row>
    <row r="53" spans="1:15">
      <c r="A53" s="505">
        <v>42780</v>
      </c>
      <c r="B53" s="756" t="s">
        <v>452</v>
      </c>
      <c r="C53" s="757"/>
      <c r="D53" s="757"/>
      <c r="E53" s="758"/>
      <c r="F53" s="758"/>
      <c r="G53" s="759"/>
      <c r="H53" s="760" t="s">
        <v>20</v>
      </c>
      <c r="I53" s="761"/>
      <c r="J53" s="762"/>
      <c r="K53" s="760" t="s">
        <v>20</v>
      </c>
      <c r="L53" s="762"/>
      <c r="M53" s="30" t="s">
        <v>20</v>
      </c>
      <c r="N53" s="30" t="s">
        <v>20</v>
      </c>
      <c r="O53" s="29" t="s">
        <v>20</v>
      </c>
    </row>
    <row r="54" spans="1:15">
      <c r="A54" s="505">
        <v>42789</v>
      </c>
      <c r="B54" s="756" t="s">
        <v>459</v>
      </c>
      <c r="C54" s="757"/>
      <c r="D54" s="757"/>
      <c r="E54" s="758"/>
      <c r="F54" s="758"/>
      <c r="G54" s="759"/>
      <c r="H54" s="760" t="s">
        <v>20</v>
      </c>
      <c r="I54" s="761"/>
      <c r="J54" s="762"/>
      <c r="K54" s="760" t="s">
        <v>20</v>
      </c>
      <c r="L54" s="762"/>
      <c r="M54" s="30" t="s">
        <v>20</v>
      </c>
      <c r="N54" s="30" t="s">
        <v>20</v>
      </c>
      <c r="O54" s="29" t="s">
        <v>20</v>
      </c>
    </row>
    <row r="55" spans="1:15" ht="49.5" customHeight="1">
      <c r="A55" s="569">
        <v>42787</v>
      </c>
      <c r="B55" s="756" t="s">
        <v>460</v>
      </c>
      <c r="C55" s="757"/>
      <c r="D55" s="757"/>
      <c r="E55" s="758"/>
      <c r="F55" s="758"/>
      <c r="G55" s="759"/>
      <c r="H55" s="760" t="s">
        <v>20</v>
      </c>
      <c r="I55" s="761"/>
      <c r="J55" s="762"/>
      <c r="K55" s="760" t="s">
        <v>20</v>
      </c>
      <c r="L55" s="762"/>
      <c r="M55" s="30" t="s">
        <v>20</v>
      </c>
      <c r="N55" s="30" t="s">
        <v>20</v>
      </c>
      <c r="O55" s="29" t="s">
        <v>20</v>
      </c>
    </row>
    <row r="56" spans="1:15">
      <c r="A56" s="569"/>
      <c r="B56" s="756" t="s">
        <v>461</v>
      </c>
      <c r="C56" s="757"/>
      <c r="D56" s="757"/>
      <c r="E56" s="758"/>
      <c r="F56" s="758"/>
      <c r="G56" s="759"/>
      <c r="H56" s="760" t="s">
        <v>20</v>
      </c>
      <c r="I56" s="761"/>
      <c r="J56" s="762"/>
      <c r="K56" s="760" t="s">
        <v>20</v>
      </c>
      <c r="L56" s="762"/>
      <c r="M56" s="30" t="s">
        <v>20</v>
      </c>
      <c r="N56" s="30" t="s">
        <v>20</v>
      </c>
      <c r="O56" s="29" t="s">
        <v>20</v>
      </c>
    </row>
    <row r="57" spans="1:15">
      <c r="A57" s="569"/>
      <c r="B57" s="756" t="s">
        <v>462</v>
      </c>
      <c r="C57" s="757"/>
      <c r="D57" s="757"/>
      <c r="E57" s="758"/>
      <c r="F57" s="758"/>
      <c r="G57" s="759"/>
      <c r="H57" s="760" t="s">
        <v>20</v>
      </c>
      <c r="I57" s="761"/>
      <c r="J57" s="762"/>
      <c r="K57" s="760" t="s">
        <v>20</v>
      </c>
      <c r="L57" s="762"/>
      <c r="M57" s="30" t="s">
        <v>20</v>
      </c>
      <c r="N57" s="30" t="s">
        <v>20</v>
      </c>
      <c r="O57" s="29" t="s">
        <v>20</v>
      </c>
    </row>
    <row r="58" spans="1:15" ht="39.75" customHeight="1">
      <c r="A58" s="564">
        <v>42793</v>
      </c>
      <c r="B58" s="756" t="s">
        <v>453</v>
      </c>
      <c r="C58" s="757"/>
      <c r="D58" s="757"/>
      <c r="E58" s="758"/>
      <c r="F58" s="758"/>
      <c r="G58" s="759"/>
      <c r="H58" s="763" t="s">
        <v>454</v>
      </c>
      <c r="I58" s="764"/>
      <c r="J58" s="765"/>
      <c r="K58" s="760" t="s">
        <v>40</v>
      </c>
      <c r="L58" s="762"/>
      <c r="M58" s="30">
        <v>42804</v>
      </c>
      <c r="N58" s="30">
        <v>42801</v>
      </c>
      <c r="O58" s="29" t="s">
        <v>41</v>
      </c>
    </row>
    <row r="59" spans="1:15">
      <c r="A59" s="569">
        <v>42830</v>
      </c>
      <c r="B59" s="756" t="s">
        <v>624</v>
      </c>
      <c r="C59" s="757"/>
      <c r="D59" s="757"/>
      <c r="E59" s="758"/>
      <c r="F59" s="758"/>
      <c r="G59" s="759"/>
      <c r="H59" s="760" t="s">
        <v>20</v>
      </c>
      <c r="I59" s="761"/>
      <c r="J59" s="762"/>
      <c r="K59" s="760" t="s">
        <v>20</v>
      </c>
      <c r="L59" s="762"/>
      <c r="M59" s="30" t="s">
        <v>20</v>
      </c>
      <c r="N59" s="30" t="s">
        <v>20</v>
      </c>
      <c r="O59" s="29" t="s">
        <v>20</v>
      </c>
    </row>
    <row r="60" spans="1:15">
      <c r="A60" s="569"/>
      <c r="B60" s="756"/>
      <c r="C60" s="757"/>
      <c r="D60" s="757"/>
      <c r="E60" s="758"/>
      <c r="F60" s="758"/>
      <c r="G60" s="759"/>
      <c r="H60" s="760" t="s">
        <v>20</v>
      </c>
      <c r="I60" s="761"/>
      <c r="J60" s="762"/>
      <c r="K60" s="760" t="s">
        <v>20</v>
      </c>
      <c r="L60" s="762"/>
      <c r="M60" s="30" t="s">
        <v>20</v>
      </c>
      <c r="N60" s="30" t="s">
        <v>20</v>
      </c>
      <c r="O60" s="29" t="s">
        <v>20</v>
      </c>
    </row>
    <row r="61" spans="1:15">
      <c r="A61" s="569"/>
      <c r="B61" s="756"/>
      <c r="C61" s="757"/>
      <c r="D61" s="757"/>
      <c r="E61" s="758"/>
      <c r="F61" s="758"/>
      <c r="G61" s="759"/>
      <c r="H61" s="760" t="s">
        <v>20</v>
      </c>
      <c r="I61" s="761"/>
      <c r="J61" s="762"/>
      <c r="K61" s="760" t="s">
        <v>20</v>
      </c>
      <c r="L61" s="762"/>
      <c r="M61" s="30" t="s">
        <v>20</v>
      </c>
      <c r="N61" s="30" t="s">
        <v>20</v>
      </c>
      <c r="O61" s="29" t="s">
        <v>20</v>
      </c>
    </row>
    <row r="62" spans="1:15">
      <c r="A62" s="569"/>
      <c r="B62" s="756"/>
      <c r="C62" s="757"/>
      <c r="D62" s="757"/>
      <c r="E62" s="758"/>
      <c r="F62" s="758"/>
      <c r="G62" s="759"/>
      <c r="H62" s="760" t="s">
        <v>20</v>
      </c>
      <c r="I62" s="761"/>
      <c r="J62" s="762"/>
      <c r="K62" s="760" t="s">
        <v>20</v>
      </c>
      <c r="L62" s="762"/>
      <c r="M62" s="30" t="s">
        <v>20</v>
      </c>
      <c r="N62" s="30" t="s">
        <v>20</v>
      </c>
      <c r="O62" s="29" t="s">
        <v>20</v>
      </c>
    </row>
    <row r="63" spans="1:15">
      <c r="A63" s="569"/>
      <c r="B63" s="756"/>
      <c r="C63" s="757"/>
      <c r="D63" s="757"/>
      <c r="E63" s="758"/>
      <c r="F63" s="758"/>
      <c r="G63" s="759"/>
      <c r="H63" s="760" t="s">
        <v>20</v>
      </c>
      <c r="I63" s="761"/>
      <c r="J63" s="762"/>
      <c r="K63" s="760" t="s">
        <v>20</v>
      </c>
      <c r="L63" s="762"/>
      <c r="M63" s="30" t="s">
        <v>20</v>
      </c>
      <c r="N63" s="30" t="s">
        <v>20</v>
      </c>
      <c r="O63" s="29" t="s">
        <v>20</v>
      </c>
    </row>
    <row r="64" spans="1:15">
      <c r="A64" s="569"/>
      <c r="B64" s="756"/>
      <c r="C64" s="757"/>
      <c r="D64" s="757"/>
      <c r="E64" s="758"/>
      <c r="F64" s="758"/>
      <c r="G64" s="759"/>
      <c r="H64" s="760" t="s">
        <v>20</v>
      </c>
      <c r="I64" s="761"/>
      <c r="J64" s="762"/>
      <c r="K64" s="760" t="s">
        <v>20</v>
      </c>
      <c r="L64" s="762"/>
      <c r="M64" s="30" t="s">
        <v>20</v>
      </c>
      <c r="N64" s="30" t="s">
        <v>20</v>
      </c>
      <c r="O64" s="29" t="s">
        <v>20</v>
      </c>
    </row>
    <row r="65" spans="1:15">
      <c r="A65" s="569"/>
      <c r="B65" s="756"/>
      <c r="C65" s="757"/>
      <c r="D65" s="757"/>
      <c r="E65" s="758"/>
      <c r="F65" s="758"/>
      <c r="G65" s="759"/>
      <c r="H65" s="760" t="s">
        <v>20</v>
      </c>
      <c r="I65" s="761"/>
      <c r="J65" s="762"/>
      <c r="K65" s="760" t="s">
        <v>20</v>
      </c>
      <c r="L65" s="762"/>
      <c r="M65" s="30" t="s">
        <v>20</v>
      </c>
      <c r="N65" s="30" t="s">
        <v>20</v>
      </c>
      <c r="O65" s="29" t="s">
        <v>20</v>
      </c>
    </row>
    <row r="66" spans="1:15">
      <c r="A66" s="569"/>
      <c r="B66" s="756"/>
      <c r="C66" s="757"/>
      <c r="D66" s="757"/>
      <c r="E66" s="758"/>
      <c r="F66" s="758"/>
      <c r="G66" s="759"/>
      <c r="H66" s="760" t="s">
        <v>20</v>
      </c>
      <c r="I66" s="761"/>
      <c r="J66" s="762"/>
      <c r="K66" s="760" t="s">
        <v>20</v>
      </c>
      <c r="L66" s="762"/>
      <c r="M66" s="30" t="s">
        <v>20</v>
      </c>
      <c r="N66" s="30" t="s">
        <v>20</v>
      </c>
      <c r="O66" s="29" t="s">
        <v>20</v>
      </c>
    </row>
    <row r="67" spans="1:15">
      <c r="A67" s="569"/>
      <c r="B67" s="756" t="s">
        <v>463</v>
      </c>
      <c r="C67" s="757"/>
      <c r="D67" s="757"/>
      <c r="E67" s="758"/>
      <c r="F67" s="758"/>
      <c r="G67" s="759"/>
      <c r="H67" s="760" t="s">
        <v>20</v>
      </c>
      <c r="I67" s="761"/>
      <c r="J67" s="762"/>
      <c r="K67" s="760" t="s">
        <v>20</v>
      </c>
      <c r="L67" s="762"/>
      <c r="M67" s="30" t="s">
        <v>20</v>
      </c>
      <c r="N67" s="30" t="s">
        <v>20</v>
      </c>
      <c r="O67" s="29" t="s">
        <v>20</v>
      </c>
    </row>
    <row r="68" spans="1:15">
      <c r="A68" s="569"/>
      <c r="B68" s="756" t="s">
        <v>464</v>
      </c>
      <c r="C68" s="757"/>
      <c r="D68" s="757"/>
      <c r="E68" s="758"/>
      <c r="F68" s="758"/>
      <c r="G68" s="759"/>
      <c r="H68" s="760" t="s">
        <v>20</v>
      </c>
      <c r="I68" s="761"/>
      <c r="J68" s="762"/>
      <c r="K68" s="760" t="s">
        <v>20</v>
      </c>
      <c r="L68" s="762"/>
      <c r="M68" s="30" t="s">
        <v>20</v>
      </c>
      <c r="N68" s="30" t="s">
        <v>20</v>
      </c>
      <c r="O68" s="29" t="s">
        <v>20</v>
      </c>
    </row>
    <row r="69" spans="1:15">
      <c r="A69" s="569"/>
      <c r="B69" s="756" t="s">
        <v>465</v>
      </c>
      <c r="C69" s="757"/>
      <c r="D69" s="757"/>
      <c r="E69" s="758"/>
      <c r="F69" s="758"/>
      <c r="G69" s="759"/>
      <c r="H69" s="760" t="s">
        <v>20</v>
      </c>
      <c r="I69" s="761"/>
      <c r="J69" s="762"/>
      <c r="K69" s="760" t="s">
        <v>20</v>
      </c>
      <c r="L69" s="762"/>
      <c r="M69" s="30" t="s">
        <v>20</v>
      </c>
      <c r="N69" s="30" t="s">
        <v>20</v>
      </c>
      <c r="O69" s="29" t="s">
        <v>20</v>
      </c>
    </row>
    <row r="70" spans="1:15">
      <c r="A70" s="569"/>
      <c r="B70" s="756" t="s">
        <v>466</v>
      </c>
      <c r="C70" s="757"/>
      <c r="D70" s="757"/>
      <c r="E70" s="758"/>
      <c r="F70" s="758"/>
      <c r="G70" s="759"/>
      <c r="H70" s="760" t="s">
        <v>20</v>
      </c>
      <c r="I70" s="761"/>
      <c r="J70" s="762"/>
      <c r="K70" s="760" t="s">
        <v>20</v>
      </c>
      <c r="L70" s="762"/>
      <c r="M70" s="30" t="s">
        <v>20</v>
      </c>
      <c r="N70" s="30" t="s">
        <v>20</v>
      </c>
      <c r="O70" s="29" t="s">
        <v>20</v>
      </c>
    </row>
    <row r="71" spans="1:15" ht="25.5" customHeight="1">
      <c r="A71" s="569"/>
      <c r="B71" s="756" t="s">
        <v>467</v>
      </c>
      <c r="C71" s="757"/>
      <c r="D71" s="757"/>
      <c r="E71" s="758"/>
      <c r="F71" s="758"/>
      <c r="G71" s="759"/>
      <c r="H71" s="760" t="s">
        <v>20</v>
      </c>
      <c r="I71" s="761"/>
      <c r="J71" s="762"/>
      <c r="K71" s="760" t="s">
        <v>20</v>
      </c>
      <c r="L71" s="762"/>
      <c r="M71" s="30" t="s">
        <v>20</v>
      </c>
      <c r="N71" s="30" t="s">
        <v>20</v>
      </c>
      <c r="O71" s="29" t="s">
        <v>20</v>
      </c>
    </row>
    <row r="72" spans="1:15">
      <c r="A72" s="90"/>
    </row>
    <row r="73" spans="1:15">
      <c r="A73" s="90"/>
    </row>
    <row r="74" spans="1:15">
      <c r="A74" s="90"/>
    </row>
    <row r="75" spans="1:15">
      <c r="A75" s="90"/>
    </row>
    <row r="76" spans="1:15">
      <c r="A76" s="90"/>
    </row>
    <row r="77" spans="1:15">
      <c r="A77" s="90"/>
    </row>
    <row r="78" spans="1:15">
      <c r="A78" s="90"/>
    </row>
    <row r="79" spans="1:15">
      <c r="A79" s="90"/>
    </row>
    <row r="80" spans="1:15">
      <c r="A80" s="90"/>
    </row>
    <row r="81" spans="1:1">
      <c r="A81" s="90"/>
    </row>
    <row r="82" spans="1:1">
      <c r="A82" s="90"/>
    </row>
    <row r="83" spans="1:1">
      <c r="A83" s="90"/>
    </row>
    <row r="84" spans="1:1">
      <c r="A84" s="90"/>
    </row>
    <row r="85" spans="1:1">
      <c r="A85" s="90"/>
    </row>
    <row r="86" spans="1:1">
      <c r="A86" s="90"/>
    </row>
    <row r="87" spans="1:1">
      <c r="A87" s="90"/>
    </row>
    <row r="88" spans="1:1">
      <c r="A88" s="90"/>
    </row>
    <row r="89" spans="1:1">
      <c r="A89" s="90"/>
    </row>
    <row r="90" spans="1:1">
      <c r="A90" s="90"/>
    </row>
  </sheetData>
  <mergeCells count="83">
    <mergeCell ref="B66:G66"/>
    <mergeCell ref="H66:J66"/>
    <mergeCell ref="K66:L66"/>
    <mergeCell ref="B64:G64"/>
    <mergeCell ref="H64:J64"/>
    <mergeCell ref="K64:L64"/>
    <mergeCell ref="B65:G65"/>
    <mergeCell ref="H65:J65"/>
    <mergeCell ref="K65:L65"/>
    <mergeCell ref="K61:L61"/>
    <mergeCell ref="B62:G62"/>
    <mergeCell ref="H62:J62"/>
    <mergeCell ref="K62:L62"/>
    <mergeCell ref="B63:G63"/>
    <mergeCell ref="H63:J63"/>
    <mergeCell ref="K63:L63"/>
    <mergeCell ref="K50:L50"/>
    <mergeCell ref="K51:L51"/>
    <mergeCell ref="H51:J51"/>
    <mergeCell ref="I1:I2"/>
    <mergeCell ref="A5:A6"/>
    <mergeCell ref="G5:G6"/>
    <mergeCell ref="H5:H6"/>
    <mergeCell ref="I5:I6"/>
    <mergeCell ref="C5:C6"/>
    <mergeCell ref="A1:H2"/>
    <mergeCell ref="B52:G52"/>
    <mergeCell ref="H52:J52"/>
    <mergeCell ref="K52:L52"/>
    <mergeCell ref="O47:O48"/>
    <mergeCell ref="A49:A51"/>
    <mergeCell ref="A47:A48"/>
    <mergeCell ref="M47:M48"/>
    <mergeCell ref="N47:N48"/>
    <mergeCell ref="H47:J48"/>
    <mergeCell ref="H49:J49"/>
    <mergeCell ref="H50:J50"/>
    <mergeCell ref="B47:G48"/>
    <mergeCell ref="B49:G50"/>
    <mergeCell ref="B51:G51"/>
    <mergeCell ref="K47:L48"/>
    <mergeCell ref="K49:L49"/>
    <mergeCell ref="B53:G53"/>
    <mergeCell ref="H53:J53"/>
    <mergeCell ref="K53:L53"/>
    <mergeCell ref="B58:G58"/>
    <mergeCell ref="H58:J58"/>
    <mergeCell ref="K58:L58"/>
    <mergeCell ref="B54:G54"/>
    <mergeCell ref="H54:J54"/>
    <mergeCell ref="K54:L54"/>
    <mergeCell ref="B55:G55"/>
    <mergeCell ref="H55:J55"/>
    <mergeCell ref="K55:L55"/>
    <mergeCell ref="B57:G57"/>
    <mergeCell ref="H57:J57"/>
    <mergeCell ref="K57:L57"/>
    <mergeCell ref="B56:G56"/>
    <mergeCell ref="H56:J56"/>
    <mergeCell ref="K56:L56"/>
    <mergeCell ref="B68:G68"/>
    <mergeCell ref="H68:J68"/>
    <mergeCell ref="K68:L68"/>
    <mergeCell ref="B59:G59"/>
    <mergeCell ref="H59:J59"/>
    <mergeCell ref="K59:L59"/>
    <mergeCell ref="B67:G67"/>
    <mergeCell ref="H67:J67"/>
    <mergeCell ref="K67:L67"/>
    <mergeCell ref="B60:G60"/>
    <mergeCell ref="H60:J60"/>
    <mergeCell ref="K60:L60"/>
    <mergeCell ref="B61:G61"/>
    <mergeCell ref="H61:J61"/>
    <mergeCell ref="B71:G71"/>
    <mergeCell ref="H71:J71"/>
    <mergeCell ref="K71:L71"/>
    <mergeCell ref="B69:G69"/>
    <mergeCell ref="H69:J69"/>
    <mergeCell ref="K69:L69"/>
    <mergeCell ref="B70:G70"/>
    <mergeCell ref="H70:J70"/>
    <mergeCell ref="K70:L70"/>
  </mergeCells>
  <conditionalFormatting sqref="I7:I20">
    <cfRule type="cellIs" dxfId="163" priority="29" stopIfTrue="1" operator="between">
      <formula>0.01</formula>
      <formula>0.64</formula>
    </cfRule>
    <cfRule type="cellIs" dxfId="162" priority="30" stopIfTrue="1" operator="between">
      <formula>0.65</formula>
      <formula>0.89</formula>
    </cfRule>
    <cfRule type="cellIs" dxfId="161" priority="31" stopIfTrue="1" operator="between">
      <formula>0.9</formula>
      <formula>0.99</formula>
    </cfRule>
    <cfRule type="cellIs" dxfId="160" priority="32" stopIfTrue="1" operator="greaterThanOrEqual">
      <formula>1</formula>
    </cfRule>
  </conditionalFormatting>
  <conditionalFormatting sqref="O49:O71">
    <cfRule type="containsText" dxfId="159" priority="27" stopIfTrue="1" operator="containsText" text="Em andamento">
      <formula>NOT(ISERROR(SEARCH("Em andamento",O49)))</formula>
    </cfRule>
    <cfRule type="containsText" dxfId="158" priority="28" stopIfTrue="1" operator="containsText" text="Concluído">
      <formula>NOT(ISERROR(SEARCH("Concluído",O49)))</formula>
    </cfRule>
  </conditionalFormatting>
  <pageMargins left="0.39370078740157483" right="0.39370078740157483" top="0.39370078740157483" bottom="0.39370078740157483" header="0.31496062992125984" footer="0.31496062992125984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1"/>
  <sheetViews>
    <sheetView workbookViewId="0">
      <selection activeCell="D12" sqref="D12"/>
    </sheetView>
  </sheetViews>
  <sheetFormatPr defaultRowHeight="15"/>
  <cols>
    <col min="1" max="1" width="10" style="1" customWidth="1"/>
    <col min="2" max="2" width="17.5703125" style="1" bestFit="1" customWidth="1"/>
    <col min="3" max="3" width="12.140625" style="1" customWidth="1"/>
    <col min="4" max="4" width="12" style="1" customWidth="1"/>
    <col min="5" max="5" width="12.7109375" style="1" customWidth="1"/>
    <col min="6" max="6" width="14.85546875" style="1" bestFit="1" customWidth="1"/>
    <col min="7" max="7" width="15.42578125" style="1" bestFit="1" customWidth="1"/>
    <col min="8" max="8" width="9.7109375" style="1" customWidth="1"/>
    <col min="9" max="12" width="9.140625" style="1"/>
    <col min="13" max="14" width="10.140625" style="1" customWidth="1"/>
    <col min="15" max="15" width="10.85546875" style="1" customWidth="1"/>
    <col min="16" max="16384" width="9.140625" style="1"/>
  </cols>
  <sheetData>
    <row r="1" spans="1:7" ht="30" customHeight="1">
      <c r="A1" s="787" t="s">
        <v>0</v>
      </c>
      <c r="B1" s="787"/>
      <c r="C1" s="787"/>
      <c r="D1" s="787"/>
      <c r="E1" s="787"/>
      <c r="F1" s="787"/>
      <c r="G1" s="748">
        <v>2017</v>
      </c>
    </row>
    <row r="2" spans="1:7" ht="30" customHeight="1">
      <c r="A2" s="787"/>
      <c r="B2" s="787"/>
      <c r="C2" s="787"/>
      <c r="D2" s="787"/>
      <c r="E2" s="787"/>
      <c r="F2" s="787"/>
      <c r="G2" s="749"/>
    </row>
    <row r="3" spans="1:7">
      <c r="A3" s="2"/>
    </row>
    <row r="5" spans="1:7" ht="33.75" customHeight="1">
      <c r="A5" s="750" t="s">
        <v>1</v>
      </c>
      <c r="B5" s="92" t="s">
        <v>2</v>
      </c>
      <c r="C5" s="750" t="s">
        <v>3</v>
      </c>
      <c r="D5" s="92" t="s">
        <v>4</v>
      </c>
      <c r="E5" s="92" t="s">
        <v>4</v>
      </c>
      <c r="F5" s="750" t="s">
        <v>5</v>
      </c>
      <c r="G5" s="750" t="s">
        <v>6</v>
      </c>
    </row>
    <row r="6" spans="1:7">
      <c r="A6" s="751"/>
      <c r="B6" s="3">
        <v>2017</v>
      </c>
      <c r="C6" s="751"/>
      <c r="D6" s="4">
        <v>2017</v>
      </c>
      <c r="E6" s="4">
        <v>2016</v>
      </c>
      <c r="F6" s="751"/>
      <c r="G6" s="751"/>
    </row>
    <row r="7" spans="1:7" s="10" customFormat="1">
      <c r="A7" s="5" t="s">
        <v>7</v>
      </c>
      <c r="B7" s="241">
        <f>Tabulação!B4</f>
        <v>14388798.630000001</v>
      </c>
      <c r="C7" s="6">
        <f>Tabulação!C4</f>
        <v>486</v>
      </c>
      <c r="D7" s="136">
        <f>B7/C7</f>
        <v>29606.581543209879</v>
      </c>
      <c r="E7" s="8">
        <v>27811.07681818182</v>
      </c>
      <c r="F7" s="7">
        <f>($F$8/20)*Tabulação!B57</f>
        <v>28050</v>
      </c>
      <c r="G7" s="9">
        <f>(D7/F7)</f>
        <v>1.0554931031447372</v>
      </c>
    </row>
    <row r="8" spans="1:7" s="10" customFormat="1">
      <c r="A8" s="5" t="s">
        <v>8</v>
      </c>
      <c r="B8" s="241">
        <f>Tabulação!B5</f>
        <v>16097250.539999999</v>
      </c>
      <c r="C8" s="6">
        <f>Tabulação!C5</f>
        <v>506</v>
      </c>
      <c r="D8" s="136">
        <f>B8/C8</f>
        <v>31812.748102766796</v>
      </c>
      <c r="E8" s="8">
        <v>30242.315818965515</v>
      </c>
      <c r="F8" s="7">
        <v>33000</v>
      </c>
      <c r="G8" s="9">
        <f t="shared" ref="G8:G20" si="0">(D8/F8)</f>
        <v>0.96402266978081197</v>
      </c>
    </row>
    <row r="9" spans="1:7">
      <c r="A9" s="11" t="s">
        <v>9</v>
      </c>
      <c r="B9" s="241">
        <f>Tabulação!B6</f>
        <v>17967002.510000002</v>
      </c>
      <c r="C9" s="6">
        <f>Tabulação!C6</f>
        <v>513</v>
      </c>
      <c r="D9" s="136">
        <f>B9/C9</f>
        <v>35023.396705653024</v>
      </c>
      <c r="E9" s="12">
        <v>35863.849870410369</v>
      </c>
      <c r="F9" s="7">
        <f>($F$8/20)*Tabulação!B59</f>
        <v>37950</v>
      </c>
      <c r="G9" s="9">
        <f t="shared" si="0"/>
        <v>0.9228826536403959</v>
      </c>
    </row>
    <row r="10" spans="1:7">
      <c r="A10" s="11" t="s">
        <v>10</v>
      </c>
      <c r="B10" s="242"/>
      <c r="C10" s="6"/>
      <c r="D10" s="136"/>
      <c r="E10" s="12">
        <v>31947.720883620692</v>
      </c>
      <c r="F10" s="7">
        <f>($F$8/20)*Tabulação!B60</f>
        <v>29700</v>
      </c>
      <c r="G10" s="9">
        <f t="shared" si="0"/>
        <v>0</v>
      </c>
    </row>
    <row r="11" spans="1:7">
      <c r="A11" s="11" t="s">
        <v>11</v>
      </c>
      <c r="B11" s="242"/>
      <c r="C11" s="6"/>
      <c r="D11" s="136"/>
      <c r="E11" s="12">
        <v>32815.789465811969</v>
      </c>
      <c r="F11" s="7">
        <f>($F$8/20)*Tabulação!B61</f>
        <v>36300</v>
      </c>
      <c r="G11" s="9">
        <f t="shared" si="0"/>
        <v>0</v>
      </c>
    </row>
    <row r="12" spans="1:7">
      <c r="A12" s="11" t="s">
        <v>12</v>
      </c>
      <c r="B12" s="242"/>
      <c r="C12" s="6"/>
      <c r="D12" s="136"/>
      <c r="E12" s="12">
        <v>30199.249266247381</v>
      </c>
      <c r="F12" s="7">
        <f>($F$8/20)*Tabulação!B62</f>
        <v>34650</v>
      </c>
      <c r="G12" s="9">
        <f t="shared" si="0"/>
        <v>0</v>
      </c>
    </row>
    <row r="13" spans="1:7">
      <c r="A13" s="11" t="s">
        <v>13</v>
      </c>
      <c r="B13" s="242"/>
      <c r="C13" s="6"/>
      <c r="D13" s="136"/>
      <c r="E13" s="12">
        <v>29849.894554865426</v>
      </c>
      <c r="F13" s="7">
        <f>($F$8/20)*Tabulação!B63</f>
        <v>34650</v>
      </c>
      <c r="G13" s="9">
        <f t="shared" si="0"/>
        <v>0</v>
      </c>
    </row>
    <row r="14" spans="1:7">
      <c r="A14" s="11" t="s">
        <v>14</v>
      </c>
      <c r="B14" s="242"/>
      <c r="C14" s="6"/>
      <c r="D14" s="136"/>
      <c r="E14" s="12">
        <v>36119.179313929315</v>
      </c>
      <c r="F14" s="7">
        <f>($F$8/20)*Tabulação!B64</f>
        <v>37950</v>
      </c>
      <c r="G14" s="9">
        <f t="shared" si="0"/>
        <v>0</v>
      </c>
    </row>
    <row r="15" spans="1:7">
      <c r="A15" s="11" t="s">
        <v>15</v>
      </c>
      <c r="B15" s="242"/>
      <c r="C15" s="6"/>
      <c r="D15" s="136"/>
      <c r="E15" s="12">
        <v>27702.393270833334</v>
      </c>
      <c r="F15" s="7">
        <f>($F$8/20)*Tabulação!B65</f>
        <v>33000</v>
      </c>
      <c r="G15" s="9">
        <f t="shared" si="0"/>
        <v>0</v>
      </c>
    </row>
    <row r="16" spans="1:7">
      <c r="A16" s="11" t="s">
        <v>16</v>
      </c>
      <c r="B16" s="242"/>
      <c r="C16" s="6"/>
      <c r="D16" s="136"/>
      <c r="E16" s="12">
        <v>30891.735567226893</v>
      </c>
      <c r="F16" s="7">
        <f>($F$8/20)*Tabulação!B66</f>
        <v>34650</v>
      </c>
      <c r="G16" s="9">
        <f t="shared" si="0"/>
        <v>0</v>
      </c>
    </row>
    <row r="17" spans="1:8">
      <c r="A17" s="11" t="s">
        <v>17</v>
      </c>
      <c r="B17" s="242"/>
      <c r="C17" s="6"/>
      <c r="D17" s="136"/>
      <c r="E17" s="12">
        <v>35344.819642857139</v>
      </c>
      <c r="F17" s="7">
        <f>($F$8/20)*Tabulação!B67</f>
        <v>33000</v>
      </c>
      <c r="G17" s="9">
        <f t="shared" si="0"/>
        <v>0</v>
      </c>
    </row>
    <row r="18" spans="1:8" s="10" customFormat="1">
      <c r="A18" s="11" t="s">
        <v>18</v>
      </c>
      <c r="B18" s="242"/>
      <c r="C18" s="6"/>
      <c r="D18" s="136"/>
      <c r="E18" s="12">
        <v>19144.875945378149</v>
      </c>
      <c r="F18" s="7">
        <f>($F$8/20)*Tabulação!B68</f>
        <v>18150</v>
      </c>
      <c r="G18" s="9">
        <f t="shared" si="0"/>
        <v>0</v>
      </c>
    </row>
    <row r="19" spans="1:8">
      <c r="A19" s="13" t="s">
        <v>19</v>
      </c>
      <c r="B19" s="16">
        <f>SUM(B7:B18)</f>
        <v>48453051.680000007</v>
      </c>
      <c r="C19" s="15" t="s">
        <v>20</v>
      </c>
      <c r="D19" s="240">
        <f>SUM(D7:D18)</f>
        <v>96442.726351629695</v>
      </c>
      <c r="E19" s="16">
        <f>SUM(E7:E18)</f>
        <v>367932.900418328</v>
      </c>
      <c r="F19" s="14">
        <f>SUM(F7:F18)</f>
        <v>391050</v>
      </c>
      <c r="G19" s="9">
        <f t="shared" si="0"/>
        <v>0.24662505140424421</v>
      </c>
    </row>
    <row r="20" spans="1:8">
      <c r="A20" s="13" t="s">
        <v>21</v>
      </c>
      <c r="B20" s="16">
        <f>AVERAGE(B7:B18)</f>
        <v>16151017.226666668</v>
      </c>
      <c r="C20" s="17">
        <f>AVERAGE(C7:C18)</f>
        <v>501.66666666666669</v>
      </c>
      <c r="D20" s="240">
        <f>AVERAGE(D7:D18)</f>
        <v>32147.575450543231</v>
      </c>
      <c r="E20" s="15">
        <f>AVERAGE(E7:E18)</f>
        <v>30661.075034860667</v>
      </c>
      <c r="F20" s="14">
        <f>AVERAGE(F7:F18)</f>
        <v>32587.5</v>
      </c>
      <c r="G20" s="9">
        <f t="shared" si="0"/>
        <v>0.98650020561697682</v>
      </c>
    </row>
    <row r="21" spans="1:8">
      <c r="A21" s="18"/>
      <c r="B21" s="19"/>
      <c r="C21" s="19"/>
      <c r="D21" s="20"/>
      <c r="E21" s="20"/>
      <c r="F21" s="20"/>
      <c r="G21" s="20"/>
      <c r="H21" s="20"/>
    </row>
    <row r="22" spans="1:8">
      <c r="A22" s="20"/>
      <c r="B22" s="20"/>
      <c r="C22" s="20"/>
      <c r="D22" s="20"/>
      <c r="E22" s="20"/>
      <c r="F22" s="20"/>
      <c r="G22" s="20"/>
      <c r="H22" s="20"/>
    </row>
    <row r="23" spans="1:8">
      <c r="A23" s="20"/>
      <c r="B23" s="138"/>
      <c r="C23" s="20"/>
      <c r="D23" s="20"/>
      <c r="E23" s="20"/>
      <c r="F23" s="20"/>
      <c r="G23" s="20"/>
      <c r="H23" s="20"/>
    </row>
    <row r="24" spans="1:8">
      <c r="A24" s="20"/>
      <c r="B24" s="20"/>
      <c r="C24" s="20"/>
      <c r="D24" s="20"/>
      <c r="E24" s="20"/>
      <c r="F24" s="20"/>
      <c r="G24" s="20"/>
      <c r="H24" s="20"/>
    </row>
    <row r="25" spans="1:8">
      <c r="A25" s="20"/>
      <c r="B25" s="20"/>
      <c r="C25" s="20"/>
      <c r="D25" s="20"/>
      <c r="E25" s="20"/>
      <c r="F25" s="20"/>
      <c r="G25" s="20"/>
      <c r="H25" s="20"/>
    </row>
    <row r="26" spans="1:8">
      <c r="A26" s="20"/>
      <c r="B26" s="20"/>
      <c r="C26" s="20"/>
      <c r="D26" s="20"/>
      <c r="E26" s="20"/>
      <c r="F26" s="20"/>
      <c r="G26" s="20"/>
      <c r="H26" s="20"/>
    </row>
    <row r="27" spans="1:8">
      <c r="A27" s="20"/>
      <c r="B27" s="20"/>
      <c r="C27" s="20"/>
      <c r="D27" s="20"/>
      <c r="E27" s="20"/>
      <c r="F27" s="20"/>
      <c r="G27" s="20"/>
      <c r="H27" s="20"/>
    </row>
    <row r="28" spans="1:8">
      <c r="A28" s="20"/>
      <c r="B28" s="20"/>
      <c r="C28" s="20"/>
      <c r="D28" s="20"/>
      <c r="E28" s="20"/>
      <c r="F28" s="20"/>
      <c r="G28" s="20"/>
      <c r="H28" s="20"/>
    </row>
    <row r="29" spans="1:8">
      <c r="A29" s="20"/>
      <c r="B29" s="20"/>
      <c r="C29" s="20"/>
      <c r="D29" s="20"/>
      <c r="E29" s="20"/>
      <c r="F29" s="20"/>
      <c r="G29" s="20"/>
      <c r="H29" s="20"/>
    </row>
    <row r="30" spans="1:8">
      <c r="A30" s="20"/>
      <c r="B30" s="20"/>
      <c r="C30" s="20"/>
      <c r="D30" s="20"/>
      <c r="E30" s="20"/>
      <c r="F30" s="20"/>
      <c r="G30" s="20"/>
      <c r="H30" s="20"/>
    </row>
    <row r="31" spans="1:8">
      <c r="A31" s="20"/>
      <c r="B31" s="20"/>
      <c r="C31" s="20"/>
      <c r="D31" s="20"/>
      <c r="E31" s="20"/>
      <c r="F31" s="20"/>
      <c r="G31" s="20"/>
      <c r="H31" s="20"/>
    </row>
    <row r="32" spans="1:8">
      <c r="A32" s="20"/>
      <c r="B32" s="20"/>
      <c r="C32" s="20"/>
      <c r="D32" s="20"/>
      <c r="E32" s="20"/>
      <c r="F32" s="20"/>
      <c r="G32" s="20"/>
      <c r="H32" s="20"/>
    </row>
    <row r="33" spans="1:15">
      <c r="A33" s="20"/>
      <c r="B33" s="20"/>
      <c r="C33" s="20"/>
      <c r="D33" s="20"/>
      <c r="E33" s="20"/>
      <c r="F33" s="20"/>
      <c r="G33" s="20"/>
      <c r="H33" s="20"/>
    </row>
    <row r="34" spans="1:15">
      <c r="A34" s="20"/>
      <c r="B34" s="20"/>
      <c r="C34" s="20"/>
      <c r="D34" s="20"/>
      <c r="E34" s="20"/>
      <c r="F34" s="20"/>
      <c r="G34" s="20"/>
      <c r="H34" s="20"/>
    </row>
    <row r="35" spans="1:15">
      <c r="A35" s="20"/>
      <c r="B35" s="20"/>
      <c r="C35" s="20"/>
      <c r="D35" s="20"/>
      <c r="E35" s="20"/>
      <c r="F35" s="20"/>
      <c r="G35" s="20"/>
      <c r="H35" s="20"/>
    </row>
    <row r="36" spans="1:15">
      <c r="A36" s="20"/>
      <c r="B36" s="20"/>
      <c r="C36" s="20"/>
      <c r="D36" s="20"/>
      <c r="E36" s="20"/>
      <c r="F36" s="20"/>
      <c r="G36" s="20"/>
      <c r="H36" s="20"/>
    </row>
    <row r="37" spans="1:15">
      <c r="A37" s="20"/>
      <c r="B37" s="20"/>
      <c r="C37" s="20"/>
      <c r="D37" s="20"/>
      <c r="E37" s="20"/>
      <c r="F37" s="20"/>
      <c r="G37" s="20"/>
      <c r="H37" s="20"/>
    </row>
    <row r="38" spans="1:15">
      <c r="A38" s="20"/>
      <c r="B38" s="20"/>
      <c r="C38" s="20"/>
      <c r="D38" s="20"/>
      <c r="E38" s="20"/>
      <c r="F38" s="20"/>
      <c r="G38" s="20"/>
      <c r="H38" s="20"/>
    </row>
    <row r="39" spans="1:15">
      <c r="A39" s="20"/>
      <c r="B39" s="20"/>
      <c r="C39" s="20"/>
      <c r="D39" s="20"/>
      <c r="E39" s="20"/>
      <c r="F39" s="20"/>
      <c r="G39" s="20"/>
      <c r="H39" s="20"/>
    </row>
    <row r="40" spans="1:15">
      <c r="B40" s="21" t="s">
        <v>23</v>
      </c>
      <c r="C40" s="21"/>
    </row>
    <row r="41" spans="1:15" ht="18">
      <c r="A41" s="139"/>
      <c r="B41" s="22" t="s">
        <v>24</v>
      </c>
      <c r="C41" s="629" t="s">
        <v>570</v>
      </c>
    </row>
    <row r="42" spans="1:15" ht="18">
      <c r="A42" s="139"/>
      <c r="B42" s="24" t="s">
        <v>26</v>
      </c>
      <c r="C42" s="629" t="s">
        <v>572</v>
      </c>
      <c r="G42" s="1" t="s">
        <v>22</v>
      </c>
    </row>
    <row r="43" spans="1:15" ht="18">
      <c r="A43" s="139"/>
      <c r="B43" s="25" t="s">
        <v>28</v>
      </c>
      <c r="C43" s="629" t="s">
        <v>573</v>
      </c>
    </row>
    <row r="44" spans="1:15" ht="18">
      <c r="A44" s="139"/>
      <c r="B44" s="26" t="s">
        <v>115</v>
      </c>
      <c r="C44" s="629" t="s">
        <v>574</v>
      </c>
    </row>
    <row r="45" spans="1:15" ht="18">
      <c r="A45" s="139"/>
      <c r="B45" s="27"/>
      <c r="C45" s="629" t="s">
        <v>32</v>
      </c>
    </row>
    <row r="46" spans="1:15" ht="18">
      <c r="A46" s="140"/>
    </row>
    <row r="47" spans="1:15" ht="38.25" customHeight="1">
      <c r="A47" s="734" t="s">
        <v>33</v>
      </c>
      <c r="B47" s="775" t="s">
        <v>34</v>
      </c>
      <c r="C47" s="776"/>
      <c r="D47" s="776"/>
      <c r="E47" s="776"/>
      <c r="F47" s="776"/>
      <c r="G47" s="777"/>
      <c r="H47" s="769" t="s">
        <v>35</v>
      </c>
      <c r="I47" s="770"/>
      <c r="J47" s="771"/>
      <c r="K47" s="769" t="s">
        <v>36</v>
      </c>
      <c r="L47" s="771"/>
      <c r="M47" s="734" t="s">
        <v>116</v>
      </c>
      <c r="N47" s="734" t="s">
        <v>37</v>
      </c>
      <c r="O47" s="734" t="s">
        <v>38</v>
      </c>
    </row>
    <row r="48" spans="1:15" ht="38.25" customHeight="1">
      <c r="A48" s="734"/>
      <c r="B48" s="778"/>
      <c r="C48" s="779"/>
      <c r="D48" s="779"/>
      <c r="E48" s="779"/>
      <c r="F48" s="779"/>
      <c r="G48" s="780"/>
      <c r="H48" s="772"/>
      <c r="I48" s="773"/>
      <c r="J48" s="774"/>
      <c r="K48" s="772"/>
      <c r="L48" s="774"/>
      <c r="M48" s="734"/>
      <c r="N48" s="734"/>
      <c r="O48" s="734"/>
    </row>
    <row r="49" spans="1:15" ht="38.25" customHeight="1">
      <c r="A49" s="28">
        <v>42753</v>
      </c>
      <c r="B49" s="788" t="s">
        <v>362</v>
      </c>
      <c r="C49" s="788"/>
      <c r="D49" s="788"/>
      <c r="E49" s="788"/>
      <c r="F49" s="788"/>
      <c r="G49" s="788"/>
      <c r="H49" s="790" t="s">
        <v>39</v>
      </c>
      <c r="I49" s="790"/>
      <c r="J49" s="790"/>
      <c r="K49" s="789" t="s">
        <v>40</v>
      </c>
      <c r="L49" s="789"/>
      <c r="M49" s="28">
        <v>42753</v>
      </c>
      <c r="N49" s="28">
        <v>42753</v>
      </c>
      <c r="O49" s="142" t="s">
        <v>41</v>
      </c>
    </row>
    <row r="50" spans="1:15">
      <c r="A50" s="90"/>
    </row>
    <row r="51" spans="1:15">
      <c r="A51" s="90"/>
    </row>
    <row r="52" spans="1:15">
      <c r="A52" s="90"/>
    </row>
    <row r="53" spans="1:15">
      <c r="A53" s="90"/>
    </row>
    <row r="54" spans="1:15">
      <c r="A54" s="90"/>
    </row>
    <row r="55" spans="1:15">
      <c r="A55" s="90"/>
    </row>
    <row r="56" spans="1:15">
      <c r="A56" s="90"/>
    </row>
    <row r="57" spans="1:15">
      <c r="A57" s="90"/>
    </row>
    <row r="58" spans="1:15">
      <c r="A58" s="90"/>
    </row>
    <row r="59" spans="1:15">
      <c r="A59" s="90"/>
    </row>
    <row r="60" spans="1:15">
      <c r="A60" s="90"/>
    </row>
    <row r="61" spans="1:15">
      <c r="A61" s="90"/>
    </row>
    <row r="62" spans="1:15">
      <c r="A62" s="90"/>
    </row>
    <row r="63" spans="1:15">
      <c r="A63" s="90"/>
    </row>
    <row r="64" spans="1:15">
      <c r="A64" s="90"/>
    </row>
    <row r="65" spans="1:1">
      <c r="A65" s="90"/>
    </row>
    <row r="66" spans="1:1">
      <c r="A66" s="90"/>
    </row>
    <row r="67" spans="1:1">
      <c r="A67" s="90"/>
    </row>
    <row r="68" spans="1:1">
      <c r="A68" s="90"/>
    </row>
    <row r="69" spans="1:1">
      <c r="A69" s="90"/>
    </row>
    <row r="70" spans="1:1">
      <c r="A70" s="90"/>
    </row>
    <row r="71" spans="1:1">
      <c r="A71" s="90"/>
    </row>
  </sheetData>
  <mergeCells count="16">
    <mergeCell ref="B49:G49"/>
    <mergeCell ref="K49:L49"/>
    <mergeCell ref="H49:J49"/>
    <mergeCell ref="H47:J48"/>
    <mergeCell ref="K47:L48"/>
    <mergeCell ref="M47:M48"/>
    <mergeCell ref="N47:N48"/>
    <mergeCell ref="O47:O48"/>
    <mergeCell ref="G1:G2"/>
    <mergeCell ref="A5:A6"/>
    <mergeCell ref="F5:F6"/>
    <mergeCell ref="G5:G6"/>
    <mergeCell ref="C5:C6"/>
    <mergeCell ref="A1:F2"/>
    <mergeCell ref="A47:A48"/>
    <mergeCell ref="B47:G48"/>
  </mergeCells>
  <conditionalFormatting sqref="G7:G20">
    <cfRule type="cellIs" dxfId="157" priority="13" stopIfTrue="1" operator="between">
      <formula>0.01</formula>
      <formula>0.64</formula>
    </cfRule>
    <cfRule type="cellIs" dxfId="156" priority="14" stopIfTrue="1" operator="between">
      <formula>0.65</formula>
      <formula>0.89</formula>
    </cfRule>
    <cfRule type="cellIs" dxfId="155" priority="15" stopIfTrue="1" operator="between">
      <formula>0.9</formula>
      <formula>0.99</formula>
    </cfRule>
    <cfRule type="cellIs" dxfId="154" priority="16" stopIfTrue="1" operator="greaterThanOrEqual">
      <formula>1</formula>
    </cfRule>
  </conditionalFormatting>
  <conditionalFormatting sqref="O49">
    <cfRule type="containsText" dxfId="153" priority="1" stopIfTrue="1" operator="containsText" text="Em andamento">
      <formula>NOT(ISERROR(SEARCH("Em andamento",O49)))</formula>
    </cfRule>
    <cfRule type="containsText" dxfId="152" priority="2" stopIfTrue="1" operator="containsText" text="Concluído">
      <formula>NOT(ISERROR(SEARCH("Concluído",O49)))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7"/>
  <sheetViews>
    <sheetView workbookViewId="0">
      <selection activeCell="M7" sqref="M7"/>
    </sheetView>
  </sheetViews>
  <sheetFormatPr defaultRowHeight="15"/>
  <cols>
    <col min="1" max="1" width="10" style="1" customWidth="1"/>
    <col min="2" max="2" width="16.5703125" style="1" bestFit="1" customWidth="1"/>
    <col min="3" max="3" width="12.140625" style="1" customWidth="1"/>
    <col min="4" max="4" width="11.5703125" style="1" customWidth="1"/>
    <col min="5" max="5" width="12.7109375" style="1" customWidth="1"/>
    <col min="6" max="6" width="13.42578125" style="1" customWidth="1"/>
    <col min="7" max="7" width="15.42578125" style="1" bestFit="1" customWidth="1"/>
    <col min="8" max="8" width="9.7109375" style="1" customWidth="1"/>
    <col min="9" max="9" width="10.140625" style="1" bestFit="1" customWidth="1"/>
    <col min="10" max="10" width="11.5703125" style="1" bestFit="1" customWidth="1"/>
    <col min="11" max="12" width="11.7109375" style="1" bestFit="1" customWidth="1"/>
    <col min="13" max="13" width="12.28515625" style="1" customWidth="1"/>
    <col min="14" max="14" width="11" style="1" customWidth="1"/>
    <col min="15" max="16384" width="9.140625" style="1"/>
  </cols>
  <sheetData>
    <row r="1" spans="1:13" ht="30" customHeight="1">
      <c r="A1" s="742" t="s">
        <v>120</v>
      </c>
      <c r="B1" s="743"/>
      <c r="C1" s="743"/>
      <c r="D1" s="743"/>
      <c r="E1" s="743"/>
      <c r="F1" s="743"/>
      <c r="G1" s="744"/>
      <c r="H1" s="748">
        <v>2017</v>
      </c>
    </row>
    <row r="2" spans="1:13" ht="30" customHeight="1">
      <c r="A2" s="745"/>
      <c r="B2" s="746"/>
      <c r="C2" s="746"/>
      <c r="D2" s="746"/>
      <c r="E2" s="746"/>
      <c r="F2" s="746"/>
      <c r="G2" s="747"/>
      <c r="H2" s="749"/>
    </row>
    <row r="3" spans="1:13">
      <c r="A3" s="2"/>
    </row>
    <row r="5" spans="1:13" ht="33.75" customHeight="1">
      <c r="A5" s="750" t="s">
        <v>1</v>
      </c>
      <c r="B5" s="791" t="s">
        <v>121</v>
      </c>
      <c r="C5" s="750" t="s">
        <v>610</v>
      </c>
      <c r="D5" s="791" t="s">
        <v>3</v>
      </c>
      <c r="E5" s="141" t="s">
        <v>122</v>
      </c>
      <c r="F5" s="141" t="s">
        <v>122</v>
      </c>
      <c r="G5" s="791" t="s">
        <v>123</v>
      </c>
      <c r="H5" s="791" t="s">
        <v>113</v>
      </c>
      <c r="J5" s="750" t="s">
        <v>1</v>
      </c>
      <c r="K5" s="791" t="s">
        <v>121</v>
      </c>
      <c r="L5" s="795" t="s">
        <v>651</v>
      </c>
      <c r="M5" s="796" t="s">
        <v>286</v>
      </c>
    </row>
    <row r="6" spans="1:13">
      <c r="A6" s="751"/>
      <c r="B6" s="792"/>
      <c r="C6" s="751"/>
      <c r="D6" s="792"/>
      <c r="E6" s="4">
        <v>2017</v>
      </c>
      <c r="F6" s="4">
        <v>2016</v>
      </c>
      <c r="G6" s="792"/>
      <c r="H6" s="792"/>
      <c r="J6" s="751"/>
      <c r="K6" s="792"/>
      <c r="L6" s="795"/>
      <c r="M6" s="796"/>
    </row>
    <row r="7" spans="1:13" s="10" customFormat="1">
      <c r="A7" s="5" t="s">
        <v>7</v>
      </c>
      <c r="B7" s="655">
        <f>Tabulação!D4</f>
        <v>2268957.6</v>
      </c>
      <c r="C7" s="680">
        <f>B7/Tabulação!B57</f>
        <v>133468.09411764707</v>
      </c>
      <c r="D7" s="6">
        <f>Tabulação!C4</f>
        <v>486</v>
      </c>
      <c r="E7" s="658">
        <f>B7/D7</f>
        <v>4668.6370370370369</v>
      </c>
      <c r="F7" s="145">
        <v>4364.8461038961041</v>
      </c>
      <c r="G7" s="659">
        <f>(G8/20)*Tabulação!B57</f>
        <v>4675</v>
      </c>
      <c r="H7" s="562">
        <f>(E7/G7)</f>
        <v>0.99863893840364426</v>
      </c>
      <c r="J7" s="5" t="s">
        <v>7</v>
      </c>
      <c r="K7" s="726">
        <f>B7</f>
        <v>2268957.6</v>
      </c>
      <c r="L7" s="726">
        <f>'Total - PO'!E7+'CF - Paraf'!E7</f>
        <v>2075090.3800000001</v>
      </c>
      <c r="M7" s="726">
        <f>Exp!C7</f>
        <v>2048568.5699999998</v>
      </c>
    </row>
    <row r="8" spans="1:13" s="10" customFormat="1">
      <c r="A8" s="5" t="s">
        <v>8</v>
      </c>
      <c r="B8" s="655">
        <f>Tabulação!D5</f>
        <v>2472628.1</v>
      </c>
      <c r="C8" s="680">
        <f>B8/Tabulação!B58</f>
        <v>123631.405</v>
      </c>
      <c r="D8" s="6">
        <f>Tabulação!C5</f>
        <v>506</v>
      </c>
      <c r="E8" s="658">
        <f>B8/D8</f>
        <v>4886.6167984189724</v>
      </c>
      <c r="F8" s="145">
        <v>4692.6683189655178</v>
      </c>
      <c r="G8" s="659">
        <v>5500</v>
      </c>
      <c r="H8" s="9">
        <f t="shared" ref="H8:H20" si="0">(E8/G8)</f>
        <v>0.88847578153072226</v>
      </c>
      <c r="J8" s="5" t="s">
        <v>8</v>
      </c>
      <c r="K8" s="726">
        <f t="shared" ref="K8:K20" si="1">B8</f>
        <v>2472628.1</v>
      </c>
      <c r="L8" s="726">
        <f>'Total - PO'!E8+'CF - Paraf'!E8</f>
        <v>2612414.94</v>
      </c>
      <c r="M8" s="726">
        <f>Exp!C8</f>
        <v>1871369.83</v>
      </c>
    </row>
    <row r="9" spans="1:13">
      <c r="A9" s="11" t="s">
        <v>9</v>
      </c>
      <c r="B9" s="655">
        <f>Tabulação!D6</f>
        <v>2799279.68</v>
      </c>
      <c r="C9" s="680">
        <f>B9/Tabulação!B59</f>
        <v>121707.81217391304</v>
      </c>
      <c r="D9" s="6">
        <f>Tabulação!C6</f>
        <v>513</v>
      </c>
      <c r="E9" s="658">
        <f>B9/D9</f>
        <v>5456.6855360623786</v>
      </c>
      <c r="F9" s="39">
        <v>5499.0999999999995</v>
      </c>
      <c r="G9" s="659">
        <f>($G$8/20)*Tabulação!B59</f>
        <v>6325</v>
      </c>
      <c r="H9" s="9">
        <f t="shared" si="0"/>
        <v>0.86271708080037601</v>
      </c>
      <c r="J9" s="11" t="s">
        <v>9</v>
      </c>
      <c r="K9" s="726">
        <f t="shared" si="1"/>
        <v>2799279.68</v>
      </c>
      <c r="L9" s="726">
        <f>'Total - PO'!E9+'CF - Paraf'!E9</f>
        <v>2943796.42</v>
      </c>
      <c r="M9" s="726">
        <f>Exp!C9</f>
        <v>2020095.5099999998</v>
      </c>
    </row>
    <row r="10" spans="1:13">
      <c r="A10" s="11" t="s">
        <v>10</v>
      </c>
      <c r="B10" s="656"/>
      <c r="C10" s="681"/>
      <c r="D10" s="6"/>
      <c r="E10" s="658"/>
      <c r="F10" s="39">
        <v>5083.7640086206893</v>
      </c>
      <c r="G10" s="659">
        <f>($G$8/20)*Tabulação!B60</f>
        <v>4950</v>
      </c>
      <c r="H10" s="9">
        <f t="shared" si="0"/>
        <v>0</v>
      </c>
      <c r="J10" s="11" t="s">
        <v>10</v>
      </c>
      <c r="K10" s="726">
        <f t="shared" si="1"/>
        <v>0</v>
      </c>
      <c r="L10" s="726">
        <f>'Total - PO'!E10+'CF - Paraf'!E10</f>
        <v>0</v>
      </c>
      <c r="M10" s="726" t="str">
        <f>Exp!C10</f>
        <v xml:space="preserve"> </v>
      </c>
    </row>
    <row r="11" spans="1:13">
      <c r="A11" s="11" t="s">
        <v>11</v>
      </c>
      <c r="B11" s="656"/>
      <c r="C11" s="681"/>
      <c r="D11" s="6"/>
      <c r="E11" s="658"/>
      <c r="F11" s="39">
        <v>5218.8461538461543</v>
      </c>
      <c r="G11" s="659">
        <f>($G$8/20)*Tabulação!B61</f>
        <v>6050</v>
      </c>
      <c r="H11" s="9">
        <f t="shared" si="0"/>
        <v>0</v>
      </c>
      <c r="J11" s="11" t="s">
        <v>11</v>
      </c>
      <c r="K11" s="726">
        <f t="shared" si="1"/>
        <v>0</v>
      </c>
      <c r="L11" s="726">
        <f>'Total - PO'!E11+'CF - Paraf'!E11</f>
        <v>0</v>
      </c>
      <c r="M11" s="726">
        <f>Exp!C11</f>
        <v>0</v>
      </c>
    </row>
    <row r="12" spans="1:13">
      <c r="A12" s="11" t="s">
        <v>12</v>
      </c>
      <c r="B12" s="656"/>
      <c r="C12" s="681"/>
      <c r="D12" s="6"/>
      <c r="E12" s="658"/>
      <c r="F12" s="39">
        <v>4809.7595387840665</v>
      </c>
      <c r="G12" s="659">
        <f>($G$8/20)*Tabulação!B62</f>
        <v>5775</v>
      </c>
      <c r="H12" s="9">
        <f t="shared" si="0"/>
        <v>0</v>
      </c>
      <c r="J12" s="11" t="s">
        <v>12</v>
      </c>
      <c r="K12" s="726">
        <f t="shared" si="1"/>
        <v>0</v>
      </c>
      <c r="L12" s="726">
        <f>'Total - PO'!E12+'CF - Paraf'!E12</f>
        <v>0</v>
      </c>
      <c r="M12" s="726">
        <f>Exp!C12</f>
        <v>0</v>
      </c>
    </row>
    <row r="13" spans="1:13">
      <c r="A13" s="11" t="s">
        <v>13</v>
      </c>
      <c r="B13" s="656"/>
      <c r="C13" s="681"/>
      <c r="D13" s="6"/>
      <c r="E13" s="658"/>
      <c r="F13" s="39">
        <v>4785.4346790890277</v>
      </c>
      <c r="G13" s="659">
        <f>($G$8/20)*Tabulação!B63</f>
        <v>5775</v>
      </c>
      <c r="H13" s="9">
        <f t="shared" si="0"/>
        <v>0</v>
      </c>
      <c r="J13" s="11" t="s">
        <v>13</v>
      </c>
      <c r="K13" s="726">
        <f t="shared" si="1"/>
        <v>0</v>
      </c>
      <c r="L13" s="726">
        <f>'Total - PO'!E13+'CF - Paraf'!E13</f>
        <v>0</v>
      </c>
      <c r="M13" s="726">
        <f>Exp!C13</f>
        <v>0</v>
      </c>
    </row>
    <row r="14" spans="1:13">
      <c r="A14" s="11" t="s">
        <v>14</v>
      </c>
      <c r="B14" s="656"/>
      <c r="C14" s="681"/>
      <c r="D14" s="6"/>
      <c r="E14" s="658"/>
      <c r="F14" s="39">
        <v>6071.2209979209974</v>
      </c>
      <c r="G14" s="659">
        <f>($G$8/20)*Tabulação!B64</f>
        <v>6325</v>
      </c>
      <c r="H14" s="9">
        <f t="shared" si="0"/>
        <v>0</v>
      </c>
      <c r="J14" s="11" t="s">
        <v>14</v>
      </c>
      <c r="K14" s="726">
        <f t="shared" si="1"/>
        <v>0</v>
      </c>
      <c r="L14" s="726">
        <f>'Total - PO'!E14+'CF - Paraf'!E14</f>
        <v>0</v>
      </c>
      <c r="M14" s="726">
        <f>Exp!C14</f>
        <v>0</v>
      </c>
    </row>
    <row r="15" spans="1:13">
      <c r="A15" s="11" t="s">
        <v>15</v>
      </c>
      <c r="B15" s="656"/>
      <c r="C15" s="681"/>
      <c r="D15" s="6"/>
      <c r="E15" s="658"/>
      <c r="F15" s="39">
        <v>5521.2047916666661</v>
      </c>
      <c r="G15" s="659">
        <f>($G$8/20)*Tabulação!B65</f>
        <v>5500</v>
      </c>
      <c r="H15" s="9">
        <f t="shared" si="0"/>
        <v>0</v>
      </c>
      <c r="J15" s="11" t="s">
        <v>15</v>
      </c>
      <c r="K15" s="726">
        <f t="shared" si="1"/>
        <v>0</v>
      </c>
      <c r="L15" s="726">
        <f>'Total - PO'!E15+'CF - Paraf'!E15</f>
        <v>0</v>
      </c>
      <c r="M15" s="726">
        <f>Exp!C15</f>
        <v>0</v>
      </c>
    </row>
    <row r="16" spans="1:13">
      <c r="A16" s="11" t="s">
        <v>16</v>
      </c>
      <c r="B16" s="656"/>
      <c r="C16" s="681"/>
      <c r="D16" s="6"/>
      <c r="E16" s="658"/>
      <c r="F16" s="39">
        <v>5238.2149159663859</v>
      </c>
      <c r="G16" s="659">
        <f>($G$8/20)*Tabulação!B66</f>
        <v>5775</v>
      </c>
      <c r="H16" s="9">
        <f t="shared" si="0"/>
        <v>0</v>
      </c>
      <c r="J16" s="5" t="s">
        <v>16</v>
      </c>
      <c r="K16" s="726">
        <f t="shared" si="1"/>
        <v>0</v>
      </c>
      <c r="L16" s="726">
        <f>'Total - PO'!E16+'CF - Paraf'!E16</f>
        <v>0</v>
      </c>
      <c r="M16" s="726">
        <f>Exp!C16</f>
        <v>0</v>
      </c>
    </row>
    <row r="17" spans="1:13">
      <c r="A17" s="11" t="s">
        <v>17</v>
      </c>
      <c r="B17" s="656"/>
      <c r="C17" s="681"/>
      <c r="D17" s="6"/>
      <c r="E17" s="658"/>
      <c r="F17" s="39">
        <v>6008.6069117647057</v>
      </c>
      <c r="G17" s="659">
        <f>($G$8/20)*Tabulação!B67</f>
        <v>5500</v>
      </c>
      <c r="H17" s="9">
        <f t="shared" si="0"/>
        <v>0</v>
      </c>
      <c r="J17" s="5" t="s">
        <v>17</v>
      </c>
      <c r="K17" s="726">
        <f t="shared" si="1"/>
        <v>0</v>
      </c>
      <c r="L17" s="726">
        <f>'Total - PO'!E17+'CF - Paraf'!E17</f>
        <v>0</v>
      </c>
      <c r="M17" s="726">
        <f>Exp!C17</f>
        <v>0</v>
      </c>
    </row>
    <row r="18" spans="1:13" s="10" customFormat="1">
      <c r="A18" s="11" t="s">
        <v>18</v>
      </c>
      <c r="B18" s="656"/>
      <c r="C18" s="681"/>
      <c r="D18" s="6"/>
      <c r="E18" s="658"/>
      <c r="F18" s="39">
        <v>3082.9934873949578</v>
      </c>
      <c r="G18" s="659">
        <f>($G$8/20)*Tabulação!B68</f>
        <v>3025</v>
      </c>
      <c r="H18" s="9">
        <f t="shared" si="0"/>
        <v>0</v>
      </c>
      <c r="J18" s="5" t="s">
        <v>18</v>
      </c>
      <c r="K18" s="726">
        <f t="shared" si="1"/>
        <v>0</v>
      </c>
      <c r="L18" s="726">
        <f>'Total - PO'!E18+'CF - Paraf'!E18</f>
        <v>0</v>
      </c>
      <c r="M18" s="726">
        <f>Exp!C18</f>
        <v>0</v>
      </c>
    </row>
    <row r="19" spans="1:13">
      <c r="A19" s="13" t="s">
        <v>19</v>
      </c>
      <c r="B19" s="123">
        <f>SUM(B7:B18)</f>
        <v>7540865.3800000008</v>
      </c>
      <c r="C19" s="123">
        <f>SUM(C7:C18)</f>
        <v>378807.31129156012</v>
      </c>
      <c r="D19" s="15" t="s">
        <v>20</v>
      </c>
      <c r="E19" s="660">
        <f>SUM(E7:E18)</f>
        <v>15011.939371518387</v>
      </c>
      <c r="F19" s="123">
        <f>SUM(F7:F18)</f>
        <v>60376.659907915266</v>
      </c>
      <c r="G19" s="661">
        <f>SUM(G7:G18)</f>
        <v>65175</v>
      </c>
      <c r="H19" s="9">
        <f t="shared" si="0"/>
        <v>0.23033278667462043</v>
      </c>
      <c r="J19" s="13" t="s">
        <v>19</v>
      </c>
      <c r="K19" s="726">
        <f t="shared" si="1"/>
        <v>7540865.3800000008</v>
      </c>
      <c r="L19" s="498">
        <f>SUM(L7:L18)</f>
        <v>7631301.7400000002</v>
      </c>
      <c r="M19" s="726">
        <f>SUM(M7:M18)</f>
        <v>5940033.9100000001</v>
      </c>
    </row>
    <row r="20" spans="1:13">
      <c r="A20" s="13" t="s">
        <v>21</v>
      </c>
      <c r="B20" s="123">
        <f t="shared" ref="B20:G20" si="2">AVERAGE(B7:B18)</f>
        <v>2513621.7933333335</v>
      </c>
      <c r="C20" s="123">
        <f t="shared" si="2"/>
        <v>126269.10376385337</v>
      </c>
      <c r="D20" s="17">
        <f t="shared" si="2"/>
        <v>501.66666666666669</v>
      </c>
      <c r="E20" s="660">
        <f t="shared" si="2"/>
        <v>5003.9797905061287</v>
      </c>
      <c r="F20" s="662">
        <f t="shared" si="2"/>
        <v>5031.3883256596055</v>
      </c>
      <c r="G20" s="661">
        <f t="shared" si="2"/>
        <v>5431.25</v>
      </c>
      <c r="H20" s="9">
        <f t="shared" si="0"/>
        <v>0.92133114669848171</v>
      </c>
      <c r="J20" s="13" t="s">
        <v>21</v>
      </c>
      <c r="K20" s="726">
        <f t="shared" si="1"/>
        <v>2513621.7933333335</v>
      </c>
      <c r="L20" s="498">
        <f>AVERAGE(L7:L9)</f>
        <v>2543767.2466666666</v>
      </c>
      <c r="M20" s="498">
        <f>AVERAGE(M7:M9)</f>
        <v>1980011.3033333335</v>
      </c>
    </row>
    <row r="21" spans="1:13">
      <c r="A21" s="18"/>
      <c r="B21" s="657"/>
      <c r="C21" s="19"/>
      <c r="D21" s="20"/>
      <c r="E21" s="20"/>
      <c r="F21" s="20"/>
      <c r="G21" s="20"/>
      <c r="H21" s="20"/>
    </row>
    <row r="22" spans="1:13">
      <c r="A22" s="20"/>
      <c r="B22" s="20"/>
      <c r="C22" s="20"/>
      <c r="D22" s="20"/>
      <c r="E22" s="20"/>
      <c r="F22" s="20"/>
      <c r="G22" s="20"/>
      <c r="H22" s="20"/>
    </row>
    <row r="23" spans="1:13">
      <c r="A23" s="20"/>
      <c r="B23" s="138"/>
      <c r="C23" s="20"/>
      <c r="D23" s="20"/>
      <c r="E23" s="20"/>
      <c r="F23" s="20"/>
      <c r="G23" s="20"/>
      <c r="H23" s="20"/>
    </row>
    <row r="24" spans="1:13">
      <c r="A24" s="20"/>
      <c r="B24" s="20"/>
      <c r="C24" s="20"/>
      <c r="D24" s="20"/>
      <c r="E24" s="20"/>
      <c r="F24" s="20"/>
      <c r="G24" s="20"/>
      <c r="H24" s="20"/>
    </row>
    <row r="25" spans="1:13">
      <c r="A25" s="20"/>
      <c r="B25" s="20"/>
      <c r="C25" s="20"/>
      <c r="D25" s="20"/>
      <c r="E25" s="20"/>
      <c r="F25" s="20"/>
      <c r="G25" s="20"/>
      <c r="H25" s="20"/>
    </row>
    <row r="26" spans="1:13">
      <c r="A26" s="20"/>
      <c r="B26" s="20"/>
      <c r="C26" s="20"/>
      <c r="D26" s="20"/>
      <c r="E26" s="20"/>
      <c r="F26" s="20"/>
      <c r="G26" s="20"/>
      <c r="H26" s="20"/>
    </row>
    <row r="27" spans="1:13">
      <c r="A27" s="20"/>
      <c r="B27" s="20"/>
      <c r="C27" s="20"/>
      <c r="D27" s="20"/>
      <c r="E27" s="20"/>
      <c r="F27" s="20"/>
      <c r="G27" s="20"/>
      <c r="H27" s="20"/>
    </row>
    <row r="28" spans="1:13">
      <c r="A28" s="20"/>
      <c r="B28" s="20"/>
      <c r="C28" s="20"/>
      <c r="D28" s="20"/>
      <c r="E28" s="20"/>
      <c r="F28" s="20"/>
      <c r="G28" s="20"/>
      <c r="H28" s="20"/>
    </row>
    <row r="29" spans="1:13">
      <c r="A29" s="20"/>
      <c r="B29" s="20"/>
      <c r="C29" s="20"/>
      <c r="D29" s="20"/>
      <c r="E29" s="20"/>
      <c r="F29" s="20"/>
      <c r="G29" s="20"/>
      <c r="H29" s="20"/>
    </row>
    <row r="30" spans="1:13">
      <c r="A30" s="20"/>
      <c r="B30" s="20"/>
      <c r="C30" s="20"/>
      <c r="D30" s="20"/>
      <c r="E30" s="20"/>
      <c r="F30" s="20"/>
      <c r="G30" s="20"/>
      <c r="H30" s="20"/>
    </row>
    <row r="31" spans="1:13">
      <c r="A31" s="20"/>
      <c r="B31" s="20"/>
      <c r="C31" s="20"/>
      <c r="D31" s="20"/>
      <c r="E31" s="20"/>
      <c r="F31" s="20"/>
      <c r="G31" s="20"/>
      <c r="H31" s="20"/>
    </row>
    <row r="32" spans="1:13">
      <c r="A32" s="20"/>
      <c r="B32" s="20"/>
      <c r="C32" s="20"/>
      <c r="D32" s="20"/>
      <c r="E32" s="20"/>
      <c r="F32" s="20"/>
      <c r="G32" s="20"/>
      <c r="H32" s="20"/>
    </row>
    <row r="33" spans="1:15">
      <c r="A33" s="20"/>
      <c r="B33" s="20"/>
      <c r="C33" s="20"/>
      <c r="D33" s="20"/>
      <c r="E33" s="20"/>
      <c r="F33" s="20"/>
      <c r="G33" s="20"/>
      <c r="H33" s="20"/>
    </row>
    <row r="34" spans="1:15">
      <c r="A34" s="20"/>
      <c r="B34" s="20"/>
      <c r="C34" s="20"/>
      <c r="D34" s="20"/>
      <c r="E34" s="20"/>
      <c r="F34" s="20"/>
      <c r="G34" s="20"/>
      <c r="H34" s="20"/>
    </row>
    <row r="35" spans="1:15">
      <c r="A35" s="20"/>
      <c r="B35" s="20"/>
      <c r="C35" s="20"/>
      <c r="D35" s="20"/>
      <c r="E35" s="20"/>
      <c r="F35" s="20"/>
      <c r="G35" s="20"/>
      <c r="H35" s="20"/>
    </row>
    <row r="36" spans="1:15">
      <c r="A36" s="20"/>
      <c r="B36" s="20"/>
      <c r="C36" s="20"/>
      <c r="D36" s="20"/>
      <c r="E36" s="20"/>
      <c r="F36" s="20"/>
      <c r="G36" s="20"/>
      <c r="H36" s="20"/>
    </row>
    <row r="37" spans="1:15">
      <c r="A37" s="20"/>
      <c r="B37" s="20"/>
      <c r="C37" s="20"/>
      <c r="D37" s="20"/>
      <c r="E37" s="20"/>
      <c r="F37" s="20"/>
      <c r="G37" s="20"/>
      <c r="H37" s="20"/>
    </row>
    <row r="38" spans="1:15">
      <c r="A38" s="20"/>
      <c r="B38" s="20"/>
      <c r="C38" s="20"/>
      <c r="D38" s="20"/>
      <c r="E38" s="20"/>
      <c r="F38" s="20"/>
      <c r="G38" s="20"/>
      <c r="H38" s="20"/>
    </row>
    <row r="39" spans="1:15">
      <c r="A39" s="20"/>
      <c r="B39" s="20"/>
      <c r="C39" s="20"/>
      <c r="D39" s="20"/>
      <c r="E39" s="20"/>
      <c r="F39" s="20"/>
      <c r="G39" s="20"/>
      <c r="H39" s="20"/>
    </row>
    <row r="40" spans="1:15">
      <c r="B40" s="21" t="s">
        <v>23</v>
      </c>
      <c r="C40" s="21"/>
    </row>
    <row r="41" spans="1:15" ht="18">
      <c r="A41" s="139"/>
      <c r="B41" s="22" t="s">
        <v>24</v>
      </c>
      <c r="C41" s="629" t="s">
        <v>570</v>
      </c>
    </row>
    <row r="42" spans="1:15" ht="18">
      <c r="A42" s="139"/>
      <c r="B42" s="24" t="s">
        <v>26</v>
      </c>
      <c r="C42" s="629" t="s">
        <v>572</v>
      </c>
      <c r="G42" s="1" t="s">
        <v>22</v>
      </c>
    </row>
    <row r="43" spans="1:15" ht="18">
      <c r="A43" s="139"/>
      <c r="B43" s="25" t="s">
        <v>28</v>
      </c>
      <c r="C43" s="629" t="s">
        <v>573</v>
      </c>
    </row>
    <row r="44" spans="1:15" ht="18">
      <c r="A44" s="139"/>
      <c r="B44" s="26" t="s">
        <v>115</v>
      </c>
      <c r="C44" s="629" t="s">
        <v>574</v>
      </c>
    </row>
    <row r="45" spans="1:15" ht="18">
      <c r="A45" s="139"/>
      <c r="B45" s="27"/>
      <c r="C45" s="629" t="s">
        <v>32</v>
      </c>
    </row>
    <row r="46" spans="1:15" ht="18">
      <c r="A46" s="140"/>
    </row>
    <row r="47" spans="1:15">
      <c r="A47" s="90"/>
    </row>
    <row r="48" spans="1:15">
      <c r="A48" s="734" t="s">
        <v>33</v>
      </c>
      <c r="B48" s="775" t="s">
        <v>34</v>
      </c>
      <c r="C48" s="776"/>
      <c r="D48" s="776"/>
      <c r="E48" s="776"/>
      <c r="F48" s="776"/>
      <c r="G48" s="777"/>
      <c r="H48" s="769" t="s">
        <v>35</v>
      </c>
      <c r="I48" s="770"/>
      <c r="J48" s="771"/>
      <c r="K48" s="769" t="s">
        <v>36</v>
      </c>
      <c r="L48" s="771"/>
      <c r="M48" s="734" t="s">
        <v>116</v>
      </c>
      <c r="N48" s="734" t="s">
        <v>37</v>
      </c>
      <c r="O48" s="734" t="s">
        <v>38</v>
      </c>
    </row>
    <row r="49" spans="1:15">
      <c r="A49" s="734"/>
      <c r="B49" s="778"/>
      <c r="C49" s="779"/>
      <c r="D49" s="779"/>
      <c r="E49" s="779"/>
      <c r="F49" s="779"/>
      <c r="G49" s="780"/>
      <c r="H49" s="772"/>
      <c r="I49" s="773"/>
      <c r="J49" s="774"/>
      <c r="K49" s="772"/>
      <c r="L49" s="774"/>
      <c r="M49" s="734"/>
      <c r="N49" s="734"/>
      <c r="O49" s="734"/>
    </row>
    <row r="50" spans="1:15" ht="48.75" customHeight="1">
      <c r="A50" s="793">
        <v>42753</v>
      </c>
      <c r="B50" s="788" t="s">
        <v>362</v>
      </c>
      <c r="C50" s="788"/>
      <c r="D50" s="788"/>
      <c r="E50" s="794"/>
      <c r="F50" s="794"/>
      <c r="G50" s="794"/>
      <c r="H50" s="790" t="s">
        <v>39</v>
      </c>
      <c r="I50" s="790"/>
      <c r="J50" s="794"/>
      <c r="K50" s="789" t="s">
        <v>40</v>
      </c>
      <c r="L50" s="789"/>
      <c r="M50" s="28">
        <v>42753</v>
      </c>
      <c r="N50" s="28">
        <v>42753</v>
      </c>
      <c r="O50" s="142" t="s">
        <v>41</v>
      </c>
    </row>
    <row r="51" spans="1:15" ht="23.25" customHeight="1">
      <c r="A51" s="794"/>
      <c r="B51" s="794"/>
      <c r="C51" s="794"/>
      <c r="D51" s="794"/>
      <c r="E51" s="794"/>
      <c r="F51" s="794"/>
      <c r="G51" s="794"/>
      <c r="H51" s="790" t="s">
        <v>124</v>
      </c>
      <c r="I51" s="790"/>
      <c r="J51" s="794"/>
      <c r="K51" s="789" t="s">
        <v>125</v>
      </c>
      <c r="L51" s="789"/>
      <c r="M51" s="30">
        <v>42762</v>
      </c>
      <c r="N51" s="30">
        <v>42762</v>
      </c>
      <c r="O51" s="142" t="s">
        <v>41</v>
      </c>
    </row>
    <row r="52" spans="1:15">
      <c r="A52" s="90"/>
    </row>
    <row r="53" spans="1:15">
      <c r="A53" s="90"/>
    </row>
    <row r="54" spans="1:15">
      <c r="A54" s="90"/>
    </row>
    <row r="55" spans="1:15">
      <c r="A55" s="90"/>
    </row>
    <row r="56" spans="1:15">
      <c r="A56" s="90"/>
    </row>
    <row r="57" spans="1:15">
      <c r="A57" s="90"/>
    </row>
    <row r="58" spans="1:15">
      <c r="A58" s="90"/>
    </row>
    <row r="59" spans="1:15">
      <c r="A59" s="90"/>
    </row>
    <row r="60" spans="1:15">
      <c r="A60" s="90"/>
    </row>
    <row r="61" spans="1:15">
      <c r="A61" s="90"/>
    </row>
    <row r="62" spans="1:15">
      <c r="A62" s="90"/>
    </row>
    <row r="63" spans="1:15">
      <c r="A63" s="90"/>
    </row>
    <row r="64" spans="1:15">
      <c r="A64" s="90"/>
    </row>
    <row r="65" spans="1:1">
      <c r="A65" s="90"/>
    </row>
    <row r="66" spans="1:1">
      <c r="A66" s="90"/>
    </row>
    <row r="67" spans="1:1">
      <c r="A67" s="90"/>
    </row>
  </sheetData>
  <mergeCells count="25">
    <mergeCell ref="J5:J6"/>
    <mergeCell ref="K5:K6"/>
    <mergeCell ref="L5:L6"/>
    <mergeCell ref="M5:M6"/>
    <mergeCell ref="K51:L51"/>
    <mergeCell ref="O48:O49"/>
    <mergeCell ref="H50:J50"/>
    <mergeCell ref="K50:L50"/>
    <mergeCell ref="K48:L49"/>
    <mergeCell ref="M48:M49"/>
    <mergeCell ref="N48:N49"/>
    <mergeCell ref="A50:A51"/>
    <mergeCell ref="B50:G51"/>
    <mergeCell ref="A48:A49"/>
    <mergeCell ref="B48:G49"/>
    <mergeCell ref="H48:J49"/>
    <mergeCell ref="H51:J51"/>
    <mergeCell ref="H1:H2"/>
    <mergeCell ref="A5:A6"/>
    <mergeCell ref="D5:D6"/>
    <mergeCell ref="G5:G6"/>
    <mergeCell ref="H5:H6"/>
    <mergeCell ref="B5:B6"/>
    <mergeCell ref="C5:C6"/>
    <mergeCell ref="A1:G2"/>
  </mergeCells>
  <conditionalFormatting sqref="H7:H20">
    <cfRule type="cellIs" dxfId="151" priority="9" stopIfTrue="1" operator="between">
      <formula>0.01</formula>
      <formula>0.64</formula>
    </cfRule>
    <cfRule type="cellIs" dxfId="150" priority="10" stopIfTrue="1" operator="between">
      <formula>0.65</formula>
      <formula>0.89</formula>
    </cfRule>
    <cfRule type="cellIs" dxfId="149" priority="11" stopIfTrue="1" operator="between">
      <formula>0.9</formula>
      <formula>0.99</formula>
    </cfRule>
    <cfRule type="cellIs" dxfId="148" priority="12" stopIfTrue="1" operator="greaterThanOrEqual">
      <formula>1</formula>
    </cfRule>
  </conditionalFormatting>
  <conditionalFormatting sqref="O50:O51">
    <cfRule type="containsText" dxfId="147" priority="1" stopIfTrue="1" operator="containsText" text="Em andamento">
      <formula>NOT(ISERROR(SEARCH("Em andamento",O50)))</formula>
    </cfRule>
    <cfRule type="containsText" dxfId="146" priority="2" stopIfTrue="1" operator="containsText" text="Concluído">
      <formula>NOT(ISERROR(SEARCH("Concluído",O50)))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55"/>
  <sheetViews>
    <sheetView topLeftCell="A37" workbookViewId="0">
      <selection activeCell="N82" sqref="A82:XFD82"/>
    </sheetView>
  </sheetViews>
  <sheetFormatPr defaultRowHeight="15"/>
  <cols>
    <col min="1" max="3" width="10" style="1" customWidth="1"/>
    <col min="4" max="4" width="9.7109375" style="1" customWidth="1"/>
    <col min="5" max="5" width="9.5703125" style="1" customWidth="1"/>
    <col min="6" max="6" width="10.85546875" style="1" customWidth="1"/>
    <col min="7" max="8" width="10.7109375" style="1" customWidth="1"/>
    <col min="9" max="10" width="10.140625" style="1" customWidth="1"/>
    <col min="11" max="11" width="10" style="1" customWidth="1"/>
    <col min="12" max="12" width="10.42578125" style="1" customWidth="1"/>
    <col min="13" max="13" width="10.85546875" style="1" customWidth="1"/>
    <col min="14" max="14" width="11.140625" style="1" customWidth="1"/>
    <col min="15" max="15" width="10" style="1" customWidth="1"/>
    <col min="16" max="16" width="11.42578125" style="1" customWidth="1"/>
    <col min="17" max="17" width="12" style="1" customWidth="1"/>
    <col min="18" max="18" width="11.28515625" style="1" customWidth="1"/>
    <col min="19" max="19" width="12.7109375" style="1" bestFit="1" customWidth="1"/>
    <col min="20" max="16384" width="9.140625" style="1"/>
  </cols>
  <sheetData>
    <row r="1" spans="1:19" ht="30" customHeight="1">
      <c r="A1" s="816" t="s">
        <v>126</v>
      </c>
      <c r="B1" s="816"/>
      <c r="C1" s="816"/>
      <c r="D1" s="816"/>
      <c r="E1" s="816"/>
      <c r="F1" s="816"/>
      <c r="G1" s="816"/>
      <c r="H1" s="816"/>
      <c r="I1" s="814">
        <v>2017</v>
      </c>
      <c r="J1" s="685"/>
      <c r="K1" s="825" t="s">
        <v>126</v>
      </c>
      <c r="L1" s="825"/>
      <c r="M1" s="825"/>
      <c r="N1" s="825"/>
      <c r="O1" s="825"/>
      <c r="P1" s="825"/>
      <c r="Q1" s="825"/>
      <c r="R1" s="748">
        <v>2017</v>
      </c>
    </row>
    <row r="2" spans="1:19" ht="30" customHeight="1">
      <c r="A2" s="816"/>
      <c r="B2" s="816"/>
      <c r="C2" s="816"/>
      <c r="D2" s="816"/>
      <c r="E2" s="816"/>
      <c r="F2" s="816"/>
      <c r="G2" s="816"/>
      <c r="H2" s="816"/>
      <c r="I2" s="815"/>
      <c r="J2" s="686"/>
      <c r="K2" s="825"/>
      <c r="L2" s="825"/>
      <c r="M2" s="825"/>
      <c r="N2" s="825"/>
      <c r="O2" s="825"/>
      <c r="P2" s="825"/>
      <c r="Q2" s="825"/>
      <c r="R2" s="749"/>
    </row>
    <row r="3" spans="1:19">
      <c r="A3" s="2"/>
      <c r="J3" s="682"/>
    </row>
    <row r="4" spans="1:19">
      <c r="J4" s="682"/>
    </row>
    <row r="5" spans="1:19" ht="22.5" customHeight="1">
      <c r="A5" s="750" t="s">
        <v>1</v>
      </c>
      <c r="B5" s="791" t="s">
        <v>127</v>
      </c>
      <c r="C5" s="791" t="s">
        <v>128</v>
      </c>
      <c r="D5" s="791" t="s">
        <v>129</v>
      </c>
      <c r="E5" s="791" t="s">
        <v>130</v>
      </c>
      <c r="F5" s="141" t="s">
        <v>19</v>
      </c>
      <c r="G5" s="141" t="s">
        <v>131</v>
      </c>
      <c r="H5" s="141" t="s">
        <v>132</v>
      </c>
      <c r="I5" s="826" t="s">
        <v>113</v>
      </c>
      <c r="J5" s="683"/>
      <c r="K5" s="824" t="s">
        <v>1</v>
      </c>
      <c r="L5" s="577" t="s">
        <v>127</v>
      </c>
      <c r="M5" s="577" t="s">
        <v>128</v>
      </c>
      <c r="N5" s="577" t="s">
        <v>140</v>
      </c>
      <c r="O5" s="556" t="s">
        <v>19</v>
      </c>
      <c r="P5" s="556" t="s">
        <v>132</v>
      </c>
      <c r="Q5" s="791" t="s">
        <v>113</v>
      </c>
    </row>
    <row r="6" spans="1:19" ht="22.5" customHeight="1">
      <c r="A6" s="751"/>
      <c r="B6" s="792"/>
      <c r="C6" s="792"/>
      <c r="D6" s="792"/>
      <c r="E6" s="792"/>
      <c r="F6" s="4">
        <v>2017</v>
      </c>
      <c r="G6" s="4">
        <v>2016</v>
      </c>
      <c r="H6" s="4"/>
      <c r="I6" s="826"/>
      <c r="J6" s="683"/>
      <c r="K6" s="824"/>
      <c r="L6" s="578" t="s">
        <v>560</v>
      </c>
      <c r="M6" s="578" t="s">
        <v>560</v>
      </c>
      <c r="N6" s="578" t="s">
        <v>560</v>
      </c>
      <c r="O6" s="557">
        <v>2017</v>
      </c>
      <c r="P6" s="557" t="s">
        <v>437</v>
      </c>
      <c r="Q6" s="792"/>
    </row>
    <row r="7" spans="1:19" s="10" customFormat="1">
      <c r="A7" s="5" t="s">
        <v>7</v>
      </c>
      <c r="B7" s="143">
        <v>70491.600000000006</v>
      </c>
      <c r="C7" s="143">
        <v>61710.5</v>
      </c>
      <c r="D7" s="143">
        <v>605068.69999999995</v>
      </c>
      <c r="E7" s="143">
        <v>0</v>
      </c>
      <c r="F7" s="173">
        <f>SUM(B7:E7)</f>
        <v>737270.79999999993</v>
      </c>
      <c r="G7" s="145">
        <v>595782.76</v>
      </c>
      <c r="H7" s="244">
        <f>(H8/20)*Tabulação!B57</f>
        <v>935000</v>
      </c>
      <c r="I7" s="324">
        <f>(F7/H7)</f>
        <v>0.78852491978609618</v>
      </c>
      <c r="J7" s="684"/>
      <c r="K7" s="325" t="s">
        <v>7</v>
      </c>
      <c r="L7" s="143">
        <f>B7/Tabulação!$B$57</f>
        <v>4146.5647058823533</v>
      </c>
      <c r="M7" s="143">
        <f>C7/Tabulação!$B$57</f>
        <v>3630.0294117647059</v>
      </c>
      <c r="N7" s="143">
        <f>D7/Tabulação!$B$57</f>
        <v>35592.276470588229</v>
      </c>
      <c r="O7" s="173">
        <f>SUM(L7:N7)</f>
        <v>43368.870588235288</v>
      </c>
      <c r="P7" s="244">
        <f>H7/Tabulação!B57</f>
        <v>55000</v>
      </c>
      <c r="Q7" s="9">
        <f>(O7/P7)</f>
        <v>0.78852491978609618</v>
      </c>
    </row>
    <row r="8" spans="1:19" s="10" customFormat="1">
      <c r="A8" s="5" t="s">
        <v>8</v>
      </c>
      <c r="B8" s="143">
        <v>77182.539999999994</v>
      </c>
      <c r="C8" s="143">
        <v>76449.88</v>
      </c>
      <c r="D8" s="143">
        <v>744611.85</v>
      </c>
      <c r="E8" s="143">
        <v>0</v>
      </c>
      <c r="F8" s="173">
        <f>SUM(B8:E8)</f>
        <v>898244.27</v>
      </c>
      <c r="G8" s="145">
        <v>822379.90999999992</v>
      </c>
      <c r="H8" s="244">
        <v>1100000</v>
      </c>
      <c r="I8" s="324">
        <f t="shared" ref="I8:I17" si="0">(F8/H8)</f>
        <v>0.81658569999999997</v>
      </c>
      <c r="J8" s="684"/>
      <c r="K8" s="325" t="s">
        <v>8</v>
      </c>
      <c r="L8" s="143">
        <f>B8/Tabulação!$B$58</f>
        <v>3859.1269999999995</v>
      </c>
      <c r="M8" s="143">
        <f>C8/Tabulação!$B$58</f>
        <v>3822.4940000000001</v>
      </c>
      <c r="N8" s="143">
        <f>D8/Tabulação!$B$58</f>
        <v>37230.592499999999</v>
      </c>
      <c r="O8" s="173">
        <f>SUM(L8:N8)</f>
        <v>44912.213499999998</v>
      </c>
      <c r="P8" s="244">
        <f>H8/Tabulação!B58</f>
        <v>55000</v>
      </c>
      <c r="Q8" s="9">
        <f t="shared" ref="Q8:Q20" si="1">(O8/P8)</f>
        <v>0.81658569999999997</v>
      </c>
      <c r="R8" s="720"/>
      <c r="S8" s="108">
        <f>O8*23</f>
        <v>1032980.9105</v>
      </c>
    </row>
    <row r="9" spans="1:19">
      <c r="A9" s="11" t="s">
        <v>9</v>
      </c>
      <c r="B9" s="143">
        <v>274305.39</v>
      </c>
      <c r="C9" s="143">
        <v>264212.90999999997</v>
      </c>
      <c r="D9" s="143">
        <v>536683.78</v>
      </c>
      <c r="E9" s="143">
        <v>0</v>
      </c>
      <c r="F9" s="173">
        <f>SUM(B9:E9)</f>
        <v>1075202.08</v>
      </c>
      <c r="G9" s="145">
        <v>816021.44</v>
      </c>
      <c r="H9" s="244">
        <f>($H$8/20)*Tabulação!B59</f>
        <v>1265000</v>
      </c>
      <c r="I9" s="324">
        <f t="shared" si="0"/>
        <v>0.84996211857707515</v>
      </c>
      <c r="J9" s="684"/>
      <c r="K9" s="323" t="s">
        <v>9</v>
      </c>
      <c r="L9" s="143">
        <f>B9/Tabulação!$B$59</f>
        <v>11926.321304347826</v>
      </c>
      <c r="M9" s="143">
        <f>C9/Tabulação!$B$59</f>
        <v>11487.517826086956</v>
      </c>
      <c r="N9" s="143">
        <f>D9/Tabulação!$B$59</f>
        <v>23334.077391304349</v>
      </c>
      <c r="O9" s="173">
        <f>SUM(L9:N9)</f>
        <v>46747.916521739127</v>
      </c>
      <c r="P9" s="244">
        <f>H9/Tabulação!B59</f>
        <v>55000</v>
      </c>
      <c r="Q9" s="9">
        <f t="shared" si="1"/>
        <v>0.84996211857707504</v>
      </c>
    </row>
    <row r="10" spans="1:19">
      <c r="A10" s="11" t="s">
        <v>10</v>
      </c>
      <c r="B10" s="146"/>
      <c r="C10" s="146"/>
      <c r="D10" s="146"/>
      <c r="E10" s="143"/>
      <c r="F10" s="173"/>
      <c r="G10" s="145">
        <v>821463.66999999993</v>
      </c>
      <c r="H10" s="244">
        <f>($H$8/20)*Tabulação!B60</f>
        <v>990000</v>
      </c>
      <c r="I10" s="324">
        <f t="shared" si="0"/>
        <v>0</v>
      </c>
      <c r="J10" s="684"/>
      <c r="K10" s="323" t="s">
        <v>10</v>
      </c>
      <c r="L10" s="146"/>
      <c r="M10" s="146"/>
      <c r="N10" s="146"/>
      <c r="O10" s="173"/>
      <c r="P10" s="244">
        <f>H10/Tabulação!B60</f>
        <v>55000</v>
      </c>
      <c r="Q10" s="9">
        <f t="shared" si="1"/>
        <v>0</v>
      </c>
    </row>
    <row r="11" spans="1:19">
      <c r="A11" s="11" t="s">
        <v>11</v>
      </c>
      <c r="B11" s="146"/>
      <c r="C11" s="146"/>
      <c r="D11" s="143"/>
      <c r="E11" s="143"/>
      <c r="F11" s="173"/>
      <c r="G11" s="145">
        <v>915344.15</v>
      </c>
      <c r="H11" s="244">
        <f>($H$8/20)*Tabulação!B61</f>
        <v>1210000</v>
      </c>
      <c r="I11" s="324">
        <f t="shared" si="0"/>
        <v>0</v>
      </c>
      <c r="J11" s="684"/>
      <c r="K11" s="323" t="s">
        <v>11</v>
      </c>
      <c r="L11" s="146"/>
      <c r="M11" s="146"/>
      <c r="N11" s="143"/>
      <c r="O11" s="173"/>
      <c r="P11" s="244">
        <f>H11/Tabulação!B61</f>
        <v>55000</v>
      </c>
      <c r="Q11" s="9">
        <f t="shared" si="1"/>
        <v>0</v>
      </c>
    </row>
    <row r="12" spans="1:19">
      <c r="A12" s="11" t="s">
        <v>12</v>
      </c>
      <c r="B12" s="143"/>
      <c r="C12" s="143"/>
      <c r="D12" s="143"/>
      <c r="E12" s="143"/>
      <c r="F12" s="173"/>
      <c r="G12" s="145">
        <v>960043.69</v>
      </c>
      <c r="H12" s="244">
        <f>($H$8/20)*Tabulação!B62</f>
        <v>1155000</v>
      </c>
      <c r="I12" s="324">
        <f t="shared" si="0"/>
        <v>0</v>
      </c>
      <c r="J12" s="684"/>
      <c r="K12" s="323" t="s">
        <v>12</v>
      </c>
      <c r="L12" s="143"/>
      <c r="M12" s="143"/>
      <c r="N12" s="143"/>
      <c r="O12" s="173"/>
      <c r="P12" s="244">
        <f>H12/Tabulação!B62</f>
        <v>55000</v>
      </c>
      <c r="Q12" s="9">
        <f t="shared" si="1"/>
        <v>0</v>
      </c>
    </row>
    <row r="13" spans="1:19">
      <c r="A13" s="11" t="s">
        <v>13</v>
      </c>
      <c r="B13" s="143"/>
      <c r="C13" s="143"/>
      <c r="D13" s="143"/>
      <c r="E13" s="143"/>
      <c r="F13" s="173"/>
      <c r="G13" s="145">
        <v>878012.96</v>
      </c>
      <c r="H13" s="244">
        <f>($H$8/20)*Tabulação!B63</f>
        <v>1155000</v>
      </c>
      <c r="I13" s="324">
        <f t="shared" si="0"/>
        <v>0</v>
      </c>
      <c r="J13" s="684"/>
      <c r="K13" s="323" t="s">
        <v>13</v>
      </c>
      <c r="L13" s="143"/>
      <c r="M13" s="143"/>
      <c r="N13" s="143"/>
      <c r="O13" s="173"/>
      <c r="P13" s="244">
        <f>H13/Tabulação!B63</f>
        <v>55000</v>
      </c>
      <c r="Q13" s="9">
        <f t="shared" si="1"/>
        <v>0</v>
      </c>
    </row>
    <row r="14" spans="1:19">
      <c r="A14" s="11" t="s">
        <v>14</v>
      </c>
      <c r="B14" s="143"/>
      <c r="C14" s="143"/>
      <c r="D14" s="143"/>
      <c r="E14" s="143"/>
      <c r="F14" s="173"/>
      <c r="G14" s="145">
        <v>1009265.79</v>
      </c>
      <c r="H14" s="244">
        <f>($H$8/20)*Tabulação!B64</f>
        <v>1265000</v>
      </c>
      <c r="I14" s="324">
        <f t="shared" si="0"/>
        <v>0</v>
      </c>
      <c r="J14" s="684"/>
      <c r="K14" s="323" t="s">
        <v>14</v>
      </c>
      <c r="L14" s="143"/>
      <c r="M14" s="143"/>
      <c r="N14" s="143"/>
      <c r="O14" s="173"/>
      <c r="P14" s="244">
        <f>H14/Tabulação!B64</f>
        <v>55000</v>
      </c>
      <c r="Q14" s="9">
        <f t="shared" si="1"/>
        <v>0</v>
      </c>
    </row>
    <row r="15" spans="1:19">
      <c r="A15" s="11" t="s">
        <v>15</v>
      </c>
      <c r="B15" s="143"/>
      <c r="C15" s="143"/>
      <c r="D15" s="147"/>
      <c r="E15" s="148"/>
      <c r="F15" s="173"/>
      <c r="G15" s="145">
        <v>1019123.79</v>
      </c>
      <c r="H15" s="244">
        <f>($H$8/20)*Tabulação!B65</f>
        <v>1100000</v>
      </c>
      <c r="I15" s="324">
        <f t="shared" si="0"/>
        <v>0</v>
      </c>
      <c r="J15" s="684"/>
      <c r="K15" s="323" t="s">
        <v>15</v>
      </c>
      <c r="L15" s="143"/>
      <c r="M15" s="143"/>
      <c r="N15" s="147"/>
      <c r="O15" s="173"/>
      <c r="P15" s="244">
        <f>H15/Tabulação!B65</f>
        <v>55000</v>
      </c>
      <c r="Q15" s="9">
        <f t="shared" si="1"/>
        <v>0</v>
      </c>
    </row>
    <row r="16" spans="1:19">
      <c r="A16" s="11" t="s">
        <v>16</v>
      </c>
      <c r="B16" s="149"/>
      <c r="C16" s="149"/>
      <c r="D16" s="106"/>
      <c r="E16" s="149"/>
      <c r="F16" s="173"/>
      <c r="G16" s="145">
        <v>837245.6100000001</v>
      </c>
      <c r="H16" s="244">
        <f>($H$8/20)*Tabulação!B66</f>
        <v>1155000</v>
      </c>
      <c r="I16" s="324">
        <f t="shared" si="0"/>
        <v>0</v>
      </c>
      <c r="J16" s="684"/>
      <c r="K16" s="323" t="s">
        <v>16</v>
      </c>
      <c r="L16" s="149"/>
      <c r="M16" s="149"/>
      <c r="N16" s="106"/>
      <c r="O16" s="173"/>
      <c r="P16" s="244">
        <f>H16/Tabulação!B66</f>
        <v>55000</v>
      </c>
      <c r="Q16" s="9">
        <f t="shared" si="1"/>
        <v>0</v>
      </c>
    </row>
    <row r="17" spans="1:17">
      <c r="A17" s="11" t="s">
        <v>17</v>
      </c>
      <c r="B17" s="149"/>
      <c r="C17" s="149"/>
      <c r="D17" s="106"/>
      <c r="E17" s="149"/>
      <c r="F17" s="173"/>
      <c r="G17" s="145">
        <v>852357.49</v>
      </c>
      <c r="H17" s="244">
        <f>($H$8/20)*Tabulação!B67</f>
        <v>1100000</v>
      </c>
      <c r="I17" s="324">
        <f t="shared" si="0"/>
        <v>0</v>
      </c>
      <c r="J17" s="684"/>
      <c r="K17" s="323" t="s">
        <v>17</v>
      </c>
      <c r="L17" s="149"/>
      <c r="M17" s="149"/>
      <c r="N17" s="106"/>
      <c r="O17" s="173"/>
      <c r="P17" s="244">
        <f>H17/Tabulação!B67</f>
        <v>55000</v>
      </c>
      <c r="Q17" s="9">
        <f t="shared" si="1"/>
        <v>0</v>
      </c>
    </row>
    <row r="18" spans="1:17" s="10" customFormat="1">
      <c r="A18" s="11" t="s">
        <v>18</v>
      </c>
      <c r="B18" s="149"/>
      <c r="C18" s="149"/>
      <c r="D18" s="106"/>
      <c r="E18" s="149"/>
      <c r="F18" s="173"/>
      <c r="G18" s="145">
        <v>504815.47</v>
      </c>
      <c r="H18" s="244">
        <f>($H$8/20)*Tabulação!B68</f>
        <v>605000</v>
      </c>
      <c r="I18" s="324">
        <f>(F18/H18)</f>
        <v>0</v>
      </c>
      <c r="J18" s="684"/>
      <c r="K18" s="323" t="s">
        <v>18</v>
      </c>
      <c r="L18" s="149"/>
      <c r="M18" s="149"/>
      <c r="N18" s="106"/>
      <c r="O18" s="173"/>
      <c r="P18" s="244">
        <f>H18/Tabulação!B68</f>
        <v>55000</v>
      </c>
      <c r="Q18" s="9">
        <f t="shared" si="1"/>
        <v>0</v>
      </c>
    </row>
    <row r="19" spans="1:17">
      <c r="A19" s="13" t="s">
        <v>19</v>
      </c>
      <c r="B19" s="150">
        <f>SUM(B7:B18)</f>
        <v>421979.53</v>
      </c>
      <c r="C19" s="150">
        <f t="shared" ref="C19:H19" si="2">SUM(C7:C18)</f>
        <v>402373.29</v>
      </c>
      <c r="D19" s="150">
        <f>SUM(D7:D18)</f>
        <v>1886364.3299999998</v>
      </c>
      <c r="E19" s="150">
        <f t="shared" si="2"/>
        <v>0</v>
      </c>
      <c r="F19" s="229">
        <f>SUM(F7:F18)</f>
        <v>2710717.15</v>
      </c>
      <c r="G19" s="150">
        <f>SUM(G7:G18)</f>
        <v>10031856.73</v>
      </c>
      <c r="H19" s="151">
        <f t="shared" si="2"/>
        <v>13035000</v>
      </c>
      <c r="I19" s="324">
        <f>(F19/H19)</f>
        <v>0.20795682009973149</v>
      </c>
      <c r="J19" s="684"/>
      <c r="K19" s="326" t="s">
        <v>19</v>
      </c>
      <c r="L19" s="150">
        <v>147674.14000000001</v>
      </c>
      <c r="M19" s="150">
        <v>138160.38</v>
      </c>
      <c r="N19" s="150">
        <v>1349680.5499999998</v>
      </c>
      <c r="O19" s="229">
        <v>1635515.0699999998</v>
      </c>
      <c r="P19" s="151">
        <v>13090000</v>
      </c>
      <c r="Q19" s="9">
        <f t="shared" si="1"/>
        <v>0.12494385561497325</v>
      </c>
    </row>
    <row r="20" spans="1:17">
      <c r="A20" s="13" t="s">
        <v>21</v>
      </c>
      <c r="B20" s="152">
        <f>AVERAGE(B7:B18)</f>
        <v>140659.84333333335</v>
      </c>
      <c r="C20" s="152">
        <f t="shared" ref="C20:H20" si="3">AVERAGE(C7:C18)</f>
        <v>134124.43</v>
      </c>
      <c r="D20" s="152">
        <f>AVERAGE(D7:D18)</f>
        <v>628788.11</v>
      </c>
      <c r="E20" s="152">
        <f t="shared" si="3"/>
        <v>0</v>
      </c>
      <c r="F20" s="243">
        <f>AVERAGE(F7:F18)</f>
        <v>903572.3833333333</v>
      </c>
      <c r="G20" s="152">
        <f>AVERAGE(G7:G18)</f>
        <v>835988.06083333341</v>
      </c>
      <c r="H20" s="153">
        <f t="shared" si="3"/>
        <v>1086250</v>
      </c>
      <c r="I20" s="324">
        <f>(F20/H20)</f>
        <v>0.83182728039892595</v>
      </c>
      <c r="J20" s="684"/>
      <c r="K20" s="326" t="s">
        <v>21</v>
      </c>
      <c r="L20" s="152">
        <v>73837.070000000007</v>
      </c>
      <c r="M20" s="152">
        <v>69080.19</v>
      </c>
      <c r="N20" s="152">
        <v>674840.27499999991</v>
      </c>
      <c r="O20" s="243">
        <v>817757.53499999992</v>
      </c>
      <c r="P20" s="153">
        <v>1090833.3333333333</v>
      </c>
      <c r="Q20" s="9">
        <f t="shared" si="1"/>
        <v>0.7496631336898395</v>
      </c>
    </row>
    <row r="21" spans="1:17">
      <c r="A21" s="18"/>
      <c r="B21" s="19"/>
      <c r="C21" s="19"/>
      <c r="D21" s="20"/>
      <c r="E21" s="20"/>
      <c r="F21" s="20"/>
      <c r="G21" s="20"/>
      <c r="H21" s="20"/>
      <c r="J21" s="682"/>
    </row>
    <row r="22" spans="1:17">
      <c r="A22" s="20"/>
      <c r="B22" s="20"/>
      <c r="C22" s="20"/>
      <c r="D22" s="20"/>
      <c r="E22" s="20"/>
      <c r="F22" s="20"/>
      <c r="G22" s="20"/>
      <c r="H22" s="20"/>
    </row>
    <row r="23" spans="1:17">
      <c r="A23" s="20"/>
      <c r="B23" s="138"/>
      <c r="C23" s="20"/>
      <c r="D23" s="20"/>
      <c r="E23" s="20"/>
      <c r="F23" s="20"/>
      <c r="G23" s="20"/>
      <c r="H23" s="20"/>
    </row>
    <row r="24" spans="1:17">
      <c r="A24" s="20"/>
      <c r="B24" s="20"/>
      <c r="C24" s="20"/>
      <c r="D24" s="20"/>
      <c r="E24" s="20"/>
      <c r="F24" s="20"/>
      <c r="G24" s="20"/>
      <c r="H24" s="20"/>
    </row>
    <row r="25" spans="1:17">
      <c r="A25" s="20"/>
      <c r="B25" s="20"/>
      <c r="C25" s="20"/>
      <c r="D25" s="20"/>
      <c r="E25" s="20"/>
      <c r="F25" s="20"/>
      <c r="G25" s="20"/>
      <c r="H25" s="20"/>
    </row>
    <row r="26" spans="1:17">
      <c r="A26" s="20"/>
      <c r="B26" s="20"/>
      <c r="C26" s="20"/>
      <c r="D26" s="20"/>
      <c r="E26" s="20"/>
      <c r="F26" s="20"/>
      <c r="G26" s="20"/>
      <c r="H26" s="20"/>
    </row>
    <row r="27" spans="1:17">
      <c r="A27" s="20"/>
      <c r="B27" s="20"/>
      <c r="C27" s="20"/>
      <c r="D27" s="20"/>
      <c r="E27" s="20"/>
      <c r="F27" s="20"/>
      <c r="G27" s="20"/>
      <c r="H27" s="20"/>
    </row>
    <row r="28" spans="1:17">
      <c r="A28" s="20"/>
      <c r="B28" s="20"/>
      <c r="C28" s="20"/>
      <c r="D28" s="20"/>
      <c r="E28" s="20"/>
      <c r="F28" s="20"/>
      <c r="G28" s="20"/>
      <c r="H28" s="20"/>
    </row>
    <row r="29" spans="1:17">
      <c r="A29" s="20"/>
      <c r="B29" s="20"/>
      <c r="C29" s="20"/>
      <c r="D29" s="20"/>
      <c r="E29" s="20"/>
      <c r="F29" s="20"/>
      <c r="G29" s="20"/>
      <c r="H29" s="20"/>
    </row>
    <row r="30" spans="1:17">
      <c r="A30" s="20"/>
      <c r="B30" s="20"/>
      <c r="C30" s="20"/>
      <c r="D30" s="20"/>
      <c r="E30" s="20"/>
      <c r="F30" s="20"/>
      <c r="G30" s="20"/>
      <c r="H30" s="20"/>
    </row>
    <row r="31" spans="1:17">
      <c r="A31" s="20"/>
      <c r="B31" s="20"/>
      <c r="C31" s="20"/>
      <c r="D31" s="20"/>
      <c r="E31" s="20"/>
      <c r="F31" s="20"/>
      <c r="G31" s="20"/>
      <c r="H31" s="20"/>
    </row>
    <row r="32" spans="1:17">
      <c r="A32" s="20"/>
      <c r="B32" s="20"/>
      <c r="C32" s="20"/>
      <c r="D32" s="20"/>
      <c r="E32" s="20"/>
      <c r="F32" s="20"/>
      <c r="G32" s="20"/>
      <c r="H32" s="20"/>
    </row>
    <row r="33" spans="1:14">
      <c r="A33" s="20"/>
      <c r="B33" s="20"/>
      <c r="C33" s="20"/>
      <c r="D33" s="20"/>
      <c r="E33" s="20"/>
      <c r="F33" s="20"/>
      <c r="G33" s="20"/>
      <c r="H33" s="20"/>
    </row>
    <row r="34" spans="1:14">
      <c r="A34" s="20"/>
      <c r="B34" s="20"/>
      <c r="C34" s="20"/>
      <c r="D34" s="20"/>
      <c r="E34" s="20"/>
      <c r="F34" s="20"/>
      <c r="G34" s="20"/>
      <c r="H34" s="20"/>
    </row>
    <row r="35" spans="1:14">
      <c r="A35" s="20"/>
      <c r="B35" s="20"/>
      <c r="C35" s="20"/>
      <c r="D35" s="20"/>
      <c r="E35" s="20"/>
      <c r="F35" s="20"/>
      <c r="G35" s="20"/>
      <c r="H35" s="20"/>
    </row>
    <row r="36" spans="1:14">
      <c r="A36" s="20"/>
      <c r="B36" s="20"/>
      <c r="C36" s="20"/>
      <c r="D36" s="20"/>
      <c r="E36" s="20"/>
      <c r="F36" s="20"/>
      <c r="G36" s="20"/>
      <c r="H36" s="20"/>
    </row>
    <row r="37" spans="1:14">
      <c r="A37" s="20"/>
      <c r="B37" s="20"/>
      <c r="C37" s="20"/>
      <c r="D37" s="20"/>
      <c r="E37" s="20"/>
      <c r="F37" s="20"/>
      <c r="G37" s="20"/>
      <c r="H37" s="20"/>
    </row>
    <row r="38" spans="1:14">
      <c r="A38" s="20"/>
      <c r="B38" s="20"/>
      <c r="C38" s="20"/>
      <c r="D38" s="20"/>
      <c r="E38" s="20"/>
      <c r="F38" s="20"/>
      <c r="G38" s="20"/>
      <c r="H38" s="20"/>
    </row>
    <row r="39" spans="1:14">
      <c r="A39" s="20"/>
      <c r="B39" s="20"/>
      <c r="C39" s="20"/>
      <c r="D39" s="20"/>
      <c r="E39" s="20"/>
      <c r="F39" s="20"/>
      <c r="G39" s="20"/>
      <c r="H39" s="20"/>
    </row>
    <row r="40" spans="1:14">
      <c r="B40" s="21" t="s">
        <v>23</v>
      </c>
      <c r="C40" s="21"/>
      <c r="L40" s="21" t="s">
        <v>23</v>
      </c>
      <c r="M40" s="21"/>
    </row>
    <row r="41" spans="1:14" ht="18">
      <c r="A41" s="139"/>
      <c r="B41" s="817" t="s">
        <v>24</v>
      </c>
      <c r="C41" s="817"/>
      <c r="D41" s="629" t="s">
        <v>570</v>
      </c>
      <c r="L41" s="817" t="s">
        <v>24</v>
      </c>
      <c r="M41" s="817"/>
      <c r="N41" s="629" t="s">
        <v>570</v>
      </c>
    </row>
    <row r="42" spans="1:14" ht="18">
      <c r="A42" s="139"/>
      <c r="B42" s="818" t="s">
        <v>26</v>
      </c>
      <c r="C42" s="818"/>
      <c r="D42" s="629" t="s">
        <v>572</v>
      </c>
      <c r="H42" s="1" t="s">
        <v>22</v>
      </c>
      <c r="L42" s="818" t="s">
        <v>26</v>
      </c>
      <c r="M42" s="818"/>
      <c r="N42" s="629" t="s">
        <v>572</v>
      </c>
    </row>
    <row r="43" spans="1:14" ht="18">
      <c r="A43" s="139"/>
      <c r="B43" s="799" t="s">
        <v>28</v>
      </c>
      <c r="C43" s="799"/>
      <c r="D43" s="629" t="s">
        <v>573</v>
      </c>
      <c r="L43" s="799" t="s">
        <v>28</v>
      </c>
      <c r="M43" s="799"/>
      <c r="N43" s="629" t="s">
        <v>573</v>
      </c>
    </row>
    <row r="44" spans="1:14" ht="18">
      <c r="A44" s="139"/>
      <c r="B44" s="800" t="s">
        <v>115</v>
      </c>
      <c r="C44" s="800"/>
      <c r="D44" s="629" t="s">
        <v>574</v>
      </c>
      <c r="L44" s="800" t="s">
        <v>115</v>
      </c>
      <c r="M44" s="800"/>
      <c r="N44" s="629" t="s">
        <v>574</v>
      </c>
    </row>
    <row r="45" spans="1:14" ht="18">
      <c r="A45" s="139"/>
      <c r="B45" s="801"/>
      <c r="C45" s="801"/>
      <c r="D45" s="629" t="s">
        <v>32</v>
      </c>
      <c r="L45" s="801"/>
      <c r="M45" s="801"/>
      <c r="N45" s="629" t="s">
        <v>32</v>
      </c>
    </row>
    <row r="46" spans="1:14" ht="18">
      <c r="A46" s="139"/>
      <c r="B46" s="155"/>
      <c r="C46" s="155"/>
      <c r="D46" s="23"/>
      <c r="I46" s="1" t="s">
        <v>22</v>
      </c>
    </row>
    <row r="47" spans="1:14" customFormat="1">
      <c r="A47" s="810" t="s">
        <v>137</v>
      </c>
      <c r="B47" s="811"/>
      <c r="C47" s="811"/>
      <c r="D47" s="811"/>
      <c r="E47" s="812"/>
      <c r="F47" s="171"/>
      <c r="G47" s="813" t="s">
        <v>142</v>
      </c>
      <c r="H47" s="813"/>
      <c r="I47" s="813"/>
      <c r="J47" s="813"/>
    </row>
    <row r="48" spans="1:14" customFormat="1">
      <c r="A48" s="157" t="s">
        <v>1</v>
      </c>
      <c r="B48" s="157" t="s">
        <v>138</v>
      </c>
      <c r="C48" s="157" t="s">
        <v>139</v>
      </c>
      <c r="D48" s="158" t="s">
        <v>140</v>
      </c>
      <c r="E48" s="158" t="s">
        <v>141</v>
      </c>
      <c r="F48" s="170"/>
      <c r="G48" s="700" t="s">
        <v>1</v>
      </c>
      <c r="H48" s="700" t="s">
        <v>143</v>
      </c>
      <c r="I48" s="166" t="s">
        <v>144</v>
      </c>
      <c r="J48" s="167" t="s">
        <v>140</v>
      </c>
    </row>
    <row r="49" spans="1:16" customFormat="1">
      <c r="A49" s="11" t="s">
        <v>7</v>
      </c>
      <c r="B49" s="6">
        <f>Func!B4</f>
        <v>19</v>
      </c>
      <c r="C49" s="6">
        <f>Func!C4</f>
        <v>21</v>
      </c>
      <c r="D49" s="6">
        <f>Func!D4</f>
        <v>52</v>
      </c>
      <c r="E49" s="38">
        <f>SUM(B49:D49)</f>
        <v>92</v>
      </c>
      <c r="F49" s="73"/>
      <c r="G49" s="11" t="s">
        <v>7</v>
      </c>
      <c r="H49" s="168">
        <f>B7/B49</f>
        <v>3710.0842105263159</v>
      </c>
      <c r="I49" s="168">
        <f t="shared" ref="I49:J49" si="4">C7/C49</f>
        <v>2938.5952380952381</v>
      </c>
      <c r="J49" s="168">
        <f t="shared" si="4"/>
        <v>11635.936538461538</v>
      </c>
    </row>
    <row r="50" spans="1:16" customFormat="1">
      <c r="A50" s="11" t="s">
        <v>8</v>
      </c>
      <c r="B50" s="6">
        <f>Func!B5</f>
        <v>25</v>
      </c>
      <c r="C50" s="6">
        <f>Func!C5</f>
        <v>26</v>
      </c>
      <c r="D50" s="6">
        <f>Func!D5</f>
        <v>45</v>
      </c>
      <c r="E50" s="38">
        <f t="shared" ref="E50:E60" si="5">SUM(B50:D50)</f>
        <v>96</v>
      </c>
      <c r="F50" s="73"/>
      <c r="G50" s="11" t="s">
        <v>8</v>
      </c>
      <c r="H50" s="168">
        <f>B8/B50</f>
        <v>3087.3015999999998</v>
      </c>
      <c r="I50" s="168">
        <f t="shared" ref="I50:J50" si="6">C8/C50</f>
        <v>2940.38</v>
      </c>
      <c r="J50" s="168">
        <f t="shared" si="6"/>
        <v>16546.93</v>
      </c>
    </row>
    <row r="51" spans="1:16" customFormat="1">
      <c r="A51" s="11" t="s">
        <v>9</v>
      </c>
      <c r="B51" s="6">
        <f>Func!B6</f>
        <v>26</v>
      </c>
      <c r="C51" s="6">
        <f>Func!C6</f>
        <v>25</v>
      </c>
      <c r="D51" s="6">
        <f>Func!D6</f>
        <v>44</v>
      </c>
      <c r="E51" s="38">
        <f t="shared" si="5"/>
        <v>95</v>
      </c>
      <c r="F51" s="73"/>
      <c r="G51" s="11" t="s">
        <v>9</v>
      </c>
      <c r="H51" s="168">
        <f>B9/B51</f>
        <v>10550.207307692308</v>
      </c>
      <c r="I51" s="168">
        <f t="shared" ref="I51:J51" si="7">C9/C51</f>
        <v>10568.516399999999</v>
      </c>
      <c r="J51" s="168">
        <f t="shared" si="7"/>
        <v>12197.358636363637</v>
      </c>
    </row>
    <row r="52" spans="1:16" customFormat="1">
      <c r="A52" s="11" t="s">
        <v>10</v>
      </c>
      <c r="B52" s="6">
        <f>Func!B7</f>
        <v>0</v>
      </c>
      <c r="C52" s="6">
        <f>Func!C7</f>
        <v>0</v>
      </c>
      <c r="D52" s="6">
        <f>Func!D7</f>
        <v>0</v>
      </c>
      <c r="E52" s="38">
        <f t="shared" si="5"/>
        <v>0</v>
      </c>
      <c r="F52" s="73"/>
      <c r="G52" s="11" t="s">
        <v>10</v>
      </c>
      <c r="H52" s="168"/>
      <c r="I52" s="168"/>
      <c r="J52" s="168"/>
    </row>
    <row r="53" spans="1:16" customFormat="1">
      <c r="A53" s="11" t="s">
        <v>11</v>
      </c>
      <c r="B53" s="6">
        <f>Func!B8</f>
        <v>0</v>
      </c>
      <c r="C53" s="6">
        <f>Func!C8</f>
        <v>0</v>
      </c>
      <c r="D53" s="6">
        <f>Func!D8</f>
        <v>0</v>
      </c>
      <c r="E53" s="38">
        <f t="shared" si="5"/>
        <v>0</v>
      </c>
      <c r="F53" s="73"/>
      <c r="G53" s="11" t="s">
        <v>11</v>
      </c>
      <c r="H53" s="168"/>
      <c r="I53" s="168"/>
      <c r="J53" s="168"/>
    </row>
    <row r="54" spans="1:16" customFormat="1">
      <c r="A54" s="11" t="s">
        <v>12</v>
      </c>
      <c r="B54" s="6">
        <f>Func!B9</f>
        <v>0</v>
      </c>
      <c r="C54" s="6">
        <f>Func!C9</f>
        <v>0</v>
      </c>
      <c r="D54" s="6">
        <f>Func!D9</f>
        <v>0</v>
      </c>
      <c r="E54" s="38">
        <f t="shared" si="5"/>
        <v>0</v>
      </c>
      <c r="F54" s="73"/>
      <c r="G54" s="11" t="s">
        <v>12</v>
      </c>
      <c r="H54" s="168"/>
      <c r="I54" s="168"/>
      <c r="J54" s="168"/>
    </row>
    <row r="55" spans="1:16" customFormat="1">
      <c r="A55" s="11" t="s">
        <v>13</v>
      </c>
      <c r="B55" s="6">
        <f>Func!B10</f>
        <v>0</v>
      </c>
      <c r="C55" s="6">
        <f>Func!C10</f>
        <v>0</v>
      </c>
      <c r="D55" s="6">
        <f>Func!D10</f>
        <v>0</v>
      </c>
      <c r="E55" s="38">
        <f t="shared" si="5"/>
        <v>0</v>
      </c>
      <c r="F55" s="73"/>
      <c r="G55" s="11" t="s">
        <v>13</v>
      </c>
      <c r="H55" s="168"/>
      <c r="I55" s="168"/>
      <c r="J55" s="168"/>
    </row>
    <row r="56" spans="1:16" customFormat="1">
      <c r="A56" s="11" t="s">
        <v>14</v>
      </c>
      <c r="B56" s="6">
        <f>Func!B11</f>
        <v>0</v>
      </c>
      <c r="C56" s="6">
        <f>Func!C11</f>
        <v>0</v>
      </c>
      <c r="D56" s="6">
        <f>Func!D11</f>
        <v>0</v>
      </c>
      <c r="E56" s="38">
        <f t="shared" si="5"/>
        <v>0</v>
      </c>
      <c r="F56" s="73"/>
      <c r="G56" s="11" t="s">
        <v>14</v>
      </c>
      <c r="H56" s="168"/>
      <c r="I56" s="168"/>
      <c r="J56" s="168"/>
    </row>
    <row r="57" spans="1:16" customFormat="1">
      <c r="A57" s="11" t="s">
        <v>15</v>
      </c>
      <c r="B57" s="6">
        <f>Func!B12</f>
        <v>0</v>
      </c>
      <c r="C57" s="6">
        <f>Func!C12</f>
        <v>0</v>
      </c>
      <c r="D57" s="6">
        <f>Func!D12</f>
        <v>0</v>
      </c>
      <c r="E57" s="38">
        <f t="shared" si="5"/>
        <v>0</v>
      </c>
      <c r="F57" s="73"/>
      <c r="G57" s="11" t="s">
        <v>15</v>
      </c>
      <c r="H57" s="168"/>
      <c r="I57" s="168"/>
      <c r="J57" s="168"/>
    </row>
    <row r="58" spans="1:16" customFormat="1">
      <c r="A58" s="11" t="s">
        <v>16</v>
      </c>
      <c r="B58" s="6">
        <f>Func!B13</f>
        <v>0</v>
      </c>
      <c r="C58" s="6">
        <f>Func!C13</f>
        <v>0</v>
      </c>
      <c r="D58" s="6">
        <f>Func!D13</f>
        <v>0</v>
      </c>
      <c r="E58" s="38">
        <f t="shared" si="5"/>
        <v>0</v>
      </c>
      <c r="F58" s="73"/>
      <c r="G58" s="11" t="s">
        <v>16</v>
      </c>
      <c r="H58" s="168"/>
      <c r="I58" s="168"/>
      <c r="J58" s="168"/>
    </row>
    <row r="59" spans="1:16" customFormat="1">
      <c r="A59" s="11" t="s">
        <v>17</v>
      </c>
      <c r="B59" s="6">
        <f>Func!B14</f>
        <v>0</v>
      </c>
      <c r="C59" s="6">
        <f>Func!C14</f>
        <v>0</v>
      </c>
      <c r="D59" s="6">
        <f>Func!D14</f>
        <v>0</v>
      </c>
      <c r="E59" s="38">
        <f t="shared" si="5"/>
        <v>0</v>
      </c>
      <c r="F59" s="73"/>
      <c r="G59" s="11" t="s">
        <v>17</v>
      </c>
      <c r="H59" s="168"/>
      <c r="I59" s="168"/>
      <c r="J59" s="168"/>
    </row>
    <row r="60" spans="1:16" customFormat="1">
      <c r="A60" s="11" t="s">
        <v>18</v>
      </c>
      <c r="B60" s="6">
        <f>Func!B15</f>
        <v>0</v>
      </c>
      <c r="C60" s="6">
        <f>Func!C15</f>
        <v>0</v>
      </c>
      <c r="D60" s="6">
        <f>Func!D15</f>
        <v>0</v>
      </c>
      <c r="E60" s="38">
        <f t="shared" si="5"/>
        <v>0</v>
      </c>
      <c r="F60" s="73"/>
      <c r="G60" s="11" t="s">
        <v>18</v>
      </c>
      <c r="H60" s="168"/>
      <c r="I60" s="168"/>
      <c r="J60" s="168"/>
    </row>
    <row r="61" spans="1:16" customFormat="1">
      <c r="G61" s="13" t="s">
        <v>98</v>
      </c>
      <c r="H61" s="169">
        <f>AVERAGE(H49:H60)</f>
        <v>5782.531039406208</v>
      </c>
      <c r="I61" s="169">
        <f>AVERAGE(I49:I60)</f>
        <v>5482.4972126984112</v>
      </c>
      <c r="J61" s="169">
        <f>AVERAGE(J49:J60)</f>
        <v>13460.075058275057</v>
      </c>
    </row>
    <row r="62" spans="1:16" ht="18">
      <c r="A62" s="139"/>
      <c r="B62" s="155"/>
      <c r="C62" s="155"/>
      <c r="D62" s="156"/>
    </row>
    <row r="63" spans="1:16">
      <c r="A63" s="808" t="s">
        <v>33</v>
      </c>
      <c r="B63" s="808" t="s">
        <v>34</v>
      </c>
      <c r="C63" s="808"/>
      <c r="D63" s="808"/>
      <c r="E63" s="808"/>
      <c r="F63" s="808"/>
      <c r="G63" s="808"/>
      <c r="H63" s="809" t="s">
        <v>35</v>
      </c>
      <c r="I63" s="809"/>
      <c r="J63" s="809"/>
      <c r="K63" s="809"/>
      <c r="L63" s="809" t="s">
        <v>36</v>
      </c>
      <c r="M63" s="809"/>
      <c r="N63" s="808" t="s">
        <v>116</v>
      </c>
      <c r="O63" s="808" t="s">
        <v>37</v>
      </c>
      <c r="P63" s="808" t="s">
        <v>38</v>
      </c>
    </row>
    <row r="64" spans="1:16">
      <c r="A64" s="808"/>
      <c r="B64" s="808"/>
      <c r="C64" s="808"/>
      <c r="D64" s="808"/>
      <c r="E64" s="808"/>
      <c r="F64" s="808"/>
      <c r="G64" s="808"/>
      <c r="H64" s="809"/>
      <c r="I64" s="809"/>
      <c r="J64" s="809"/>
      <c r="K64" s="809"/>
      <c r="L64" s="809"/>
      <c r="M64" s="809"/>
      <c r="N64" s="808"/>
      <c r="O64" s="808"/>
      <c r="P64" s="808"/>
    </row>
    <row r="65" spans="1:17" ht="42.75" customHeight="1">
      <c r="A65" s="819">
        <v>42753</v>
      </c>
      <c r="B65" s="821" t="s">
        <v>363</v>
      </c>
      <c r="C65" s="821"/>
      <c r="D65" s="821"/>
      <c r="E65" s="820"/>
      <c r="F65" s="820"/>
      <c r="G65" s="820"/>
      <c r="H65" s="822" t="s">
        <v>39</v>
      </c>
      <c r="I65" s="822"/>
      <c r="J65" s="822"/>
      <c r="K65" s="820"/>
      <c r="L65" s="823" t="s">
        <v>40</v>
      </c>
      <c r="M65" s="823"/>
      <c r="N65" s="517">
        <v>42753</v>
      </c>
      <c r="O65" s="517">
        <v>42753</v>
      </c>
      <c r="P65" s="518" t="s">
        <v>41</v>
      </c>
    </row>
    <row r="66" spans="1:17" ht="42.75" customHeight="1">
      <c r="A66" s="820"/>
      <c r="B66" s="820"/>
      <c r="C66" s="820"/>
      <c r="D66" s="820"/>
      <c r="E66" s="820"/>
      <c r="F66" s="820"/>
      <c r="G66" s="820"/>
      <c r="H66" s="822" t="s">
        <v>145</v>
      </c>
      <c r="I66" s="822"/>
      <c r="J66" s="822"/>
      <c r="K66" s="820"/>
      <c r="L66" s="823" t="s">
        <v>125</v>
      </c>
      <c r="M66" s="823"/>
      <c r="N66" s="601">
        <v>42762</v>
      </c>
      <c r="O66" s="601">
        <v>42762</v>
      </c>
      <c r="P66" s="518" t="s">
        <v>41</v>
      </c>
    </row>
    <row r="67" spans="1:17" ht="42.75" customHeight="1">
      <c r="A67" s="802">
        <v>42759</v>
      </c>
      <c r="B67" s="803" t="s">
        <v>514</v>
      </c>
      <c r="C67" s="803"/>
      <c r="D67" s="803"/>
      <c r="E67" s="804"/>
      <c r="F67" s="804"/>
      <c r="G67" s="804"/>
      <c r="H67" s="805" t="s">
        <v>150</v>
      </c>
      <c r="I67" s="806"/>
      <c r="J67" s="806"/>
      <c r="K67" s="806"/>
      <c r="L67" s="807" t="s">
        <v>151</v>
      </c>
      <c r="M67" s="807"/>
      <c r="N67" s="601">
        <v>42400</v>
      </c>
      <c r="O67" s="601">
        <v>42766</v>
      </c>
      <c r="P67" s="698" t="s">
        <v>41</v>
      </c>
    </row>
    <row r="68" spans="1:17" ht="42.75" customHeight="1">
      <c r="A68" s="802"/>
      <c r="B68" s="803" t="s">
        <v>146</v>
      </c>
      <c r="C68" s="803"/>
      <c r="D68" s="803"/>
      <c r="E68" s="804"/>
      <c r="F68" s="804"/>
      <c r="G68" s="804"/>
      <c r="H68" s="806" t="s">
        <v>152</v>
      </c>
      <c r="I68" s="806"/>
      <c r="J68" s="806"/>
      <c r="K68" s="806"/>
      <c r="L68" s="807" t="s">
        <v>153</v>
      </c>
      <c r="M68" s="807"/>
      <c r="N68" s="601">
        <v>42714</v>
      </c>
      <c r="O68" s="601"/>
      <c r="P68" s="698" t="s">
        <v>154</v>
      </c>
      <c r="Q68" s="10" t="s">
        <v>438</v>
      </c>
    </row>
    <row r="69" spans="1:17" ht="42.75" customHeight="1">
      <c r="A69" s="802"/>
      <c r="B69" s="803" t="s">
        <v>513</v>
      </c>
      <c r="C69" s="803"/>
      <c r="D69" s="803"/>
      <c r="E69" s="804"/>
      <c r="F69" s="804"/>
      <c r="G69" s="804"/>
      <c r="H69" s="806" t="s">
        <v>157</v>
      </c>
      <c r="I69" s="806"/>
      <c r="J69" s="806"/>
      <c r="K69" s="806"/>
      <c r="L69" s="823" t="s">
        <v>125</v>
      </c>
      <c r="M69" s="823"/>
      <c r="N69" s="601">
        <v>42400</v>
      </c>
      <c r="O69" s="601">
        <v>42766</v>
      </c>
      <c r="P69" s="698" t="s">
        <v>41</v>
      </c>
    </row>
    <row r="70" spans="1:17" ht="42.75" customHeight="1">
      <c r="A70" s="802"/>
      <c r="B70" s="803" t="s">
        <v>148</v>
      </c>
      <c r="C70" s="803"/>
      <c r="D70" s="803"/>
      <c r="E70" s="804"/>
      <c r="F70" s="804"/>
      <c r="G70" s="804"/>
      <c r="H70" s="806" t="s">
        <v>155</v>
      </c>
      <c r="I70" s="806"/>
      <c r="J70" s="806"/>
      <c r="K70" s="806"/>
      <c r="L70" s="807" t="s">
        <v>153</v>
      </c>
      <c r="M70" s="807"/>
      <c r="N70" s="601">
        <v>42400</v>
      </c>
      <c r="O70" s="601">
        <v>42766</v>
      </c>
      <c r="P70" s="698" t="s">
        <v>41</v>
      </c>
    </row>
    <row r="71" spans="1:17" ht="42.75" customHeight="1">
      <c r="A71" s="802"/>
      <c r="B71" s="803" t="s">
        <v>149</v>
      </c>
      <c r="C71" s="803"/>
      <c r="D71" s="803"/>
      <c r="E71" s="804"/>
      <c r="F71" s="804"/>
      <c r="G71" s="804"/>
      <c r="H71" s="806" t="s">
        <v>156</v>
      </c>
      <c r="I71" s="806"/>
      <c r="J71" s="806"/>
      <c r="K71" s="806"/>
      <c r="L71" s="823" t="s">
        <v>125</v>
      </c>
      <c r="M71" s="823"/>
      <c r="N71" s="601">
        <v>42794</v>
      </c>
      <c r="O71" s="601"/>
      <c r="P71" s="698" t="s">
        <v>154</v>
      </c>
    </row>
    <row r="72" spans="1:17" s="565" customFormat="1" ht="36.75" customHeight="1">
      <c r="A72" s="802">
        <v>42780</v>
      </c>
      <c r="B72" s="805" t="s">
        <v>516</v>
      </c>
      <c r="C72" s="805"/>
      <c r="D72" s="805"/>
      <c r="E72" s="805"/>
      <c r="F72" s="805"/>
      <c r="G72" s="805"/>
      <c r="H72" s="806" t="s">
        <v>440</v>
      </c>
      <c r="I72" s="806"/>
      <c r="J72" s="806"/>
      <c r="K72" s="806"/>
      <c r="L72" s="807" t="s">
        <v>439</v>
      </c>
      <c r="M72" s="807"/>
      <c r="N72" s="521"/>
      <c r="O72" s="521"/>
      <c r="P72" s="521"/>
    </row>
    <row r="73" spans="1:17" s="567" customFormat="1" ht="29.25" customHeight="1">
      <c r="A73" s="802"/>
      <c r="B73" s="805" t="s">
        <v>442</v>
      </c>
      <c r="C73" s="805"/>
      <c r="D73" s="805"/>
      <c r="E73" s="805"/>
      <c r="F73" s="805"/>
      <c r="G73" s="805"/>
      <c r="H73" s="806" t="s">
        <v>441</v>
      </c>
      <c r="I73" s="806"/>
      <c r="J73" s="806"/>
      <c r="K73" s="806"/>
      <c r="L73" s="807" t="s">
        <v>439</v>
      </c>
      <c r="M73" s="807"/>
      <c r="N73" s="521"/>
      <c r="O73" s="521"/>
      <c r="P73" s="521"/>
    </row>
    <row r="74" spans="1:17" s="568" customFormat="1" ht="28.5" customHeight="1">
      <c r="A74" s="802"/>
      <c r="B74" s="803" t="s">
        <v>443</v>
      </c>
      <c r="C74" s="803"/>
      <c r="D74" s="803"/>
      <c r="E74" s="804"/>
      <c r="F74" s="804"/>
      <c r="G74" s="804"/>
      <c r="H74" s="805" t="s">
        <v>444</v>
      </c>
      <c r="I74" s="806"/>
      <c r="J74" s="806"/>
      <c r="K74" s="806"/>
      <c r="L74" s="807" t="s">
        <v>151</v>
      </c>
      <c r="M74" s="807"/>
      <c r="N74" s="601">
        <v>42428</v>
      </c>
      <c r="O74" s="601">
        <v>42428</v>
      </c>
      <c r="P74" s="698" t="s">
        <v>41</v>
      </c>
    </row>
    <row r="75" spans="1:17" s="568" customFormat="1" ht="28.5" customHeight="1">
      <c r="A75" s="802">
        <v>42802</v>
      </c>
      <c r="B75" s="803" t="s">
        <v>515</v>
      </c>
      <c r="C75" s="803"/>
      <c r="D75" s="803"/>
      <c r="E75" s="804"/>
      <c r="F75" s="804"/>
      <c r="G75" s="804"/>
      <c r="H75" s="805" t="s">
        <v>444</v>
      </c>
      <c r="I75" s="806"/>
      <c r="J75" s="806"/>
      <c r="K75" s="806"/>
      <c r="L75" s="807" t="s">
        <v>151</v>
      </c>
      <c r="M75" s="807"/>
      <c r="N75" s="601">
        <v>42428</v>
      </c>
      <c r="O75" s="601">
        <v>42428</v>
      </c>
      <c r="P75" s="698" t="s">
        <v>41</v>
      </c>
    </row>
    <row r="76" spans="1:17" s="568" customFormat="1" ht="54" customHeight="1">
      <c r="A76" s="802"/>
      <c r="B76" s="803" t="s">
        <v>517</v>
      </c>
      <c r="C76" s="803"/>
      <c r="D76" s="803"/>
      <c r="E76" s="804"/>
      <c r="F76" s="804"/>
      <c r="G76" s="804"/>
      <c r="H76" s="828" t="s">
        <v>20</v>
      </c>
      <c r="I76" s="807"/>
      <c r="J76" s="807"/>
      <c r="K76" s="807"/>
      <c r="L76" s="807" t="s">
        <v>20</v>
      </c>
      <c r="M76" s="807"/>
      <c r="N76" s="601" t="s">
        <v>20</v>
      </c>
      <c r="O76" s="601" t="s">
        <v>20</v>
      </c>
      <c r="P76" s="698" t="s">
        <v>20</v>
      </c>
    </row>
    <row r="77" spans="1:17">
      <c r="A77" s="802"/>
      <c r="B77" s="827" t="s">
        <v>518</v>
      </c>
      <c r="C77" s="827"/>
      <c r="D77" s="827"/>
      <c r="E77" s="827"/>
      <c r="F77" s="827"/>
      <c r="G77" s="827"/>
      <c r="H77" s="805" t="s">
        <v>444</v>
      </c>
      <c r="I77" s="806"/>
      <c r="J77" s="806"/>
      <c r="K77" s="806"/>
      <c r="L77" s="807" t="s">
        <v>151</v>
      </c>
      <c r="M77" s="807"/>
      <c r="N77" s="601">
        <v>42825</v>
      </c>
      <c r="O77" s="601">
        <v>42825</v>
      </c>
      <c r="P77" s="698" t="s">
        <v>41</v>
      </c>
    </row>
    <row r="78" spans="1:17" ht="13.5" customHeight="1">
      <c r="A78" s="802"/>
      <c r="B78" s="827" t="s">
        <v>519</v>
      </c>
      <c r="C78" s="827"/>
      <c r="D78" s="827"/>
      <c r="E78" s="827"/>
      <c r="F78" s="827"/>
      <c r="G78" s="827"/>
      <c r="H78" s="828" t="s">
        <v>20</v>
      </c>
      <c r="I78" s="807"/>
      <c r="J78" s="807"/>
      <c r="K78" s="807"/>
      <c r="L78" s="807" t="s">
        <v>20</v>
      </c>
      <c r="M78" s="807"/>
      <c r="N78" s="601" t="s">
        <v>20</v>
      </c>
      <c r="O78" s="601" t="s">
        <v>20</v>
      </c>
      <c r="P78" s="698" t="s">
        <v>20</v>
      </c>
    </row>
    <row r="79" spans="1:17">
      <c r="A79" s="802"/>
      <c r="B79" s="827" t="s">
        <v>626</v>
      </c>
      <c r="C79" s="827"/>
      <c r="D79" s="827"/>
      <c r="E79" s="827"/>
      <c r="F79" s="827"/>
      <c r="G79" s="827"/>
      <c r="H79" s="827" t="s">
        <v>627</v>
      </c>
      <c r="I79" s="827"/>
      <c r="J79" s="827"/>
      <c r="K79" s="827"/>
      <c r="L79" s="831" t="s">
        <v>40</v>
      </c>
      <c r="M79" s="831"/>
      <c r="N79" s="601">
        <v>42825</v>
      </c>
      <c r="O79" s="601">
        <v>42825</v>
      </c>
      <c r="P79" s="698" t="s">
        <v>41</v>
      </c>
    </row>
    <row r="80" spans="1:17" ht="30" customHeight="1">
      <c r="A80" s="802"/>
      <c r="B80" s="829" t="s">
        <v>630</v>
      </c>
      <c r="C80" s="829"/>
      <c r="D80" s="829"/>
      <c r="E80" s="829"/>
      <c r="F80" s="829"/>
      <c r="G80" s="829"/>
      <c r="H80" s="829" t="s">
        <v>628</v>
      </c>
      <c r="I80" s="830"/>
      <c r="J80" s="830"/>
      <c r="K80" s="830"/>
      <c r="L80" s="807" t="s">
        <v>629</v>
      </c>
      <c r="M80" s="807"/>
      <c r="N80" s="601">
        <v>42886</v>
      </c>
      <c r="O80" s="601" t="s">
        <v>20</v>
      </c>
      <c r="P80" s="698" t="s">
        <v>154</v>
      </c>
    </row>
    <row r="81" spans="1:16" ht="54" customHeight="1">
      <c r="A81" s="797">
        <v>42466</v>
      </c>
      <c r="B81" s="832" t="s">
        <v>625</v>
      </c>
      <c r="C81" s="832"/>
      <c r="D81" s="832"/>
      <c r="E81" s="832"/>
      <c r="F81" s="832"/>
      <c r="G81" s="832"/>
      <c r="H81" s="828" t="s">
        <v>20</v>
      </c>
      <c r="I81" s="807"/>
      <c r="J81" s="807"/>
      <c r="K81" s="807"/>
      <c r="L81" s="807" t="s">
        <v>20</v>
      </c>
      <c r="M81" s="807"/>
      <c r="N81" s="601" t="s">
        <v>20</v>
      </c>
      <c r="O81" s="601" t="s">
        <v>20</v>
      </c>
      <c r="P81" s="698" t="s">
        <v>20</v>
      </c>
    </row>
    <row r="82" spans="1:16" ht="51.75" customHeight="1">
      <c r="A82" s="798"/>
      <c r="B82" s="833" t="s">
        <v>656</v>
      </c>
      <c r="C82" s="834"/>
      <c r="D82" s="834"/>
      <c r="E82" s="834"/>
      <c r="F82" s="834"/>
      <c r="G82" s="835"/>
      <c r="H82" s="828" t="s">
        <v>20</v>
      </c>
      <c r="I82" s="807"/>
      <c r="J82" s="807"/>
      <c r="K82" s="807"/>
      <c r="L82" s="807" t="s">
        <v>20</v>
      </c>
      <c r="M82" s="807"/>
      <c r="N82" s="601" t="s">
        <v>20</v>
      </c>
      <c r="O82" s="601" t="s">
        <v>20</v>
      </c>
      <c r="P82" s="707" t="s">
        <v>20</v>
      </c>
    </row>
    <row r="83" spans="1:16">
      <c r="A83" s="564"/>
      <c r="B83" s="827"/>
      <c r="C83" s="827"/>
      <c r="D83" s="827"/>
      <c r="E83" s="827"/>
      <c r="F83" s="827"/>
      <c r="G83" s="827"/>
      <c r="H83" s="831"/>
      <c r="I83" s="831"/>
      <c r="J83" s="831"/>
      <c r="K83" s="831"/>
      <c r="L83" s="831"/>
      <c r="M83" s="831"/>
      <c r="N83" s="519"/>
      <c r="O83" s="519"/>
      <c r="P83" s="721"/>
    </row>
    <row r="84" spans="1:16">
      <c r="A84" s="564"/>
      <c r="B84" s="827"/>
      <c r="C84" s="827"/>
      <c r="D84" s="827"/>
      <c r="E84" s="827"/>
      <c r="F84" s="827"/>
      <c r="G84" s="827"/>
      <c r="H84" s="831"/>
      <c r="I84" s="831"/>
      <c r="J84" s="831"/>
      <c r="K84" s="831"/>
      <c r="L84" s="831"/>
      <c r="M84" s="831"/>
      <c r="N84" s="519"/>
      <c r="O84" s="519"/>
      <c r="P84" s="721"/>
    </row>
    <row r="85" spans="1:16">
      <c r="A85" s="564"/>
      <c r="B85" s="827"/>
      <c r="C85" s="827"/>
      <c r="D85" s="827"/>
      <c r="E85" s="827"/>
      <c r="F85" s="827"/>
      <c r="G85" s="827"/>
      <c r="H85" s="831"/>
      <c r="I85" s="831"/>
      <c r="J85" s="831"/>
      <c r="K85" s="831"/>
      <c r="L85" s="831"/>
      <c r="M85" s="831"/>
      <c r="N85" s="519"/>
      <c r="O85" s="519"/>
      <c r="P85" s="721"/>
    </row>
    <row r="86" spans="1:16">
      <c r="A86" s="564"/>
      <c r="B86" s="827"/>
      <c r="C86" s="827"/>
      <c r="D86" s="827"/>
      <c r="E86" s="827"/>
      <c r="F86" s="827"/>
      <c r="G86" s="827"/>
      <c r="H86" s="831"/>
      <c r="I86" s="831"/>
      <c r="J86" s="831"/>
      <c r="K86" s="831"/>
      <c r="L86" s="831"/>
      <c r="M86" s="831"/>
      <c r="N86" s="519"/>
      <c r="O86" s="519"/>
      <c r="P86" s="721"/>
    </row>
    <row r="87" spans="1:16">
      <c r="A87" s="721"/>
      <c r="B87" s="827"/>
      <c r="C87" s="827"/>
      <c r="D87" s="827"/>
      <c r="E87" s="827"/>
      <c r="F87" s="827"/>
      <c r="G87" s="827"/>
      <c r="H87" s="831"/>
      <c r="I87" s="831"/>
      <c r="J87" s="831"/>
      <c r="K87" s="831"/>
      <c r="L87" s="831"/>
      <c r="M87" s="831"/>
      <c r="N87" s="519"/>
      <c r="O87" s="519"/>
      <c r="P87" s="721"/>
    </row>
    <row r="88" spans="1:16">
      <c r="A88" s="721"/>
      <c r="B88" s="827"/>
      <c r="C88" s="827"/>
      <c r="D88" s="827"/>
      <c r="E88" s="827"/>
      <c r="F88" s="827"/>
      <c r="G88" s="827"/>
      <c r="H88" s="831"/>
      <c r="I88" s="831"/>
      <c r="J88" s="831"/>
      <c r="K88" s="831"/>
      <c r="L88" s="831"/>
      <c r="M88" s="831"/>
      <c r="N88" s="519"/>
      <c r="O88" s="519"/>
      <c r="P88" s="721"/>
    </row>
    <row r="89" spans="1:16">
      <c r="A89" s="721"/>
      <c r="B89" s="827"/>
      <c r="C89" s="827"/>
      <c r="D89" s="827"/>
      <c r="E89" s="827"/>
      <c r="F89" s="827"/>
      <c r="G89" s="827"/>
      <c r="H89" s="831"/>
      <c r="I89" s="831"/>
      <c r="J89" s="831"/>
      <c r="K89" s="831"/>
      <c r="L89" s="831"/>
      <c r="M89" s="831"/>
      <c r="N89" s="519"/>
      <c r="O89" s="519"/>
      <c r="P89" s="721"/>
    </row>
    <row r="90" spans="1:16">
      <c r="A90" s="721"/>
      <c r="B90" s="827"/>
      <c r="C90" s="827"/>
      <c r="D90" s="827"/>
      <c r="E90" s="827"/>
      <c r="F90" s="827"/>
      <c r="G90" s="827"/>
      <c r="H90" s="831"/>
      <c r="I90" s="831"/>
      <c r="J90" s="831"/>
      <c r="K90" s="831"/>
      <c r="L90" s="831"/>
      <c r="M90" s="831"/>
      <c r="N90" s="519"/>
      <c r="O90" s="519"/>
      <c r="P90" s="721"/>
    </row>
    <row r="91" spans="1:16">
      <c r="A91" s="721"/>
      <c r="B91" s="827"/>
      <c r="C91" s="827"/>
      <c r="D91" s="827"/>
      <c r="E91" s="827"/>
      <c r="F91" s="827"/>
      <c r="G91" s="827"/>
      <c r="H91" s="831"/>
      <c r="I91" s="831"/>
      <c r="J91" s="831"/>
      <c r="K91" s="831"/>
      <c r="L91" s="831"/>
      <c r="M91" s="831"/>
      <c r="N91" s="519"/>
      <c r="O91" s="519"/>
      <c r="P91" s="721"/>
    </row>
    <row r="92" spans="1:16">
      <c r="A92" s="721"/>
      <c r="B92" s="827"/>
      <c r="C92" s="827"/>
      <c r="D92" s="827"/>
      <c r="E92" s="827"/>
      <c r="F92" s="827"/>
      <c r="G92" s="827"/>
      <c r="H92" s="831"/>
      <c r="I92" s="831"/>
      <c r="J92" s="831"/>
      <c r="K92" s="831"/>
      <c r="L92" s="831"/>
      <c r="M92" s="831"/>
      <c r="N92" s="519"/>
      <c r="O92" s="519"/>
      <c r="P92" s="721"/>
    </row>
    <row r="93" spans="1:16">
      <c r="A93" s="721"/>
      <c r="B93" s="827"/>
      <c r="C93" s="827"/>
      <c r="D93" s="827"/>
      <c r="E93" s="827"/>
      <c r="F93" s="827"/>
      <c r="G93" s="827"/>
      <c r="H93" s="831"/>
      <c r="I93" s="831"/>
      <c r="J93" s="831"/>
      <c r="K93" s="831"/>
      <c r="L93" s="831"/>
      <c r="M93" s="831"/>
      <c r="N93" s="519"/>
      <c r="O93" s="519"/>
      <c r="P93" s="721"/>
    </row>
    <row r="94" spans="1:16">
      <c r="A94" s="721"/>
      <c r="B94" s="827"/>
      <c r="C94" s="827"/>
      <c r="D94" s="827"/>
      <c r="E94" s="827"/>
      <c r="F94" s="827"/>
      <c r="G94" s="827"/>
      <c r="H94" s="831"/>
      <c r="I94" s="831"/>
      <c r="J94" s="831"/>
      <c r="K94" s="831"/>
      <c r="L94" s="831"/>
      <c r="M94" s="831"/>
      <c r="N94" s="519"/>
      <c r="O94" s="519"/>
      <c r="P94" s="721"/>
    </row>
    <row r="95" spans="1:16">
      <c r="A95" s="721"/>
      <c r="B95" s="827"/>
      <c r="C95" s="827"/>
      <c r="D95" s="827"/>
      <c r="E95" s="827"/>
      <c r="F95" s="827"/>
      <c r="G95" s="827"/>
      <c r="H95" s="831"/>
      <c r="I95" s="831"/>
      <c r="J95" s="831"/>
      <c r="K95" s="831"/>
      <c r="L95" s="831"/>
      <c r="M95" s="831"/>
      <c r="N95" s="519"/>
      <c r="O95" s="519"/>
      <c r="P95" s="721"/>
    </row>
    <row r="96" spans="1:16">
      <c r="A96" s="721"/>
      <c r="B96" s="827"/>
      <c r="C96" s="827"/>
      <c r="D96" s="827"/>
      <c r="E96" s="827"/>
      <c r="F96" s="827"/>
      <c r="G96" s="827"/>
      <c r="H96" s="831"/>
      <c r="I96" s="831"/>
      <c r="J96" s="831"/>
      <c r="K96" s="831"/>
      <c r="L96" s="831"/>
      <c r="M96" s="831"/>
      <c r="N96" s="519"/>
      <c r="O96" s="519"/>
      <c r="P96" s="721"/>
    </row>
    <row r="97" spans="1:16">
      <c r="A97" s="721"/>
      <c r="B97" s="827"/>
      <c r="C97" s="827"/>
      <c r="D97" s="827"/>
      <c r="E97" s="827"/>
      <c r="F97" s="827"/>
      <c r="G97" s="827"/>
      <c r="H97" s="831"/>
      <c r="I97" s="831"/>
      <c r="J97" s="831"/>
      <c r="K97" s="831"/>
      <c r="L97" s="831"/>
      <c r="M97" s="831"/>
      <c r="N97" s="519"/>
      <c r="O97" s="519"/>
      <c r="P97" s="721"/>
    </row>
    <row r="98" spans="1:16">
      <c r="A98" s="721"/>
      <c r="B98" s="827"/>
      <c r="C98" s="827"/>
      <c r="D98" s="827"/>
      <c r="E98" s="827"/>
      <c r="F98" s="827"/>
      <c r="G98" s="827"/>
      <c r="H98" s="831"/>
      <c r="I98" s="831"/>
      <c r="J98" s="831"/>
      <c r="K98" s="831"/>
      <c r="L98" s="831"/>
      <c r="M98" s="831"/>
      <c r="N98" s="519"/>
      <c r="O98" s="519"/>
      <c r="P98" s="721"/>
    </row>
    <row r="99" spans="1:16">
      <c r="A99" s="721"/>
      <c r="B99" s="827"/>
      <c r="C99" s="827"/>
      <c r="D99" s="827"/>
      <c r="E99" s="827"/>
      <c r="F99" s="827"/>
      <c r="G99" s="827"/>
      <c r="H99" s="831"/>
      <c r="I99" s="831"/>
      <c r="J99" s="831"/>
      <c r="K99" s="831"/>
      <c r="L99" s="831"/>
      <c r="M99" s="831"/>
      <c r="N99" s="519"/>
      <c r="O99" s="519"/>
      <c r="P99" s="721"/>
    </row>
    <row r="100" spans="1:16">
      <c r="A100" s="721"/>
      <c r="B100" s="827"/>
      <c r="C100" s="827"/>
      <c r="D100" s="827"/>
      <c r="E100" s="827"/>
      <c r="F100" s="827"/>
      <c r="G100" s="827"/>
      <c r="H100" s="831"/>
      <c r="I100" s="831"/>
      <c r="J100" s="831"/>
      <c r="K100" s="831"/>
      <c r="L100" s="831"/>
      <c r="M100" s="831"/>
      <c r="N100" s="519"/>
      <c r="O100" s="519"/>
      <c r="P100" s="721"/>
    </row>
    <row r="101" spans="1:16">
      <c r="A101" s="721"/>
      <c r="B101" s="827"/>
      <c r="C101" s="827"/>
      <c r="D101" s="827"/>
      <c r="E101" s="827"/>
      <c r="F101" s="827"/>
      <c r="G101" s="827"/>
      <c r="H101" s="831"/>
      <c r="I101" s="831"/>
      <c r="J101" s="831"/>
      <c r="K101" s="831"/>
      <c r="L101" s="831"/>
      <c r="M101" s="831"/>
      <c r="N101" s="519"/>
      <c r="O101" s="519"/>
      <c r="P101" s="721"/>
    </row>
    <row r="102" spans="1:16">
      <c r="A102" s="721"/>
      <c r="B102" s="827"/>
      <c r="C102" s="827"/>
      <c r="D102" s="827"/>
      <c r="E102" s="827"/>
      <c r="F102" s="827"/>
      <c r="G102" s="827"/>
      <c r="H102" s="831"/>
      <c r="I102" s="831"/>
      <c r="J102" s="831"/>
      <c r="K102" s="831"/>
      <c r="L102" s="831"/>
      <c r="M102" s="831"/>
      <c r="N102" s="519"/>
      <c r="O102" s="519"/>
      <c r="P102" s="721"/>
    </row>
    <row r="103" spans="1:16">
      <c r="A103" s="721"/>
      <c r="B103" s="827"/>
      <c r="C103" s="827"/>
      <c r="D103" s="827"/>
      <c r="E103" s="827"/>
      <c r="F103" s="827"/>
      <c r="G103" s="827"/>
      <c r="H103" s="831"/>
      <c r="I103" s="831"/>
      <c r="J103" s="831"/>
      <c r="K103" s="831"/>
      <c r="L103" s="831"/>
      <c r="M103" s="831"/>
      <c r="N103" s="519"/>
      <c r="O103" s="519"/>
      <c r="P103" s="721"/>
    </row>
    <row r="104" spans="1:16">
      <c r="A104" s="721"/>
      <c r="B104" s="827"/>
      <c r="C104" s="827"/>
      <c r="D104" s="827"/>
      <c r="E104" s="827"/>
      <c r="F104" s="827"/>
      <c r="G104" s="827"/>
      <c r="H104" s="831"/>
      <c r="I104" s="831"/>
      <c r="J104" s="831"/>
      <c r="K104" s="831"/>
      <c r="L104" s="831"/>
      <c r="M104" s="831"/>
      <c r="N104" s="519"/>
      <c r="O104" s="519"/>
      <c r="P104" s="721"/>
    </row>
    <row r="105" spans="1:16">
      <c r="A105" s="721"/>
      <c r="B105" s="827"/>
      <c r="C105" s="827"/>
      <c r="D105" s="827"/>
      <c r="E105" s="827"/>
      <c r="F105" s="827"/>
      <c r="G105" s="827"/>
      <c r="H105" s="831"/>
      <c r="I105" s="831"/>
      <c r="J105" s="831"/>
      <c r="K105" s="831"/>
      <c r="L105" s="831"/>
      <c r="M105" s="831"/>
      <c r="N105" s="519"/>
      <c r="O105" s="519"/>
      <c r="P105" s="721"/>
    </row>
    <row r="106" spans="1:16">
      <c r="A106" s="721"/>
      <c r="B106" s="827"/>
      <c r="C106" s="827"/>
      <c r="D106" s="827"/>
      <c r="E106" s="827"/>
      <c r="F106" s="827"/>
      <c r="G106" s="827"/>
      <c r="H106" s="831"/>
      <c r="I106" s="831"/>
      <c r="J106" s="831"/>
      <c r="K106" s="831"/>
      <c r="L106" s="831"/>
      <c r="M106" s="831"/>
      <c r="N106" s="519"/>
      <c r="O106" s="519"/>
      <c r="P106" s="721"/>
    </row>
    <row r="107" spans="1:16">
      <c r="A107" s="721"/>
      <c r="B107" s="827"/>
      <c r="C107" s="827"/>
      <c r="D107" s="827"/>
      <c r="E107" s="827"/>
      <c r="F107" s="827"/>
      <c r="G107" s="827"/>
      <c r="H107" s="831"/>
      <c r="I107" s="831"/>
      <c r="J107" s="831"/>
      <c r="K107" s="831"/>
      <c r="L107" s="831"/>
      <c r="M107" s="831"/>
      <c r="N107" s="519"/>
      <c r="O107" s="519"/>
      <c r="P107" s="721"/>
    </row>
    <row r="108" spans="1:16">
      <c r="A108" s="721"/>
      <c r="B108" s="827"/>
      <c r="C108" s="827"/>
      <c r="D108" s="827"/>
      <c r="E108" s="827"/>
      <c r="F108" s="827"/>
      <c r="G108" s="827"/>
      <c r="H108" s="831"/>
      <c r="I108" s="831"/>
      <c r="J108" s="831"/>
      <c r="K108" s="831"/>
      <c r="L108" s="831"/>
      <c r="M108" s="831"/>
      <c r="N108" s="519"/>
      <c r="O108" s="519"/>
      <c r="P108" s="721"/>
    </row>
    <row r="109" spans="1:16">
      <c r="A109" s="721"/>
      <c r="B109" s="827"/>
      <c r="C109" s="827"/>
      <c r="D109" s="827"/>
      <c r="E109" s="827"/>
      <c r="F109" s="827"/>
      <c r="G109" s="827"/>
      <c r="H109" s="831"/>
      <c r="I109" s="831"/>
      <c r="J109" s="831"/>
      <c r="K109" s="831"/>
      <c r="L109" s="831"/>
      <c r="M109" s="831"/>
      <c r="N109" s="519"/>
      <c r="O109" s="519"/>
      <c r="P109" s="721"/>
    </row>
    <row r="110" spans="1:16">
      <c r="A110" s="721"/>
      <c r="B110" s="827"/>
      <c r="C110" s="827"/>
      <c r="D110" s="827"/>
      <c r="E110" s="827"/>
      <c r="F110" s="827"/>
      <c r="G110" s="827"/>
      <c r="H110" s="831"/>
      <c r="I110" s="831"/>
      <c r="J110" s="831"/>
      <c r="K110" s="831"/>
      <c r="L110" s="831"/>
      <c r="M110" s="831"/>
      <c r="N110" s="519"/>
      <c r="O110" s="519"/>
      <c r="P110" s="721"/>
    </row>
    <row r="111" spans="1:16">
      <c r="A111" s="721"/>
      <c r="B111" s="827"/>
      <c r="C111" s="827"/>
      <c r="D111" s="827"/>
      <c r="E111" s="827"/>
      <c r="F111" s="827"/>
      <c r="G111" s="827"/>
      <c r="H111" s="831"/>
      <c r="I111" s="831"/>
      <c r="J111" s="831"/>
      <c r="K111" s="831"/>
      <c r="L111" s="831"/>
      <c r="M111" s="831"/>
      <c r="N111" s="519"/>
      <c r="O111" s="519"/>
      <c r="P111" s="721"/>
    </row>
    <row r="112" spans="1:16">
      <c r="A112" s="721"/>
      <c r="B112" s="827"/>
      <c r="C112" s="827"/>
      <c r="D112" s="827"/>
      <c r="E112" s="827"/>
      <c r="F112" s="827"/>
      <c r="G112" s="827"/>
      <c r="H112" s="831"/>
      <c r="I112" s="831"/>
      <c r="J112" s="831"/>
      <c r="K112" s="831"/>
      <c r="L112" s="831"/>
      <c r="M112" s="831"/>
      <c r="N112" s="519"/>
      <c r="O112" s="519"/>
      <c r="P112" s="721"/>
    </row>
    <row r="113" spans="1:16">
      <c r="A113" s="721"/>
      <c r="B113" s="827"/>
      <c r="C113" s="827"/>
      <c r="D113" s="827"/>
      <c r="E113" s="827"/>
      <c r="F113" s="827"/>
      <c r="G113" s="827"/>
      <c r="H113" s="831"/>
      <c r="I113" s="831"/>
      <c r="J113" s="831"/>
      <c r="K113" s="831"/>
      <c r="L113" s="831"/>
      <c r="M113" s="831"/>
      <c r="N113" s="519"/>
      <c r="O113" s="519"/>
      <c r="P113" s="721"/>
    </row>
    <row r="114" spans="1:16">
      <c r="A114" s="721"/>
      <c r="B114" s="827"/>
      <c r="C114" s="827"/>
      <c r="D114" s="827"/>
      <c r="E114" s="827"/>
      <c r="F114" s="827"/>
      <c r="G114" s="827"/>
      <c r="H114" s="831"/>
      <c r="I114" s="831"/>
      <c r="J114" s="831"/>
      <c r="K114" s="831"/>
      <c r="L114" s="831"/>
      <c r="M114" s="831"/>
      <c r="N114" s="519"/>
      <c r="O114" s="519"/>
      <c r="P114" s="721"/>
    </row>
    <row r="115" spans="1:16">
      <c r="A115" s="721"/>
      <c r="B115" s="827"/>
      <c r="C115" s="827"/>
      <c r="D115" s="827"/>
      <c r="E115" s="827"/>
      <c r="F115" s="827"/>
      <c r="G115" s="827"/>
      <c r="H115" s="831"/>
      <c r="I115" s="831"/>
      <c r="J115" s="831"/>
      <c r="K115" s="831"/>
      <c r="L115" s="831"/>
      <c r="M115" s="831"/>
      <c r="N115" s="519"/>
      <c r="O115" s="519"/>
      <c r="P115" s="721"/>
    </row>
    <row r="116" spans="1:16">
      <c r="A116" s="721"/>
      <c r="B116" s="827"/>
      <c r="C116" s="827"/>
      <c r="D116" s="827"/>
      <c r="E116" s="827"/>
      <c r="F116" s="827"/>
      <c r="G116" s="827"/>
      <c r="H116" s="831"/>
      <c r="I116" s="831"/>
      <c r="J116" s="831"/>
      <c r="K116" s="831"/>
      <c r="L116" s="831"/>
      <c r="M116" s="831"/>
      <c r="N116" s="519"/>
      <c r="O116" s="519"/>
      <c r="P116" s="721"/>
    </row>
    <row r="117" spans="1:16">
      <c r="A117" s="721"/>
      <c r="B117" s="827"/>
      <c r="C117" s="827"/>
      <c r="D117" s="827"/>
      <c r="E117" s="827"/>
      <c r="F117" s="827"/>
      <c r="G117" s="827"/>
      <c r="H117" s="831"/>
      <c r="I117" s="831"/>
      <c r="J117" s="831"/>
      <c r="K117" s="831"/>
      <c r="L117" s="831"/>
      <c r="M117" s="831"/>
      <c r="N117" s="519"/>
      <c r="O117" s="519"/>
      <c r="P117" s="721"/>
    </row>
    <row r="118" spans="1:16">
      <c r="A118" s="721"/>
      <c r="B118" s="827"/>
      <c r="C118" s="827"/>
      <c r="D118" s="827"/>
      <c r="E118" s="827"/>
      <c r="F118" s="827"/>
      <c r="G118" s="827"/>
      <c r="H118" s="831"/>
      <c r="I118" s="831"/>
      <c r="J118" s="831"/>
      <c r="K118" s="831"/>
      <c r="L118" s="831"/>
      <c r="M118" s="831"/>
      <c r="N118" s="519"/>
      <c r="O118" s="519"/>
      <c r="P118" s="721"/>
    </row>
    <row r="119" spans="1:16">
      <c r="A119" s="721"/>
      <c r="B119" s="827"/>
      <c r="C119" s="827"/>
      <c r="D119" s="827"/>
      <c r="E119" s="827"/>
      <c r="F119" s="827"/>
      <c r="G119" s="827"/>
      <c r="H119" s="831"/>
      <c r="I119" s="831"/>
      <c r="J119" s="831"/>
      <c r="K119" s="831"/>
      <c r="L119" s="831"/>
      <c r="M119" s="831"/>
      <c r="N119" s="519"/>
      <c r="O119" s="519"/>
      <c r="P119" s="721"/>
    </row>
    <row r="120" spans="1:16">
      <c r="A120" s="721"/>
      <c r="B120" s="827"/>
      <c r="C120" s="827"/>
      <c r="D120" s="827"/>
      <c r="E120" s="827"/>
      <c r="F120" s="827"/>
      <c r="G120" s="827"/>
      <c r="H120" s="831"/>
      <c r="I120" s="831"/>
      <c r="J120" s="831"/>
      <c r="K120" s="831"/>
      <c r="L120" s="831"/>
      <c r="M120" s="831"/>
      <c r="N120" s="519"/>
      <c r="O120" s="519"/>
      <c r="P120" s="721"/>
    </row>
    <row r="121" spans="1:16">
      <c r="A121" s="721"/>
      <c r="B121" s="827"/>
      <c r="C121" s="827"/>
      <c r="D121" s="827"/>
      <c r="E121" s="827"/>
      <c r="F121" s="827"/>
      <c r="G121" s="827"/>
      <c r="H121" s="831"/>
      <c r="I121" s="831"/>
      <c r="J121" s="831"/>
      <c r="K121" s="831"/>
      <c r="L121" s="831"/>
      <c r="M121" s="831"/>
      <c r="N121" s="519"/>
      <c r="O121" s="519"/>
      <c r="P121" s="721"/>
    </row>
    <row r="122" spans="1:16">
      <c r="A122" s="721"/>
      <c r="B122" s="827"/>
      <c r="C122" s="827"/>
      <c r="D122" s="827"/>
      <c r="E122" s="827"/>
      <c r="F122" s="827"/>
      <c r="G122" s="827"/>
      <c r="H122" s="831"/>
      <c r="I122" s="831"/>
      <c r="J122" s="831"/>
      <c r="K122" s="831"/>
      <c r="L122" s="831"/>
      <c r="M122" s="831"/>
      <c r="N122" s="519"/>
      <c r="O122" s="519"/>
      <c r="P122" s="721"/>
    </row>
    <row r="123" spans="1:16">
      <c r="A123" s="721"/>
      <c r="B123" s="827"/>
      <c r="C123" s="827"/>
      <c r="D123" s="827"/>
      <c r="E123" s="827"/>
      <c r="F123" s="827"/>
      <c r="G123" s="827"/>
      <c r="H123" s="831"/>
      <c r="I123" s="831"/>
      <c r="J123" s="831"/>
      <c r="K123" s="831"/>
      <c r="L123" s="831"/>
      <c r="M123" s="831"/>
      <c r="N123" s="519"/>
      <c r="O123" s="519"/>
      <c r="P123" s="721"/>
    </row>
    <row r="124" spans="1:16">
      <c r="A124" s="721"/>
      <c r="B124" s="827"/>
      <c r="C124" s="827"/>
      <c r="D124" s="827"/>
      <c r="E124" s="827"/>
      <c r="F124" s="827"/>
      <c r="G124" s="827"/>
      <c r="H124" s="831"/>
      <c r="I124" s="831"/>
      <c r="J124" s="831"/>
      <c r="K124" s="831"/>
      <c r="L124" s="831"/>
      <c r="M124" s="831"/>
      <c r="N124" s="519"/>
      <c r="O124" s="519"/>
      <c r="P124" s="721"/>
    </row>
    <row r="125" spans="1:16">
      <c r="A125" s="721"/>
      <c r="B125" s="827"/>
      <c r="C125" s="827"/>
      <c r="D125" s="827"/>
      <c r="E125" s="827"/>
      <c r="F125" s="827"/>
      <c r="G125" s="827"/>
      <c r="H125" s="831"/>
      <c r="I125" s="831"/>
      <c r="J125" s="831"/>
      <c r="K125" s="831"/>
      <c r="L125" s="831"/>
      <c r="M125" s="831"/>
      <c r="N125" s="519"/>
      <c r="O125" s="519"/>
      <c r="P125" s="721"/>
    </row>
    <row r="126" spans="1:16">
      <c r="A126" s="721"/>
      <c r="B126" s="827"/>
      <c r="C126" s="827"/>
      <c r="D126" s="827"/>
      <c r="E126" s="827"/>
      <c r="F126" s="827"/>
      <c r="G126" s="827"/>
      <c r="H126" s="831"/>
      <c r="I126" s="831"/>
      <c r="J126" s="831"/>
      <c r="K126" s="831"/>
      <c r="L126" s="831"/>
      <c r="M126" s="831"/>
      <c r="N126" s="519"/>
      <c r="O126" s="519"/>
      <c r="P126" s="721"/>
    </row>
    <row r="127" spans="1:16">
      <c r="A127" s="721"/>
      <c r="B127" s="827"/>
      <c r="C127" s="827"/>
      <c r="D127" s="827"/>
      <c r="E127" s="827"/>
      <c r="F127" s="827"/>
      <c r="G127" s="827"/>
      <c r="H127" s="831"/>
      <c r="I127" s="831"/>
      <c r="J127" s="831"/>
      <c r="K127" s="831"/>
      <c r="L127" s="831"/>
      <c r="M127" s="831"/>
      <c r="N127" s="519"/>
      <c r="O127" s="519"/>
      <c r="P127" s="721"/>
    </row>
    <row r="128" spans="1:16">
      <c r="A128" s="721"/>
      <c r="B128" s="827"/>
      <c r="C128" s="827"/>
      <c r="D128" s="827"/>
      <c r="E128" s="827"/>
      <c r="F128" s="827"/>
      <c r="G128" s="827"/>
      <c r="H128" s="831"/>
      <c r="I128" s="831"/>
      <c r="J128" s="831"/>
      <c r="K128" s="831"/>
      <c r="L128" s="831"/>
      <c r="M128" s="831"/>
      <c r="N128" s="519"/>
      <c r="O128" s="519"/>
      <c r="P128" s="721"/>
    </row>
    <row r="129" spans="1:16">
      <c r="A129" s="721"/>
      <c r="B129" s="827"/>
      <c r="C129" s="827"/>
      <c r="D129" s="827"/>
      <c r="E129" s="827"/>
      <c r="F129" s="827"/>
      <c r="G129" s="827"/>
      <c r="H129" s="831"/>
      <c r="I129" s="831"/>
      <c r="J129" s="831"/>
      <c r="K129" s="831"/>
      <c r="L129" s="831"/>
      <c r="M129" s="831"/>
      <c r="N129" s="519"/>
      <c r="O129" s="519"/>
      <c r="P129" s="721"/>
    </row>
    <row r="130" spans="1:16">
      <c r="A130" s="721"/>
      <c r="B130" s="827"/>
      <c r="C130" s="827"/>
      <c r="D130" s="827"/>
      <c r="E130" s="827"/>
      <c r="F130" s="827"/>
      <c r="G130" s="827"/>
      <c r="H130" s="831"/>
      <c r="I130" s="831"/>
      <c r="J130" s="831"/>
      <c r="K130" s="831"/>
      <c r="L130" s="831"/>
      <c r="M130" s="831"/>
      <c r="N130" s="519"/>
      <c r="O130" s="519"/>
      <c r="P130" s="721"/>
    </row>
    <row r="131" spans="1:16">
      <c r="A131" s="721"/>
      <c r="B131" s="827"/>
      <c r="C131" s="827"/>
      <c r="D131" s="827"/>
      <c r="E131" s="827"/>
      <c r="F131" s="827"/>
      <c r="G131" s="827"/>
      <c r="H131" s="831"/>
      <c r="I131" s="831"/>
      <c r="J131" s="831"/>
      <c r="K131" s="831"/>
      <c r="L131" s="831"/>
      <c r="M131" s="831"/>
      <c r="N131" s="519"/>
      <c r="O131" s="519"/>
      <c r="P131" s="721"/>
    </row>
    <row r="132" spans="1:16">
      <c r="A132" s="721"/>
      <c r="B132" s="827"/>
      <c r="C132" s="827"/>
      <c r="D132" s="827"/>
      <c r="E132" s="827"/>
      <c r="F132" s="827"/>
      <c r="G132" s="827"/>
      <c r="H132" s="831"/>
      <c r="I132" s="831"/>
      <c r="J132" s="831"/>
      <c r="K132" s="831"/>
      <c r="L132" s="831"/>
      <c r="M132" s="831"/>
      <c r="N132" s="519"/>
      <c r="O132" s="519"/>
      <c r="P132" s="721"/>
    </row>
    <row r="133" spans="1:16">
      <c r="A133" s="721"/>
      <c r="B133" s="827"/>
      <c r="C133" s="827"/>
      <c r="D133" s="827"/>
      <c r="E133" s="827"/>
      <c r="F133" s="827"/>
      <c r="G133" s="827"/>
      <c r="H133" s="831"/>
      <c r="I133" s="831"/>
      <c r="J133" s="831"/>
      <c r="K133" s="831"/>
      <c r="L133" s="831"/>
      <c r="M133" s="831"/>
      <c r="N133" s="519"/>
      <c r="O133" s="519"/>
      <c r="P133" s="721"/>
    </row>
    <row r="134" spans="1:16">
      <c r="A134" s="721"/>
      <c r="B134" s="827"/>
      <c r="C134" s="827"/>
      <c r="D134" s="827"/>
      <c r="E134" s="827"/>
      <c r="F134" s="827"/>
      <c r="G134" s="827"/>
      <c r="H134" s="831"/>
      <c r="I134" s="831"/>
      <c r="J134" s="831"/>
      <c r="K134" s="831"/>
      <c r="L134" s="831"/>
      <c r="M134" s="831"/>
      <c r="N134" s="519"/>
      <c r="O134" s="519"/>
      <c r="P134" s="721"/>
    </row>
    <row r="135" spans="1:16">
      <c r="A135" s="721"/>
      <c r="B135" s="827"/>
      <c r="C135" s="827"/>
      <c r="D135" s="827"/>
      <c r="E135" s="827"/>
      <c r="F135" s="827"/>
      <c r="G135" s="827"/>
      <c r="H135" s="831"/>
      <c r="I135" s="831"/>
      <c r="J135" s="831"/>
      <c r="K135" s="831"/>
      <c r="L135" s="831"/>
      <c r="M135" s="831"/>
      <c r="N135" s="519"/>
      <c r="O135" s="519"/>
      <c r="P135" s="721"/>
    </row>
    <row r="136" spans="1:16">
      <c r="A136" s="721"/>
      <c r="B136" s="827"/>
      <c r="C136" s="827"/>
      <c r="D136" s="827"/>
      <c r="E136" s="827"/>
      <c r="F136" s="827"/>
      <c r="G136" s="827"/>
      <c r="H136" s="831"/>
      <c r="I136" s="831"/>
      <c r="J136" s="831"/>
      <c r="K136" s="831"/>
      <c r="L136" s="831"/>
      <c r="M136" s="831"/>
      <c r="N136" s="519"/>
      <c r="O136" s="519"/>
      <c r="P136" s="721"/>
    </row>
    <row r="137" spans="1:16">
      <c r="A137" s="721"/>
      <c r="B137" s="827"/>
      <c r="C137" s="827"/>
      <c r="D137" s="827"/>
      <c r="E137" s="827"/>
      <c r="F137" s="827"/>
      <c r="G137" s="827"/>
      <c r="H137" s="831"/>
      <c r="I137" s="831"/>
      <c r="J137" s="831"/>
      <c r="K137" s="831"/>
      <c r="L137" s="831"/>
      <c r="M137" s="831"/>
      <c r="N137" s="519"/>
      <c r="O137" s="519"/>
      <c r="P137" s="721"/>
    </row>
    <row r="138" spans="1:16">
      <c r="A138" s="721"/>
      <c r="B138" s="827"/>
      <c r="C138" s="827"/>
      <c r="D138" s="827"/>
      <c r="E138" s="827"/>
      <c r="F138" s="827"/>
      <c r="G138" s="827"/>
      <c r="H138" s="831"/>
      <c r="I138" s="831"/>
      <c r="J138" s="831"/>
      <c r="K138" s="831"/>
      <c r="L138" s="831"/>
      <c r="M138" s="831"/>
      <c r="N138" s="519"/>
      <c r="O138" s="519"/>
      <c r="P138" s="721"/>
    </row>
    <row r="139" spans="1:16">
      <c r="A139" s="721"/>
      <c r="B139" s="827"/>
      <c r="C139" s="827"/>
      <c r="D139" s="827"/>
      <c r="E139" s="827"/>
      <c r="F139" s="827"/>
      <c r="G139" s="827"/>
      <c r="H139" s="831"/>
      <c r="I139" s="831"/>
      <c r="J139" s="831"/>
      <c r="K139" s="831"/>
      <c r="L139" s="831"/>
      <c r="M139" s="831"/>
      <c r="N139" s="519"/>
      <c r="O139" s="519"/>
      <c r="P139" s="721"/>
    </row>
    <row r="140" spans="1:16">
      <c r="A140" s="721"/>
      <c r="B140" s="827"/>
      <c r="C140" s="827"/>
      <c r="D140" s="827"/>
      <c r="E140" s="827"/>
      <c r="F140" s="827"/>
      <c r="G140" s="827"/>
      <c r="H140" s="831"/>
      <c r="I140" s="831"/>
      <c r="J140" s="831"/>
      <c r="K140" s="831"/>
      <c r="L140" s="831"/>
      <c r="M140" s="831"/>
      <c r="N140" s="519"/>
      <c r="O140" s="519"/>
      <c r="P140" s="721"/>
    </row>
    <row r="141" spans="1:16">
      <c r="A141" s="721"/>
      <c r="B141" s="827"/>
      <c r="C141" s="827"/>
      <c r="D141" s="827"/>
      <c r="E141" s="827"/>
      <c r="F141" s="827"/>
      <c r="G141" s="827"/>
      <c r="H141" s="831"/>
      <c r="I141" s="831"/>
      <c r="J141" s="831"/>
      <c r="K141" s="831"/>
      <c r="L141" s="831"/>
      <c r="M141" s="831"/>
      <c r="N141" s="519"/>
      <c r="O141" s="519"/>
      <c r="P141" s="721"/>
    </row>
    <row r="142" spans="1:16">
      <c r="A142" s="721"/>
      <c r="B142" s="827"/>
      <c r="C142" s="827"/>
      <c r="D142" s="827"/>
      <c r="E142" s="827"/>
      <c r="F142" s="827"/>
      <c r="G142" s="827"/>
      <c r="H142" s="831"/>
      <c r="I142" s="831"/>
      <c r="J142" s="831"/>
      <c r="K142" s="831"/>
      <c r="L142" s="831"/>
      <c r="M142" s="831"/>
      <c r="N142" s="519"/>
      <c r="O142" s="519"/>
      <c r="P142" s="721"/>
    </row>
    <row r="143" spans="1:16">
      <c r="A143" s="721"/>
      <c r="B143" s="827"/>
      <c r="C143" s="827"/>
      <c r="D143" s="827"/>
      <c r="E143" s="827"/>
      <c r="F143" s="827"/>
      <c r="G143" s="827"/>
      <c r="H143" s="831"/>
      <c r="I143" s="831"/>
      <c r="J143" s="831"/>
      <c r="K143" s="831"/>
      <c r="L143" s="831"/>
      <c r="M143" s="831"/>
      <c r="N143" s="519"/>
      <c r="O143" s="519"/>
      <c r="P143" s="721"/>
    </row>
    <row r="144" spans="1:16">
      <c r="A144" s="721"/>
      <c r="B144" s="827"/>
      <c r="C144" s="827"/>
      <c r="D144" s="827"/>
      <c r="E144" s="827"/>
      <c r="F144" s="827"/>
      <c r="G144" s="827"/>
      <c r="H144" s="831"/>
      <c r="I144" s="831"/>
      <c r="J144" s="831"/>
      <c r="K144" s="831"/>
      <c r="L144" s="831"/>
      <c r="M144" s="831"/>
      <c r="N144" s="519"/>
      <c r="O144" s="519"/>
      <c r="P144" s="721"/>
    </row>
    <row r="145" spans="1:16">
      <c r="A145" s="721"/>
      <c r="B145" s="827"/>
      <c r="C145" s="827"/>
      <c r="D145" s="827"/>
      <c r="E145" s="827"/>
      <c r="F145" s="827"/>
      <c r="G145" s="827"/>
      <c r="H145" s="831"/>
      <c r="I145" s="831"/>
      <c r="J145" s="831"/>
      <c r="K145" s="831"/>
      <c r="L145" s="831"/>
      <c r="M145" s="831"/>
      <c r="N145" s="519"/>
      <c r="O145" s="519"/>
      <c r="P145" s="721"/>
    </row>
    <row r="146" spans="1:16">
      <c r="A146" s="721"/>
      <c r="B146" s="827"/>
      <c r="C146" s="827"/>
      <c r="D146" s="827"/>
      <c r="E146" s="827"/>
      <c r="F146" s="827"/>
      <c r="G146" s="827"/>
      <c r="H146" s="831"/>
      <c r="I146" s="831"/>
      <c r="J146" s="831"/>
      <c r="K146" s="831"/>
      <c r="L146" s="831"/>
      <c r="M146" s="831"/>
      <c r="N146" s="519"/>
      <c r="O146" s="519"/>
      <c r="P146" s="721"/>
    </row>
    <row r="147" spans="1:16">
      <c r="A147" s="721"/>
      <c r="B147" s="827"/>
      <c r="C147" s="827"/>
      <c r="D147" s="827"/>
      <c r="E147" s="827"/>
      <c r="F147" s="827"/>
      <c r="G147" s="827"/>
      <c r="H147" s="831"/>
      <c r="I147" s="831"/>
      <c r="J147" s="831"/>
      <c r="K147" s="831"/>
      <c r="L147" s="831"/>
      <c r="M147" s="831"/>
      <c r="N147" s="519"/>
      <c r="O147" s="519"/>
      <c r="P147" s="721"/>
    </row>
    <row r="148" spans="1:16">
      <c r="A148" s="721"/>
      <c r="B148" s="827"/>
      <c r="C148" s="827"/>
      <c r="D148" s="827"/>
      <c r="E148" s="827"/>
      <c r="F148" s="827"/>
      <c r="G148" s="827"/>
      <c r="H148" s="831"/>
      <c r="I148" s="831"/>
      <c r="J148" s="831"/>
      <c r="K148" s="831"/>
      <c r="L148" s="831"/>
      <c r="M148" s="831"/>
      <c r="N148" s="519"/>
      <c r="O148" s="519"/>
      <c r="P148" s="721"/>
    </row>
    <row r="149" spans="1:16">
      <c r="A149" s="721"/>
      <c r="B149" s="827"/>
      <c r="C149" s="827"/>
      <c r="D149" s="827"/>
      <c r="E149" s="827"/>
      <c r="F149" s="827"/>
      <c r="G149" s="827"/>
      <c r="H149" s="831"/>
      <c r="I149" s="831"/>
      <c r="J149" s="831"/>
      <c r="K149" s="831"/>
      <c r="L149" s="831"/>
      <c r="M149" s="831"/>
      <c r="N149" s="519"/>
      <c r="O149" s="519"/>
      <c r="P149" s="721"/>
    </row>
    <row r="150" spans="1:16">
      <c r="A150" s="721"/>
      <c r="B150" s="827"/>
      <c r="C150" s="827"/>
      <c r="D150" s="827"/>
      <c r="E150" s="827"/>
      <c r="F150" s="827"/>
      <c r="G150" s="827"/>
      <c r="H150" s="831"/>
      <c r="I150" s="831"/>
      <c r="J150" s="831"/>
      <c r="K150" s="831"/>
      <c r="L150" s="831"/>
      <c r="M150" s="831"/>
      <c r="N150" s="519"/>
      <c r="O150" s="519"/>
      <c r="P150" s="721"/>
    </row>
    <row r="151" spans="1:16">
      <c r="A151" s="721"/>
      <c r="B151" s="827"/>
      <c r="C151" s="827"/>
      <c r="D151" s="827"/>
      <c r="E151" s="827"/>
      <c r="F151" s="827"/>
      <c r="G151" s="827"/>
      <c r="H151" s="831"/>
      <c r="I151" s="831"/>
      <c r="J151" s="831"/>
      <c r="K151" s="831"/>
      <c r="L151" s="831"/>
      <c r="M151" s="831"/>
      <c r="N151" s="519"/>
      <c r="O151" s="519"/>
      <c r="P151" s="721"/>
    </row>
    <row r="152" spans="1:16">
      <c r="A152" s="721"/>
      <c r="B152" s="827"/>
      <c r="C152" s="827"/>
      <c r="D152" s="827"/>
      <c r="E152" s="827"/>
      <c r="F152" s="827"/>
      <c r="G152" s="827"/>
      <c r="H152" s="831"/>
      <c r="I152" s="831"/>
      <c r="J152" s="831"/>
      <c r="K152" s="831"/>
      <c r="L152" s="831"/>
      <c r="M152" s="831"/>
      <c r="N152" s="519"/>
      <c r="O152" s="519"/>
      <c r="P152" s="721"/>
    </row>
    <row r="153" spans="1:16">
      <c r="A153" s="721"/>
      <c r="B153" s="827"/>
      <c r="C153" s="827"/>
      <c r="D153" s="827"/>
      <c r="E153" s="827"/>
      <c r="F153" s="827"/>
      <c r="G153" s="827"/>
      <c r="H153" s="831"/>
      <c r="I153" s="831"/>
      <c r="J153" s="831"/>
      <c r="K153" s="831"/>
      <c r="L153" s="831"/>
      <c r="M153" s="831"/>
      <c r="N153" s="519"/>
      <c r="O153" s="519"/>
      <c r="P153" s="721"/>
    </row>
    <row r="154" spans="1:16">
      <c r="A154" s="721"/>
      <c r="B154" s="827"/>
      <c r="C154" s="827"/>
      <c r="D154" s="827"/>
      <c r="E154" s="827"/>
      <c r="F154" s="827"/>
      <c r="G154" s="827"/>
      <c r="H154" s="831"/>
      <c r="I154" s="831"/>
      <c r="J154" s="831"/>
      <c r="K154" s="831"/>
      <c r="L154" s="831"/>
      <c r="M154" s="831"/>
      <c r="N154" s="519"/>
      <c r="O154" s="519"/>
      <c r="P154" s="721"/>
    </row>
    <row r="155" spans="1:16">
      <c r="A155" s="721"/>
      <c r="B155" s="827"/>
      <c r="C155" s="827"/>
      <c r="D155" s="827"/>
      <c r="E155" s="827"/>
      <c r="F155" s="827"/>
      <c r="G155" s="827"/>
      <c r="H155" s="831"/>
      <c r="I155" s="831"/>
      <c r="J155" s="831"/>
      <c r="K155" s="831"/>
      <c r="L155" s="831"/>
      <c r="M155" s="831"/>
      <c r="N155" s="519"/>
      <c r="O155" s="519"/>
      <c r="P155" s="721"/>
    </row>
  </sheetData>
  <mergeCells count="308">
    <mergeCell ref="B155:G155"/>
    <mergeCell ref="H155:K155"/>
    <mergeCell ref="L155:M155"/>
    <mergeCell ref="B153:G153"/>
    <mergeCell ref="H153:K153"/>
    <mergeCell ref="L153:M153"/>
    <mergeCell ref="B154:G154"/>
    <mergeCell ref="H154:K154"/>
    <mergeCell ref="L154:M154"/>
    <mergeCell ref="B151:G151"/>
    <mergeCell ref="H151:K151"/>
    <mergeCell ref="L151:M151"/>
    <mergeCell ref="B152:G152"/>
    <mergeCell ref="H152:K152"/>
    <mergeCell ref="L152:M152"/>
    <mergeCell ref="B149:G149"/>
    <mergeCell ref="H149:K149"/>
    <mergeCell ref="L149:M149"/>
    <mergeCell ref="B150:G150"/>
    <mergeCell ref="H150:K150"/>
    <mergeCell ref="L150:M150"/>
    <mergeCell ref="B147:G147"/>
    <mergeCell ref="H147:K147"/>
    <mergeCell ref="L147:M147"/>
    <mergeCell ref="B148:G148"/>
    <mergeCell ref="H148:K148"/>
    <mergeCell ref="L148:M148"/>
    <mergeCell ref="B145:G145"/>
    <mergeCell ref="H145:K145"/>
    <mergeCell ref="L145:M145"/>
    <mergeCell ref="B146:G146"/>
    <mergeCell ref="H146:K146"/>
    <mergeCell ref="L146:M146"/>
    <mergeCell ref="B143:G143"/>
    <mergeCell ref="H143:K143"/>
    <mergeCell ref="L143:M143"/>
    <mergeCell ref="B144:G144"/>
    <mergeCell ref="H144:K144"/>
    <mergeCell ref="L144:M144"/>
    <mergeCell ref="B141:G141"/>
    <mergeCell ref="H141:K141"/>
    <mergeCell ref="L141:M141"/>
    <mergeCell ref="B142:G142"/>
    <mergeCell ref="H142:K142"/>
    <mergeCell ref="L142:M142"/>
    <mergeCell ref="B139:G139"/>
    <mergeCell ref="H139:K139"/>
    <mergeCell ref="L139:M139"/>
    <mergeCell ref="B140:G140"/>
    <mergeCell ref="H140:K140"/>
    <mergeCell ref="L140:M140"/>
    <mergeCell ref="B137:G137"/>
    <mergeCell ref="H137:K137"/>
    <mergeCell ref="L137:M137"/>
    <mergeCell ref="B138:G138"/>
    <mergeCell ref="H138:K138"/>
    <mergeCell ref="L138:M138"/>
    <mergeCell ref="B135:G135"/>
    <mergeCell ref="H135:K135"/>
    <mergeCell ref="L135:M135"/>
    <mergeCell ref="B136:G136"/>
    <mergeCell ref="H136:K136"/>
    <mergeCell ref="L136:M136"/>
    <mergeCell ref="B133:G133"/>
    <mergeCell ref="H133:K133"/>
    <mergeCell ref="L133:M133"/>
    <mergeCell ref="B134:G134"/>
    <mergeCell ref="H134:K134"/>
    <mergeCell ref="L134:M134"/>
    <mergeCell ref="B131:G131"/>
    <mergeCell ref="H131:K131"/>
    <mergeCell ref="L131:M131"/>
    <mergeCell ref="B132:G132"/>
    <mergeCell ref="H132:K132"/>
    <mergeCell ref="L132:M132"/>
    <mergeCell ref="B129:G129"/>
    <mergeCell ref="H129:K129"/>
    <mergeCell ref="L129:M129"/>
    <mergeCell ref="B130:G130"/>
    <mergeCell ref="H130:K130"/>
    <mergeCell ref="L130:M130"/>
    <mergeCell ref="B127:G127"/>
    <mergeCell ref="H127:K127"/>
    <mergeCell ref="L127:M127"/>
    <mergeCell ref="B128:G128"/>
    <mergeCell ref="H128:K128"/>
    <mergeCell ref="L128:M128"/>
    <mergeCell ref="B125:G125"/>
    <mergeCell ref="H125:K125"/>
    <mergeCell ref="L125:M125"/>
    <mergeCell ref="B126:G126"/>
    <mergeCell ref="H126:K126"/>
    <mergeCell ref="L126:M126"/>
    <mergeCell ref="B123:G123"/>
    <mergeCell ref="H123:K123"/>
    <mergeCell ref="L123:M123"/>
    <mergeCell ref="B124:G124"/>
    <mergeCell ref="H124:K124"/>
    <mergeCell ref="L124:M124"/>
    <mergeCell ref="B121:G121"/>
    <mergeCell ref="H121:K121"/>
    <mergeCell ref="L121:M121"/>
    <mergeCell ref="B122:G122"/>
    <mergeCell ref="H122:K122"/>
    <mergeCell ref="L122:M122"/>
    <mergeCell ref="B119:G119"/>
    <mergeCell ref="H119:K119"/>
    <mergeCell ref="L119:M119"/>
    <mergeCell ref="B120:G120"/>
    <mergeCell ref="H120:K120"/>
    <mergeCell ref="L120:M120"/>
    <mergeCell ref="B117:G117"/>
    <mergeCell ref="H117:K117"/>
    <mergeCell ref="L117:M117"/>
    <mergeCell ref="B118:G118"/>
    <mergeCell ref="H118:K118"/>
    <mergeCell ref="L118:M118"/>
    <mergeCell ref="B115:G115"/>
    <mergeCell ref="H115:K115"/>
    <mergeCell ref="L115:M115"/>
    <mergeCell ref="B116:G116"/>
    <mergeCell ref="H116:K116"/>
    <mergeCell ref="L116:M116"/>
    <mergeCell ref="B113:G113"/>
    <mergeCell ref="H113:K113"/>
    <mergeCell ref="L113:M113"/>
    <mergeCell ref="B114:G114"/>
    <mergeCell ref="H114:K114"/>
    <mergeCell ref="L114:M114"/>
    <mergeCell ref="B111:G111"/>
    <mergeCell ref="H111:K111"/>
    <mergeCell ref="L111:M111"/>
    <mergeCell ref="B112:G112"/>
    <mergeCell ref="H112:K112"/>
    <mergeCell ref="L112:M112"/>
    <mergeCell ref="B109:G109"/>
    <mergeCell ref="H109:K109"/>
    <mergeCell ref="L109:M109"/>
    <mergeCell ref="B110:G110"/>
    <mergeCell ref="H110:K110"/>
    <mergeCell ref="L110:M110"/>
    <mergeCell ref="B107:G107"/>
    <mergeCell ref="H107:K107"/>
    <mergeCell ref="L107:M107"/>
    <mergeCell ref="B108:G108"/>
    <mergeCell ref="H108:K108"/>
    <mergeCell ref="L108:M108"/>
    <mergeCell ref="B105:G105"/>
    <mergeCell ref="H105:K105"/>
    <mergeCell ref="L105:M105"/>
    <mergeCell ref="B106:G106"/>
    <mergeCell ref="H106:K106"/>
    <mergeCell ref="L106:M106"/>
    <mergeCell ref="B103:G103"/>
    <mergeCell ref="H103:K103"/>
    <mergeCell ref="L103:M103"/>
    <mergeCell ref="B104:G104"/>
    <mergeCell ref="H104:K104"/>
    <mergeCell ref="L104:M104"/>
    <mergeCell ref="B101:G101"/>
    <mergeCell ref="H101:K101"/>
    <mergeCell ref="L101:M101"/>
    <mergeCell ref="B102:G102"/>
    <mergeCell ref="H102:K102"/>
    <mergeCell ref="L102:M102"/>
    <mergeCell ref="B99:G99"/>
    <mergeCell ref="H99:K99"/>
    <mergeCell ref="L99:M99"/>
    <mergeCell ref="B100:G100"/>
    <mergeCell ref="H100:K100"/>
    <mergeCell ref="L100:M100"/>
    <mergeCell ref="B97:G97"/>
    <mergeCell ref="H97:K97"/>
    <mergeCell ref="L97:M97"/>
    <mergeCell ref="B98:G98"/>
    <mergeCell ref="H98:K98"/>
    <mergeCell ref="L98:M98"/>
    <mergeCell ref="B95:G95"/>
    <mergeCell ref="H95:K95"/>
    <mergeCell ref="L95:M95"/>
    <mergeCell ref="B96:G96"/>
    <mergeCell ref="H96:K96"/>
    <mergeCell ref="L96:M96"/>
    <mergeCell ref="B93:G93"/>
    <mergeCell ref="H93:K93"/>
    <mergeCell ref="L93:M93"/>
    <mergeCell ref="B94:G94"/>
    <mergeCell ref="H94:K94"/>
    <mergeCell ref="L94:M94"/>
    <mergeCell ref="B91:G91"/>
    <mergeCell ref="H91:K91"/>
    <mergeCell ref="L91:M91"/>
    <mergeCell ref="B92:G92"/>
    <mergeCell ref="H92:K92"/>
    <mergeCell ref="L92:M92"/>
    <mergeCell ref="B89:G89"/>
    <mergeCell ref="H89:K89"/>
    <mergeCell ref="L89:M89"/>
    <mergeCell ref="B90:G90"/>
    <mergeCell ref="H90:K90"/>
    <mergeCell ref="L90:M90"/>
    <mergeCell ref="B87:G87"/>
    <mergeCell ref="H87:K87"/>
    <mergeCell ref="L87:M87"/>
    <mergeCell ref="B88:G88"/>
    <mergeCell ref="H88:K88"/>
    <mergeCell ref="L88:M88"/>
    <mergeCell ref="B85:G85"/>
    <mergeCell ref="H85:K85"/>
    <mergeCell ref="L85:M85"/>
    <mergeCell ref="B86:G86"/>
    <mergeCell ref="H86:K86"/>
    <mergeCell ref="L86:M86"/>
    <mergeCell ref="B83:G83"/>
    <mergeCell ref="H83:K83"/>
    <mergeCell ref="L83:M83"/>
    <mergeCell ref="B84:G84"/>
    <mergeCell ref="H84:K84"/>
    <mergeCell ref="L84:M84"/>
    <mergeCell ref="B81:G81"/>
    <mergeCell ref="H81:K81"/>
    <mergeCell ref="L81:M81"/>
    <mergeCell ref="B82:G82"/>
    <mergeCell ref="H82:K82"/>
    <mergeCell ref="L82:M82"/>
    <mergeCell ref="L77:M77"/>
    <mergeCell ref="B75:G75"/>
    <mergeCell ref="H75:K75"/>
    <mergeCell ref="L75:M75"/>
    <mergeCell ref="B76:G76"/>
    <mergeCell ref="H76:K76"/>
    <mergeCell ref="L76:M76"/>
    <mergeCell ref="B80:G80"/>
    <mergeCell ref="H80:K80"/>
    <mergeCell ref="L80:M80"/>
    <mergeCell ref="B78:G78"/>
    <mergeCell ref="H78:K78"/>
    <mergeCell ref="L78:M78"/>
    <mergeCell ref="B79:G79"/>
    <mergeCell ref="H79:K79"/>
    <mergeCell ref="L79:M79"/>
    <mergeCell ref="H67:K67"/>
    <mergeCell ref="H68:K68"/>
    <mergeCell ref="H69:K69"/>
    <mergeCell ref="H70:K70"/>
    <mergeCell ref="H71:K71"/>
    <mergeCell ref="B67:G67"/>
    <mergeCell ref="B68:G68"/>
    <mergeCell ref="B77:G77"/>
    <mergeCell ref="H77:K77"/>
    <mergeCell ref="B71:G71"/>
    <mergeCell ref="A65:A66"/>
    <mergeCell ref="B65:G66"/>
    <mergeCell ref="H65:K65"/>
    <mergeCell ref="L65:M65"/>
    <mergeCell ref="H66:K66"/>
    <mergeCell ref="L66:M66"/>
    <mergeCell ref="A75:A80"/>
    <mergeCell ref="R1:R2"/>
    <mergeCell ref="K5:K6"/>
    <mergeCell ref="Q5:Q6"/>
    <mergeCell ref="L67:M67"/>
    <mergeCell ref="N63:N64"/>
    <mergeCell ref="O63:O64"/>
    <mergeCell ref="P63:P64"/>
    <mergeCell ref="L63:M64"/>
    <mergeCell ref="K1:Q2"/>
    <mergeCell ref="L41:M41"/>
    <mergeCell ref="L42:M42"/>
    <mergeCell ref="L68:M68"/>
    <mergeCell ref="L69:M69"/>
    <mergeCell ref="L70:M70"/>
    <mergeCell ref="L71:M71"/>
    <mergeCell ref="A67:A71"/>
    <mergeCell ref="I5:I6"/>
    <mergeCell ref="I1:I2"/>
    <mergeCell ref="A1:H2"/>
    <mergeCell ref="B41:C41"/>
    <mergeCell ref="B42:C42"/>
    <mergeCell ref="A5:A6"/>
    <mergeCell ref="B5:B6"/>
    <mergeCell ref="C5:C6"/>
    <mergeCell ref="D5:D6"/>
    <mergeCell ref="E5:E6"/>
    <mergeCell ref="A81:A82"/>
    <mergeCell ref="L43:M43"/>
    <mergeCell ref="L44:M44"/>
    <mergeCell ref="L45:M45"/>
    <mergeCell ref="A72:A74"/>
    <mergeCell ref="B74:G74"/>
    <mergeCell ref="H74:K74"/>
    <mergeCell ref="L74:M74"/>
    <mergeCell ref="B72:G72"/>
    <mergeCell ref="H72:K72"/>
    <mergeCell ref="L72:M72"/>
    <mergeCell ref="B73:G73"/>
    <mergeCell ref="H73:K73"/>
    <mergeCell ref="L73:M73"/>
    <mergeCell ref="A63:A64"/>
    <mergeCell ref="B63:G64"/>
    <mergeCell ref="H63:K64"/>
    <mergeCell ref="A47:E47"/>
    <mergeCell ref="G47:J47"/>
    <mergeCell ref="B43:C43"/>
    <mergeCell ref="B44:C44"/>
    <mergeCell ref="B45:C45"/>
    <mergeCell ref="B69:G69"/>
    <mergeCell ref="B70:G70"/>
  </mergeCells>
  <conditionalFormatting sqref="I7:J20 Q7:Q20">
    <cfRule type="cellIs" dxfId="145" priority="29" stopIfTrue="1" operator="between">
      <formula>0.01</formula>
      <formula>0.64</formula>
    </cfRule>
    <cfRule type="cellIs" dxfId="144" priority="30" stopIfTrue="1" operator="between">
      <formula>0.65</formula>
      <formula>0.89</formula>
    </cfRule>
    <cfRule type="cellIs" dxfId="143" priority="31" stopIfTrue="1" operator="between">
      <formula>0.9</formula>
      <formula>0.99</formula>
    </cfRule>
    <cfRule type="cellIs" dxfId="142" priority="32" stopIfTrue="1" operator="greaterThanOrEqual">
      <formula>1</formula>
    </cfRule>
  </conditionalFormatting>
  <conditionalFormatting sqref="P65:P71 P74:P76">
    <cfRule type="containsText" dxfId="141" priority="23" stopIfTrue="1" operator="containsText" text="Em andamento">
      <formula>NOT(ISERROR(SEARCH("Em andamento",P65)))</formula>
    </cfRule>
    <cfRule type="containsText" dxfId="140" priority="24" stopIfTrue="1" operator="containsText" text="Concluído">
      <formula>NOT(ISERROR(SEARCH("Concluído",P65)))</formula>
    </cfRule>
  </conditionalFormatting>
  <conditionalFormatting sqref="P77">
    <cfRule type="containsText" dxfId="139" priority="11" stopIfTrue="1" operator="containsText" text="Em andamento">
      <formula>NOT(ISERROR(SEARCH("Em andamento",P77)))</formula>
    </cfRule>
    <cfRule type="containsText" dxfId="138" priority="12" stopIfTrue="1" operator="containsText" text="Concluído">
      <formula>NOT(ISERROR(SEARCH("Concluído",P77)))</formula>
    </cfRule>
  </conditionalFormatting>
  <conditionalFormatting sqref="P78">
    <cfRule type="containsText" dxfId="137" priority="9" stopIfTrue="1" operator="containsText" text="Em andamento">
      <formula>NOT(ISERROR(SEARCH("Em andamento",P78)))</formula>
    </cfRule>
    <cfRule type="containsText" dxfId="136" priority="10" stopIfTrue="1" operator="containsText" text="Concluído">
      <formula>NOT(ISERROR(SEARCH("Concluído",P78)))</formula>
    </cfRule>
  </conditionalFormatting>
  <conditionalFormatting sqref="P79">
    <cfRule type="containsText" dxfId="135" priority="7" stopIfTrue="1" operator="containsText" text="Em andamento">
      <formula>NOT(ISERROR(SEARCH("Em andamento",P79)))</formula>
    </cfRule>
    <cfRule type="containsText" dxfId="134" priority="8" stopIfTrue="1" operator="containsText" text="Concluído">
      <formula>NOT(ISERROR(SEARCH("Concluído",P79)))</formula>
    </cfRule>
  </conditionalFormatting>
  <conditionalFormatting sqref="P80">
    <cfRule type="containsText" dxfId="133" priority="5" stopIfTrue="1" operator="containsText" text="Em andamento">
      <formula>NOT(ISERROR(SEARCH("Em andamento",P80)))</formula>
    </cfRule>
    <cfRule type="containsText" dxfId="132" priority="6" stopIfTrue="1" operator="containsText" text="Concluído">
      <formula>NOT(ISERROR(SEARCH("Concluído",P80)))</formula>
    </cfRule>
  </conditionalFormatting>
  <conditionalFormatting sqref="P81">
    <cfRule type="containsText" dxfId="131" priority="3" stopIfTrue="1" operator="containsText" text="Em andamento">
      <formula>NOT(ISERROR(SEARCH("Em andamento",P81)))</formula>
    </cfRule>
    <cfRule type="containsText" dxfId="130" priority="4" stopIfTrue="1" operator="containsText" text="Concluído">
      <formula>NOT(ISERROR(SEARCH("Concluído",P81)))</formula>
    </cfRule>
  </conditionalFormatting>
  <conditionalFormatting sqref="P82">
    <cfRule type="containsText" dxfId="129" priority="1" stopIfTrue="1" operator="containsText" text="Em andamento">
      <formula>NOT(ISERROR(SEARCH("Em andamento",P82)))</formula>
    </cfRule>
    <cfRule type="containsText" dxfId="128" priority="2" stopIfTrue="1" operator="containsText" text="Concluído">
      <formula>NOT(ISERROR(SEARCH("Concluído",P82)))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94"/>
  <sheetViews>
    <sheetView workbookViewId="0">
      <selection activeCell="F99" sqref="F99"/>
    </sheetView>
  </sheetViews>
  <sheetFormatPr defaultRowHeight="15"/>
  <cols>
    <col min="1" max="3" width="10" style="1" customWidth="1"/>
    <col min="4" max="5" width="9.7109375" style="1" customWidth="1"/>
    <col min="6" max="6" width="10.85546875" style="1" customWidth="1"/>
    <col min="7" max="8" width="10.7109375" style="1" customWidth="1"/>
    <col min="9" max="9" width="10.140625" style="1" customWidth="1"/>
    <col min="10" max="10" width="10" style="1" customWidth="1"/>
    <col min="11" max="11" width="10.42578125" style="1" customWidth="1"/>
    <col min="12" max="12" width="10.85546875" style="1" customWidth="1"/>
    <col min="13" max="13" width="11.140625" style="1" customWidth="1"/>
    <col min="14" max="14" width="10" style="1" customWidth="1"/>
    <col min="15" max="15" width="11.42578125" style="1" customWidth="1"/>
    <col min="16" max="16" width="12" style="1" customWidth="1"/>
    <col min="17" max="17" width="11.28515625" style="1" customWidth="1"/>
    <col min="18" max="18" width="10" style="1" customWidth="1"/>
    <col min="19" max="21" width="9.140625" style="1"/>
    <col min="22" max="23" width="11.5703125" style="1" customWidth="1"/>
    <col min="24" max="24" width="13" style="1" customWidth="1"/>
    <col min="25" max="27" width="11.5703125" style="1" customWidth="1"/>
    <col min="28" max="16384" width="9.140625" style="1"/>
  </cols>
  <sheetData>
    <row r="1" spans="1:33" ht="30" customHeight="1">
      <c r="A1" s="816" t="s">
        <v>133</v>
      </c>
      <c r="B1" s="816"/>
      <c r="C1" s="816"/>
      <c r="D1" s="816"/>
      <c r="E1" s="816"/>
      <c r="F1" s="816"/>
      <c r="G1" s="816"/>
      <c r="H1" s="816"/>
      <c r="I1" s="748">
        <v>2017</v>
      </c>
      <c r="J1" s="742" t="s">
        <v>133</v>
      </c>
      <c r="K1" s="743"/>
      <c r="L1" s="743"/>
      <c r="M1" s="743"/>
      <c r="N1" s="743"/>
      <c r="O1" s="743"/>
      <c r="P1" s="744"/>
      <c r="Q1" s="748">
        <v>2017</v>
      </c>
    </row>
    <row r="2" spans="1:33" ht="30" customHeight="1">
      <c r="A2" s="816"/>
      <c r="B2" s="816"/>
      <c r="C2" s="816"/>
      <c r="D2" s="816"/>
      <c r="E2" s="816"/>
      <c r="F2" s="816"/>
      <c r="G2" s="816"/>
      <c r="H2" s="816"/>
      <c r="I2" s="749"/>
      <c r="J2" s="745"/>
      <c r="K2" s="746"/>
      <c r="L2" s="746"/>
      <c r="M2" s="746"/>
      <c r="N2" s="746"/>
      <c r="O2" s="746"/>
      <c r="P2" s="747"/>
      <c r="Q2" s="749"/>
      <c r="Z2" s="175" t="s">
        <v>158</v>
      </c>
      <c r="AA2" s="176" t="s">
        <v>159</v>
      </c>
      <c r="AB2" s="176" t="s">
        <v>138</v>
      </c>
      <c r="AC2" s="176" t="s">
        <v>139</v>
      </c>
      <c r="AD2" s="176" t="s">
        <v>160</v>
      </c>
      <c r="AE2" s="176" t="s">
        <v>19</v>
      </c>
      <c r="AF2" s="177" t="s">
        <v>161</v>
      </c>
    </row>
    <row r="3" spans="1:33">
      <c r="A3" s="2"/>
      <c r="AA3" s="96">
        <v>2003</v>
      </c>
      <c r="AB3" s="178">
        <v>0</v>
      </c>
      <c r="AC3" s="179">
        <v>515315</v>
      </c>
      <c r="AD3" s="179">
        <v>445154</v>
      </c>
      <c r="AE3" s="180">
        <v>0</v>
      </c>
      <c r="AF3" s="179">
        <f>SUM(AB3:AE3)</f>
        <v>960469</v>
      </c>
      <c r="AG3" s="51">
        <f>AF3/12</f>
        <v>80039.083333333328</v>
      </c>
    </row>
    <row r="4" spans="1:33">
      <c r="AA4" s="96">
        <v>2004</v>
      </c>
      <c r="AB4" s="178">
        <v>0</v>
      </c>
      <c r="AC4" s="179">
        <v>737466</v>
      </c>
      <c r="AD4" s="179">
        <v>695524</v>
      </c>
      <c r="AE4" s="180">
        <v>0</v>
      </c>
      <c r="AF4" s="179">
        <f t="shared" ref="AF4:AF16" si="0">SUM(AB4:AE4)</f>
        <v>1432990</v>
      </c>
      <c r="AG4" s="51">
        <f t="shared" ref="AG4:AG16" si="1">AF4/12</f>
        <v>119415.83333333333</v>
      </c>
    </row>
    <row r="5" spans="1:33" ht="18.75" customHeight="1">
      <c r="A5" s="750" t="s">
        <v>1</v>
      </c>
      <c r="B5" s="791" t="s">
        <v>127</v>
      </c>
      <c r="C5" s="791" t="s">
        <v>128</v>
      </c>
      <c r="D5" s="791" t="s">
        <v>129</v>
      </c>
      <c r="E5" s="141" t="s">
        <v>19</v>
      </c>
      <c r="F5" s="141" t="s">
        <v>131</v>
      </c>
      <c r="G5" s="141" t="s">
        <v>132</v>
      </c>
      <c r="H5" s="826" t="s">
        <v>113</v>
      </c>
      <c r="I5" s="561"/>
      <c r="J5" s="824" t="s">
        <v>1</v>
      </c>
      <c r="K5" s="577" t="s">
        <v>127</v>
      </c>
      <c r="L5" s="577" t="s">
        <v>128</v>
      </c>
      <c r="M5" s="577" t="s">
        <v>140</v>
      </c>
      <c r="N5" s="558" t="s">
        <v>19</v>
      </c>
      <c r="O5" s="558" t="s">
        <v>132</v>
      </c>
      <c r="P5" s="791" t="s">
        <v>113</v>
      </c>
      <c r="AA5" s="96">
        <v>2005</v>
      </c>
      <c r="AB5" s="178">
        <v>0</v>
      </c>
      <c r="AC5" s="179">
        <v>737802</v>
      </c>
      <c r="AD5" s="179">
        <v>729384</v>
      </c>
      <c r="AE5" s="180">
        <v>0</v>
      </c>
      <c r="AF5" s="179">
        <f t="shared" si="0"/>
        <v>1467186</v>
      </c>
      <c r="AG5" s="51">
        <f t="shared" si="1"/>
        <v>122265.5</v>
      </c>
    </row>
    <row r="6" spans="1:33" ht="27" customHeight="1">
      <c r="A6" s="751"/>
      <c r="B6" s="792"/>
      <c r="C6" s="792"/>
      <c r="D6" s="792"/>
      <c r="E6" s="4">
        <v>2017</v>
      </c>
      <c r="F6" s="4">
        <v>2016</v>
      </c>
      <c r="G6" s="4"/>
      <c r="H6" s="826"/>
      <c r="I6" s="561"/>
      <c r="J6" s="824"/>
      <c r="K6" s="578" t="s">
        <v>560</v>
      </c>
      <c r="L6" s="578" t="s">
        <v>560</v>
      </c>
      <c r="M6" s="578" t="s">
        <v>560</v>
      </c>
      <c r="N6" s="559">
        <v>2017</v>
      </c>
      <c r="O6" s="559" t="s">
        <v>437</v>
      </c>
      <c r="P6" s="792"/>
      <c r="AA6" s="96">
        <v>2006</v>
      </c>
      <c r="AB6" s="178">
        <v>0</v>
      </c>
      <c r="AC6" s="179">
        <v>603430</v>
      </c>
      <c r="AD6" s="179">
        <v>684608</v>
      </c>
      <c r="AE6" s="180">
        <v>0</v>
      </c>
      <c r="AF6" s="179">
        <f t="shared" si="0"/>
        <v>1288038</v>
      </c>
      <c r="AG6" s="51">
        <f t="shared" si="1"/>
        <v>107336.5</v>
      </c>
    </row>
    <row r="7" spans="1:33" s="10" customFormat="1">
      <c r="A7" s="5" t="s">
        <v>7</v>
      </c>
      <c r="B7" s="143">
        <v>143975.98000000001</v>
      </c>
      <c r="C7" s="143">
        <v>63763.17</v>
      </c>
      <c r="D7" s="143">
        <v>40699.050000000003</v>
      </c>
      <c r="E7" s="173">
        <f>SUM(B7:D7)</f>
        <v>248438.2</v>
      </c>
      <c r="F7" s="145">
        <v>99392.41</v>
      </c>
      <c r="G7" s="244">
        <f>(G8/20)*Tabulação!B57</f>
        <v>255000</v>
      </c>
      <c r="H7" s="324">
        <f>(E7/G7)</f>
        <v>0.97426745098039225</v>
      </c>
      <c r="I7" s="563"/>
      <c r="J7" s="325" t="s">
        <v>7</v>
      </c>
      <c r="K7" s="143">
        <f>B7/Tabulação!$B$57</f>
        <v>8469.1752941176474</v>
      </c>
      <c r="L7" s="143">
        <f>C7/Tabulação!$B$57</f>
        <v>3750.7747058823529</v>
      </c>
      <c r="M7" s="143">
        <f>D7/Tabulação!$B$57</f>
        <v>2394.0617647058825</v>
      </c>
      <c r="N7" s="173">
        <f>SUM(K7:M7)</f>
        <v>14614.011764705883</v>
      </c>
      <c r="O7" s="244">
        <f>G7/Tabulação!B57</f>
        <v>15000</v>
      </c>
      <c r="P7" s="9">
        <f>(N7/O7)</f>
        <v>0.97426745098039225</v>
      </c>
      <c r="AA7" s="96">
        <v>2007</v>
      </c>
      <c r="AB7" s="178">
        <v>0</v>
      </c>
      <c r="AC7" s="179">
        <v>878302.1</v>
      </c>
      <c r="AD7" s="179">
        <v>917667.9</v>
      </c>
      <c r="AE7" s="180">
        <v>0</v>
      </c>
      <c r="AF7" s="179">
        <f t="shared" si="0"/>
        <v>1795970</v>
      </c>
      <c r="AG7" s="51">
        <f t="shared" si="1"/>
        <v>149664.16666666666</v>
      </c>
    </row>
    <row r="8" spans="1:33" s="10" customFormat="1">
      <c r="A8" s="5" t="s">
        <v>8</v>
      </c>
      <c r="B8" s="143">
        <v>131488.07</v>
      </c>
      <c r="C8" s="143">
        <v>123193.07</v>
      </c>
      <c r="D8" s="143">
        <v>0</v>
      </c>
      <c r="E8" s="173">
        <f>SUM(B8:D8)</f>
        <v>254681.14</v>
      </c>
      <c r="F8" s="145">
        <v>210617.35</v>
      </c>
      <c r="G8" s="245">
        <v>300000</v>
      </c>
      <c r="H8" s="324">
        <f t="shared" ref="H8:H17" si="2">(E8/G8)</f>
        <v>0.84893713333333343</v>
      </c>
      <c r="I8" s="563"/>
      <c r="J8" s="325" t="s">
        <v>8</v>
      </c>
      <c r="K8" s="143">
        <f>B8/Tabulação!$B$58</f>
        <v>6574.4035000000003</v>
      </c>
      <c r="L8" s="143">
        <f>C8/Tabulação!$B$58</f>
        <v>6159.6535000000003</v>
      </c>
      <c r="M8" s="143">
        <f>D8/Tabulação!$B$58</f>
        <v>0</v>
      </c>
      <c r="N8" s="173">
        <f>SUM(K8:M8)</f>
        <v>12734.057000000001</v>
      </c>
      <c r="O8" s="244">
        <f>G8/Tabulação!B58</f>
        <v>15000</v>
      </c>
      <c r="P8" s="9">
        <f t="shared" ref="P8:P20" si="3">(N8/O8)</f>
        <v>0.84893713333333343</v>
      </c>
      <c r="AA8" s="96">
        <v>2008</v>
      </c>
      <c r="AB8" s="178">
        <v>0</v>
      </c>
      <c r="AC8" s="179">
        <v>1888346.4</v>
      </c>
      <c r="AD8" s="179">
        <v>1700091.3900000001</v>
      </c>
      <c r="AE8" s="179">
        <v>408859.37</v>
      </c>
      <c r="AF8" s="179">
        <f t="shared" si="0"/>
        <v>3997297.16</v>
      </c>
      <c r="AG8" s="51">
        <f t="shared" si="1"/>
        <v>333108.09666666668</v>
      </c>
    </row>
    <row r="9" spans="1:33">
      <c r="A9" s="11" t="s">
        <v>9</v>
      </c>
      <c r="B9" s="143">
        <v>116256.55</v>
      </c>
      <c r="C9" s="143">
        <v>149886.20000000001</v>
      </c>
      <c r="D9" s="143">
        <v>2148.7199999999998</v>
      </c>
      <c r="E9" s="173">
        <f>SUM(B9:D9)</f>
        <v>268291.46999999997</v>
      </c>
      <c r="F9" s="145">
        <v>134717.71</v>
      </c>
      <c r="G9" s="245">
        <f>($G$8/20)*Tabulação!B59</f>
        <v>345000</v>
      </c>
      <c r="H9" s="324">
        <f t="shared" si="2"/>
        <v>0.7776564347826086</v>
      </c>
      <c r="I9" s="563"/>
      <c r="J9" s="323" t="s">
        <v>9</v>
      </c>
      <c r="K9" s="143">
        <f>B9/Tabulação!$B$59</f>
        <v>5054.6326086956524</v>
      </c>
      <c r="L9" s="143">
        <f>C9/Tabulação!$B$59</f>
        <v>6516.7913043478266</v>
      </c>
      <c r="M9" s="143">
        <f>D9/Tabulação!$B$59</f>
        <v>93.422608695652158</v>
      </c>
      <c r="N9" s="173">
        <f>SUM(K9:M9)</f>
        <v>11664.846521739131</v>
      </c>
      <c r="O9" s="244">
        <f>G9/Tabulação!B59</f>
        <v>15000</v>
      </c>
      <c r="P9" s="9">
        <f t="shared" si="3"/>
        <v>0.77765643478260871</v>
      </c>
      <c r="T9" s="52"/>
      <c r="U9" s="52"/>
      <c r="V9" s="52"/>
      <c r="W9" s="52"/>
      <c r="X9" s="52"/>
      <c r="Y9" s="52"/>
      <c r="Z9" s="52"/>
      <c r="AA9" s="181">
        <v>2009</v>
      </c>
      <c r="AB9" s="179">
        <v>338395.45999999996</v>
      </c>
      <c r="AC9" s="179">
        <v>974456.17</v>
      </c>
      <c r="AD9" s="179">
        <v>755849.39000000013</v>
      </c>
      <c r="AE9" s="179">
        <v>27719.78</v>
      </c>
      <c r="AF9" s="179">
        <f t="shared" si="0"/>
        <v>2096420.8</v>
      </c>
      <c r="AG9" s="51">
        <f t="shared" si="1"/>
        <v>174701.73333333334</v>
      </c>
    </row>
    <row r="10" spans="1:33">
      <c r="A10" s="11" t="s">
        <v>10</v>
      </c>
      <c r="B10" s="146"/>
      <c r="C10" s="146"/>
      <c r="D10" s="146"/>
      <c r="E10" s="173"/>
      <c r="F10" s="145">
        <v>134126.84</v>
      </c>
      <c r="G10" s="245">
        <f>($G$8/20)*Tabulação!B60</f>
        <v>270000</v>
      </c>
      <c r="H10" s="324">
        <f t="shared" si="2"/>
        <v>0</v>
      </c>
      <c r="I10" s="563"/>
      <c r="J10" s="323" t="s">
        <v>10</v>
      </c>
      <c r="K10" s="146"/>
      <c r="L10" s="146"/>
      <c r="M10" s="146"/>
      <c r="N10" s="173"/>
      <c r="O10" s="244">
        <f>G10/Tabulação!B60</f>
        <v>15000</v>
      </c>
      <c r="P10" s="9">
        <f t="shared" si="3"/>
        <v>0</v>
      </c>
      <c r="AA10" s="181">
        <v>2010</v>
      </c>
      <c r="AB10" s="179">
        <v>6222.8</v>
      </c>
      <c r="AC10" s="179">
        <v>2111759.02</v>
      </c>
      <c r="AD10" s="179">
        <v>1184905.6700000002</v>
      </c>
      <c r="AE10" s="179">
        <v>0</v>
      </c>
      <c r="AF10" s="179">
        <f t="shared" si="0"/>
        <v>3302887.49</v>
      </c>
      <c r="AG10" s="51">
        <f t="shared" si="1"/>
        <v>275240.6241666667</v>
      </c>
    </row>
    <row r="11" spans="1:33">
      <c r="A11" s="11" t="s">
        <v>11</v>
      </c>
      <c r="B11" s="146"/>
      <c r="C11" s="146"/>
      <c r="D11" s="143"/>
      <c r="E11" s="173"/>
      <c r="F11" s="145">
        <v>163734.51999999999</v>
      </c>
      <c r="G11" s="245">
        <f>($G$8/20)*Tabulação!B61</f>
        <v>330000</v>
      </c>
      <c r="H11" s="324">
        <f t="shared" si="2"/>
        <v>0</v>
      </c>
      <c r="I11" s="563"/>
      <c r="J11" s="323" t="s">
        <v>11</v>
      </c>
      <c r="K11" s="146"/>
      <c r="L11" s="146"/>
      <c r="M11" s="143"/>
      <c r="N11" s="173"/>
      <c r="O11" s="244">
        <f>G11/Tabulação!B61</f>
        <v>15000</v>
      </c>
      <c r="P11" s="9">
        <f t="shared" si="3"/>
        <v>0</v>
      </c>
      <c r="AA11" s="181">
        <v>2011</v>
      </c>
      <c r="AB11" s="179">
        <v>0</v>
      </c>
      <c r="AC11" s="179">
        <v>2147234.6269999994</v>
      </c>
      <c r="AD11" s="179">
        <v>1333352.9280000001</v>
      </c>
      <c r="AE11" s="179">
        <v>2083.1</v>
      </c>
      <c r="AF11" s="179">
        <f t="shared" si="0"/>
        <v>3482670.6549999998</v>
      </c>
      <c r="AG11" s="51">
        <f t="shared" si="1"/>
        <v>290222.55458333332</v>
      </c>
    </row>
    <row r="12" spans="1:33">
      <c r="A12" s="11" t="s">
        <v>12</v>
      </c>
      <c r="B12" s="143"/>
      <c r="C12" s="143"/>
      <c r="D12" s="143"/>
      <c r="E12" s="173"/>
      <c r="F12" s="145">
        <v>181762.9</v>
      </c>
      <c r="G12" s="245">
        <f>($G$8/20)*Tabulação!B62</f>
        <v>315000</v>
      </c>
      <c r="H12" s="324">
        <f t="shared" si="2"/>
        <v>0</v>
      </c>
      <c r="I12" s="563"/>
      <c r="J12" s="323" t="s">
        <v>12</v>
      </c>
      <c r="K12" s="143"/>
      <c r="L12" s="143"/>
      <c r="M12" s="143"/>
      <c r="N12" s="173"/>
      <c r="O12" s="244">
        <f>G12/Tabulação!B62</f>
        <v>15000</v>
      </c>
      <c r="P12" s="9">
        <f t="shared" si="3"/>
        <v>0</v>
      </c>
      <c r="AA12" s="181">
        <v>2012</v>
      </c>
      <c r="AB12" s="179">
        <v>218876.17500000002</v>
      </c>
      <c r="AC12" s="179">
        <v>2338417.0509999995</v>
      </c>
      <c r="AD12" s="179">
        <v>205656.76</v>
      </c>
      <c r="AE12" s="179">
        <v>0</v>
      </c>
      <c r="AF12" s="179">
        <f t="shared" si="0"/>
        <v>2762949.9859999996</v>
      </c>
      <c r="AG12" s="51">
        <f t="shared" si="1"/>
        <v>230245.83216666663</v>
      </c>
    </row>
    <row r="13" spans="1:33">
      <c r="A13" s="11" t="s">
        <v>13</v>
      </c>
      <c r="B13" s="143"/>
      <c r="C13" s="143"/>
      <c r="D13" s="143"/>
      <c r="E13" s="173"/>
      <c r="F13" s="145">
        <v>147567.95000000001</v>
      </c>
      <c r="G13" s="245">
        <f>($G$8/20)*Tabulação!B63</f>
        <v>315000</v>
      </c>
      <c r="H13" s="324">
        <f t="shared" si="2"/>
        <v>0</v>
      </c>
      <c r="I13" s="563"/>
      <c r="J13" s="323" t="s">
        <v>13</v>
      </c>
      <c r="K13" s="143"/>
      <c r="L13" s="143"/>
      <c r="M13" s="143"/>
      <c r="N13" s="173"/>
      <c r="O13" s="244">
        <f>G13/Tabulação!B63</f>
        <v>15000</v>
      </c>
      <c r="P13" s="9">
        <f t="shared" si="3"/>
        <v>0</v>
      </c>
      <c r="AA13" s="181">
        <v>2013</v>
      </c>
      <c r="AB13" s="179">
        <v>14487.75</v>
      </c>
      <c r="AC13" s="179">
        <v>2505867.1300000004</v>
      </c>
      <c r="AD13" s="179">
        <v>674021.52</v>
      </c>
      <c r="AE13" s="179">
        <v>0</v>
      </c>
      <c r="AF13" s="179">
        <f t="shared" si="0"/>
        <v>3194376.4000000004</v>
      </c>
      <c r="AG13" s="51">
        <f t="shared" si="1"/>
        <v>266198.03333333338</v>
      </c>
    </row>
    <row r="14" spans="1:33">
      <c r="A14" s="11" t="s">
        <v>14</v>
      </c>
      <c r="B14" s="143"/>
      <c r="C14" s="143"/>
      <c r="D14" s="143"/>
      <c r="E14" s="173"/>
      <c r="F14" s="145">
        <v>109097.45</v>
      </c>
      <c r="G14" s="245">
        <f>($G$8/20)*Tabulação!B64</f>
        <v>345000</v>
      </c>
      <c r="H14" s="324">
        <f t="shared" si="2"/>
        <v>0</v>
      </c>
      <c r="I14" s="563"/>
      <c r="J14" s="323" t="s">
        <v>14</v>
      </c>
      <c r="K14" s="143"/>
      <c r="L14" s="143"/>
      <c r="M14" s="143"/>
      <c r="N14" s="173"/>
      <c r="O14" s="244">
        <f>G14/Tabulação!B64</f>
        <v>15000</v>
      </c>
      <c r="P14" s="9">
        <f t="shared" si="3"/>
        <v>0</v>
      </c>
      <c r="AA14" s="181">
        <v>2014</v>
      </c>
      <c r="AB14" s="179">
        <v>6222.8</v>
      </c>
      <c r="AC14" s="179">
        <v>2111759.02</v>
      </c>
      <c r="AD14" s="179">
        <v>1184905.6700000002</v>
      </c>
      <c r="AE14" s="179">
        <v>0</v>
      </c>
      <c r="AF14" s="179">
        <f t="shared" si="0"/>
        <v>3302887.49</v>
      </c>
      <c r="AG14" s="51">
        <f t="shared" si="1"/>
        <v>275240.6241666667</v>
      </c>
    </row>
    <row r="15" spans="1:33">
      <c r="A15" s="11" t="s">
        <v>15</v>
      </c>
      <c r="B15" s="143"/>
      <c r="C15" s="143"/>
      <c r="D15" s="147"/>
      <c r="E15" s="173"/>
      <c r="F15" s="145">
        <v>234839.06</v>
      </c>
      <c r="G15" s="245">
        <f>($G$8/20)*Tabulação!B65</f>
        <v>300000</v>
      </c>
      <c r="H15" s="324">
        <f t="shared" si="2"/>
        <v>0</v>
      </c>
      <c r="I15" s="563"/>
      <c r="J15" s="323" t="s">
        <v>15</v>
      </c>
      <c r="K15" s="143"/>
      <c r="L15" s="143"/>
      <c r="M15" s="147"/>
      <c r="N15" s="173"/>
      <c r="O15" s="244">
        <f>G15/Tabulação!B65</f>
        <v>15000</v>
      </c>
      <c r="P15" s="9">
        <f t="shared" si="3"/>
        <v>0</v>
      </c>
      <c r="AA15" s="181">
        <v>2015</v>
      </c>
      <c r="AB15" s="179">
        <v>3218.5</v>
      </c>
      <c r="AC15" s="179">
        <v>1387494.7</v>
      </c>
      <c r="AD15" s="179">
        <v>893807.56</v>
      </c>
      <c r="AE15" s="179">
        <v>0</v>
      </c>
      <c r="AF15" s="179">
        <f t="shared" si="0"/>
        <v>2284520.7599999998</v>
      </c>
      <c r="AG15" s="51">
        <f t="shared" si="1"/>
        <v>190376.72999999998</v>
      </c>
    </row>
    <row r="16" spans="1:33">
      <c r="A16" s="11" t="s">
        <v>16</v>
      </c>
      <c r="B16" s="149"/>
      <c r="C16" s="149"/>
      <c r="D16" s="106"/>
      <c r="E16" s="173"/>
      <c r="F16" s="145">
        <v>160590.37</v>
      </c>
      <c r="G16" s="245">
        <f>($G$8/20)*Tabulação!B66</f>
        <v>315000</v>
      </c>
      <c r="H16" s="324">
        <f t="shared" si="2"/>
        <v>0</v>
      </c>
      <c r="I16" s="563"/>
      <c r="J16" s="323" t="s">
        <v>16</v>
      </c>
      <c r="K16" s="149"/>
      <c r="L16" s="149"/>
      <c r="M16" s="106"/>
      <c r="N16" s="173"/>
      <c r="O16" s="244">
        <f>G16/Tabulação!B66</f>
        <v>15000</v>
      </c>
      <c r="P16" s="9">
        <f t="shared" si="3"/>
        <v>0</v>
      </c>
      <c r="AA16" s="181">
        <v>2016</v>
      </c>
      <c r="AB16" s="143">
        <v>640230.69999999995</v>
      </c>
      <c r="AC16" s="179">
        <v>1123229.45</v>
      </c>
      <c r="AD16" s="179">
        <v>117968.84000000001</v>
      </c>
      <c r="AE16" s="179">
        <v>0</v>
      </c>
      <c r="AF16" s="179">
        <f t="shared" si="0"/>
        <v>1881428.99</v>
      </c>
      <c r="AG16" s="51">
        <f t="shared" si="1"/>
        <v>156785.74916666668</v>
      </c>
    </row>
    <row r="17" spans="1:27">
      <c r="A17" s="11" t="s">
        <v>17</v>
      </c>
      <c r="B17" s="149"/>
      <c r="C17" s="149"/>
      <c r="D17" s="106"/>
      <c r="E17" s="173"/>
      <c r="F17" s="145">
        <v>170287.6</v>
      </c>
      <c r="G17" s="245">
        <f>($G$8/20)*Tabulação!B67</f>
        <v>300000</v>
      </c>
      <c r="H17" s="324">
        <f t="shared" si="2"/>
        <v>0</v>
      </c>
      <c r="I17" s="563"/>
      <c r="J17" s="323" t="s">
        <v>17</v>
      </c>
      <c r="K17" s="149"/>
      <c r="L17" s="149"/>
      <c r="M17" s="106"/>
      <c r="N17" s="173"/>
      <c r="O17" s="244">
        <f>G17/Tabulação!B67</f>
        <v>15000</v>
      </c>
      <c r="P17" s="9">
        <f t="shared" si="3"/>
        <v>0</v>
      </c>
      <c r="U17" s="182"/>
      <c r="V17" s="183"/>
      <c r="W17" s="183"/>
      <c r="X17" s="183"/>
      <c r="Y17" s="183"/>
      <c r="Z17" s="133"/>
      <c r="AA17" s="184">
        <f>AVERAGE(AG3:AG16)</f>
        <v>197917.21863690476</v>
      </c>
    </row>
    <row r="18" spans="1:27" s="10" customFormat="1">
      <c r="A18" s="11" t="s">
        <v>18</v>
      </c>
      <c r="B18" s="149"/>
      <c r="C18" s="149"/>
      <c r="D18" s="106"/>
      <c r="E18" s="173"/>
      <c r="F18" s="145">
        <v>134694.82999999999</v>
      </c>
      <c r="G18" s="245">
        <f>($G$8/20)*Tabulação!B68</f>
        <v>165000</v>
      </c>
      <c r="H18" s="324">
        <f>(E18/G18)</f>
        <v>0</v>
      </c>
      <c r="I18" s="563"/>
      <c r="J18" s="323" t="s">
        <v>18</v>
      </c>
      <c r="K18" s="149"/>
      <c r="L18" s="149"/>
      <c r="M18" s="106"/>
      <c r="N18" s="173"/>
      <c r="O18" s="244">
        <f>G18/Tabulação!B68</f>
        <v>15000</v>
      </c>
      <c r="P18" s="9">
        <f t="shared" si="3"/>
        <v>0</v>
      </c>
    </row>
    <row r="19" spans="1:27">
      <c r="A19" s="13" t="s">
        <v>19</v>
      </c>
      <c r="B19" s="150">
        <f>SUM(B7:B18)</f>
        <v>391720.60000000003</v>
      </c>
      <c r="C19" s="150">
        <f t="shared" ref="C19:G19" si="4">SUM(C7:C18)</f>
        <v>336842.44</v>
      </c>
      <c r="D19" s="150">
        <f>SUM(D7:D18)</f>
        <v>42847.770000000004</v>
      </c>
      <c r="E19" s="229">
        <f>SUM(E7:E18)</f>
        <v>771410.81</v>
      </c>
      <c r="F19" s="150">
        <f>SUM(F7:F18)</f>
        <v>1881428.9900000002</v>
      </c>
      <c r="G19" s="151">
        <f t="shared" si="4"/>
        <v>3555000</v>
      </c>
      <c r="H19" s="324">
        <f>(E19/G19)</f>
        <v>0.21699319549929677</v>
      </c>
      <c r="I19" s="563"/>
      <c r="J19" s="326" t="s">
        <v>19</v>
      </c>
      <c r="K19" s="150">
        <v>147674.14000000001</v>
      </c>
      <c r="L19" s="150">
        <v>138160.38</v>
      </c>
      <c r="M19" s="150">
        <v>1349680.5499999998</v>
      </c>
      <c r="N19" s="229">
        <v>1635515.0699999998</v>
      </c>
      <c r="O19" s="151">
        <v>13090000</v>
      </c>
      <c r="P19" s="9">
        <f t="shared" si="3"/>
        <v>0.12494385561497325</v>
      </c>
    </row>
    <row r="20" spans="1:27">
      <c r="A20" s="13" t="s">
        <v>21</v>
      </c>
      <c r="B20" s="152">
        <f>AVERAGE(B7:B18)</f>
        <v>130573.53333333334</v>
      </c>
      <c r="C20" s="152">
        <f t="shared" ref="C20:G20" si="5">AVERAGE(C7:C18)</f>
        <v>112280.81333333334</v>
      </c>
      <c r="D20" s="152">
        <f>AVERAGE(D7:D18)</f>
        <v>14282.590000000002</v>
      </c>
      <c r="E20" s="243">
        <f>AVERAGE(E7:E18)</f>
        <v>257136.93666666668</v>
      </c>
      <c r="F20" s="152">
        <f>AVERAGE(F7:F18)</f>
        <v>156785.74916666668</v>
      </c>
      <c r="G20" s="153">
        <f t="shared" si="5"/>
        <v>296250</v>
      </c>
      <c r="H20" s="324">
        <f>(E20/G20)</f>
        <v>0.86797278199718708</v>
      </c>
      <c r="I20" s="563"/>
      <c r="J20" s="326" t="s">
        <v>21</v>
      </c>
      <c r="K20" s="152">
        <v>73837.070000000007</v>
      </c>
      <c r="L20" s="152">
        <v>69080.19</v>
      </c>
      <c r="M20" s="152">
        <v>674840.27499999991</v>
      </c>
      <c r="N20" s="243">
        <v>817757.53499999992</v>
      </c>
      <c r="O20" s="153">
        <v>1090833.3333333333</v>
      </c>
      <c r="P20" s="9">
        <f t="shared" si="3"/>
        <v>0.7496631336898395</v>
      </c>
    </row>
    <row r="21" spans="1:27">
      <c r="A21" s="18"/>
      <c r="B21" s="19"/>
      <c r="C21" s="19"/>
      <c r="D21" s="20"/>
      <c r="E21" s="20"/>
      <c r="F21" s="20"/>
      <c r="G21" s="20"/>
      <c r="H21" s="20"/>
    </row>
    <row r="22" spans="1:27">
      <c r="A22" s="20"/>
      <c r="B22" s="20"/>
      <c r="C22" s="20"/>
      <c r="D22" s="20"/>
      <c r="E22" s="20"/>
      <c r="F22" s="20"/>
      <c r="G22" s="20"/>
      <c r="H22" s="20"/>
    </row>
    <row r="23" spans="1:27">
      <c r="A23" s="20"/>
      <c r="B23" s="138"/>
      <c r="C23" s="20"/>
      <c r="D23" s="20"/>
      <c r="E23" s="20"/>
      <c r="F23" s="20"/>
      <c r="G23" s="20"/>
      <c r="H23" s="20"/>
    </row>
    <row r="24" spans="1:27">
      <c r="A24" s="20"/>
      <c r="B24" s="20"/>
      <c r="C24" s="20"/>
      <c r="D24" s="20"/>
      <c r="E24" s="20"/>
      <c r="F24" s="20"/>
      <c r="G24" s="20"/>
      <c r="H24" s="20"/>
    </row>
    <row r="25" spans="1:27">
      <c r="A25" s="20"/>
      <c r="B25" s="20"/>
      <c r="C25" s="20"/>
      <c r="D25" s="20"/>
      <c r="E25" s="20"/>
      <c r="F25" s="20"/>
      <c r="G25" s="20"/>
      <c r="H25" s="20"/>
    </row>
    <row r="26" spans="1:27">
      <c r="A26" s="20"/>
      <c r="B26" s="20"/>
      <c r="C26" s="20"/>
      <c r="D26" s="20"/>
      <c r="E26" s="20"/>
      <c r="F26" s="20"/>
      <c r="G26" s="20"/>
      <c r="H26" s="20"/>
    </row>
    <row r="27" spans="1:27">
      <c r="A27" s="20"/>
      <c r="B27" s="20"/>
      <c r="C27" s="20"/>
      <c r="D27" s="20"/>
      <c r="E27" s="20"/>
      <c r="F27" s="20"/>
      <c r="G27" s="20"/>
      <c r="H27" s="20"/>
    </row>
    <row r="28" spans="1:27">
      <c r="A28" s="20"/>
      <c r="B28" s="20"/>
      <c r="C28" s="20"/>
      <c r="D28" s="20"/>
      <c r="E28" s="20"/>
      <c r="F28" s="20"/>
      <c r="G28" s="20"/>
      <c r="H28" s="20"/>
    </row>
    <row r="29" spans="1:27">
      <c r="A29" s="20"/>
      <c r="B29" s="20"/>
      <c r="C29" s="20"/>
      <c r="D29" s="20"/>
      <c r="E29" s="20"/>
      <c r="F29" s="20"/>
      <c r="G29" s="20"/>
      <c r="H29" s="20"/>
    </row>
    <row r="30" spans="1:27">
      <c r="A30" s="20"/>
      <c r="B30" s="20"/>
      <c r="C30" s="20"/>
      <c r="D30" s="20"/>
      <c r="E30" s="20"/>
      <c r="F30" s="20"/>
      <c r="G30" s="20"/>
      <c r="H30" s="20"/>
    </row>
    <row r="31" spans="1:27">
      <c r="A31" s="20"/>
      <c r="B31" s="20"/>
      <c r="C31" s="20"/>
      <c r="D31" s="20"/>
      <c r="E31" s="20"/>
      <c r="F31" s="20"/>
      <c r="G31" s="20"/>
      <c r="H31" s="20"/>
    </row>
    <row r="32" spans="1:27">
      <c r="A32" s="20"/>
      <c r="B32" s="20"/>
      <c r="C32" s="20"/>
      <c r="D32" s="20"/>
      <c r="E32" s="20"/>
      <c r="F32" s="20"/>
      <c r="G32" s="20"/>
      <c r="H32" s="20"/>
    </row>
    <row r="33" spans="1:13">
      <c r="A33" s="20"/>
      <c r="B33" s="20"/>
      <c r="C33" s="20"/>
      <c r="D33" s="20"/>
      <c r="E33" s="20"/>
      <c r="F33" s="20"/>
      <c r="G33" s="20"/>
      <c r="H33" s="20"/>
    </row>
    <row r="34" spans="1:13">
      <c r="A34" s="20"/>
      <c r="B34" s="20"/>
      <c r="C34" s="20"/>
      <c r="D34" s="20"/>
      <c r="E34" s="20"/>
      <c r="F34" s="20"/>
      <c r="G34" s="20"/>
      <c r="H34" s="20"/>
    </row>
    <row r="35" spans="1:13">
      <c r="A35" s="20"/>
      <c r="B35" s="20"/>
      <c r="C35" s="20"/>
      <c r="D35" s="20"/>
      <c r="E35" s="20"/>
      <c r="F35" s="20"/>
      <c r="G35" s="20"/>
      <c r="H35" s="20"/>
    </row>
    <row r="36" spans="1:13">
      <c r="A36" s="20"/>
      <c r="B36" s="20"/>
      <c r="C36" s="20"/>
      <c r="D36" s="20"/>
      <c r="E36" s="20"/>
      <c r="F36" s="20"/>
      <c r="G36" s="20"/>
      <c r="H36" s="20"/>
    </row>
    <row r="37" spans="1:13">
      <c r="A37" s="20"/>
      <c r="B37" s="20"/>
      <c r="C37" s="20"/>
      <c r="D37" s="20"/>
      <c r="E37" s="20"/>
      <c r="F37" s="20"/>
      <c r="G37" s="20"/>
      <c r="H37" s="20"/>
    </row>
    <row r="38" spans="1:13">
      <c r="A38" s="20"/>
      <c r="B38" s="20"/>
      <c r="C38" s="20"/>
      <c r="D38" s="20"/>
      <c r="E38" s="20"/>
      <c r="F38" s="20"/>
      <c r="G38" s="20"/>
      <c r="H38" s="20"/>
    </row>
    <row r="39" spans="1:13">
      <c r="A39" s="20"/>
      <c r="B39" s="20"/>
      <c r="C39" s="20"/>
      <c r="D39" s="20"/>
      <c r="E39" s="20"/>
      <c r="F39" s="20"/>
      <c r="G39" s="20"/>
      <c r="H39" s="20"/>
    </row>
    <row r="40" spans="1:13">
      <c r="B40" s="21" t="s">
        <v>23</v>
      </c>
      <c r="C40" s="21"/>
      <c r="K40" s="21" t="s">
        <v>23</v>
      </c>
      <c r="L40" s="21"/>
    </row>
    <row r="41" spans="1:13" ht="18">
      <c r="A41" s="139"/>
      <c r="B41" s="817" t="s">
        <v>24</v>
      </c>
      <c r="C41" s="817"/>
      <c r="D41" s="629" t="s">
        <v>570</v>
      </c>
      <c r="K41" s="817" t="s">
        <v>24</v>
      </c>
      <c r="L41" s="817"/>
      <c r="M41" s="629" t="s">
        <v>570</v>
      </c>
    </row>
    <row r="42" spans="1:13" ht="18">
      <c r="A42" s="139"/>
      <c r="B42" s="818" t="s">
        <v>26</v>
      </c>
      <c r="C42" s="818"/>
      <c r="D42" s="629" t="s">
        <v>572</v>
      </c>
      <c r="H42" s="1" t="s">
        <v>22</v>
      </c>
      <c r="K42" s="818" t="s">
        <v>26</v>
      </c>
      <c r="L42" s="818"/>
      <c r="M42" s="629" t="s">
        <v>572</v>
      </c>
    </row>
    <row r="43" spans="1:13" ht="18">
      <c r="A43" s="139"/>
      <c r="B43" s="799" t="s">
        <v>28</v>
      </c>
      <c r="C43" s="799"/>
      <c r="D43" s="629" t="s">
        <v>573</v>
      </c>
      <c r="K43" s="799" t="s">
        <v>28</v>
      </c>
      <c r="L43" s="799"/>
      <c r="M43" s="629" t="s">
        <v>573</v>
      </c>
    </row>
    <row r="44" spans="1:13" ht="18">
      <c r="A44" s="139"/>
      <c r="B44" s="800" t="s">
        <v>115</v>
      </c>
      <c r="C44" s="800"/>
      <c r="D44" s="629" t="s">
        <v>574</v>
      </c>
      <c r="K44" s="800" t="s">
        <v>115</v>
      </c>
      <c r="L44" s="800"/>
      <c r="M44" s="629" t="s">
        <v>574</v>
      </c>
    </row>
    <row r="45" spans="1:13" ht="18">
      <c r="A45" s="139"/>
      <c r="B45" s="801"/>
      <c r="C45" s="801"/>
      <c r="D45" s="629" t="s">
        <v>32</v>
      </c>
      <c r="K45" s="801"/>
      <c r="L45" s="801"/>
      <c r="M45" s="629" t="s">
        <v>32</v>
      </c>
    </row>
    <row r="46" spans="1:13">
      <c r="A46" s="90"/>
    </row>
    <row r="47" spans="1:13">
      <c r="A47" s="845" t="s">
        <v>162</v>
      </c>
      <c r="B47" s="845"/>
      <c r="C47" s="845"/>
      <c r="D47" s="845"/>
      <c r="E47" s="845"/>
      <c r="F47" s="845"/>
      <c r="H47" s="845" t="s">
        <v>167</v>
      </c>
      <c r="I47" s="845"/>
      <c r="J47" s="845"/>
      <c r="K47" s="845"/>
      <c r="L47" s="845"/>
      <c r="M47" s="845"/>
    </row>
    <row r="48" spans="1:13" ht="22.5">
      <c r="A48" s="157" t="s">
        <v>1</v>
      </c>
      <c r="B48" s="157" t="s">
        <v>163</v>
      </c>
      <c r="C48" s="157" t="s">
        <v>164</v>
      </c>
      <c r="D48" s="157" t="s">
        <v>165</v>
      </c>
      <c r="E48" s="157" t="s">
        <v>166</v>
      </c>
      <c r="F48" s="157" t="s">
        <v>19</v>
      </c>
      <c r="H48" s="157" t="s">
        <v>1</v>
      </c>
      <c r="I48" s="157" t="s">
        <v>163</v>
      </c>
      <c r="J48" s="157" t="s">
        <v>164</v>
      </c>
      <c r="K48" s="157" t="s">
        <v>165</v>
      </c>
      <c r="L48" s="157" t="s">
        <v>166</v>
      </c>
      <c r="M48" s="157" t="s">
        <v>21</v>
      </c>
    </row>
    <row r="49" spans="1:13">
      <c r="A49" s="5" t="s">
        <v>7</v>
      </c>
      <c r="B49" s="168">
        <v>120679.3</v>
      </c>
      <c r="C49" s="185">
        <v>32232.42</v>
      </c>
      <c r="D49" s="185">
        <v>53722.11</v>
      </c>
      <c r="E49" s="185">
        <v>41804.370000000003</v>
      </c>
      <c r="F49" s="143">
        <f>SUM(B49:E49)</f>
        <v>248438.2</v>
      </c>
      <c r="H49" s="5" t="s">
        <v>7</v>
      </c>
      <c r="I49" s="9">
        <v>0.35149999999999998</v>
      </c>
      <c r="J49" s="9">
        <v>0.51729999999999998</v>
      </c>
      <c r="K49" s="9">
        <v>0.5665</v>
      </c>
      <c r="L49" s="9">
        <v>0.59570000000000001</v>
      </c>
      <c r="M49" s="186">
        <f>AVERAGE(I49:L49)</f>
        <v>0.50775000000000003</v>
      </c>
    </row>
    <row r="50" spans="1:13">
      <c r="A50" s="11" t="s">
        <v>8</v>
      </c>
      <c r="B50" s="168">
        <v>108184.54</v>
      </c>
      <c r="C50" s="185">
        <v>45168.53</v>
      </c>
      <c r="D50" s="122">
        <v>41557.449999999997</v>
      </c>
      <c r="E50" s="122">
        <v>59770.62</v>
      </c>
      <c r="F50" s="163">
        <f>SUM(B50:E50)</f>
        <v>254681.14</v>
      </c>
      <c r="H50" s="11" t="s">
        <v>8</v>
      </c>
      <c r="I50" s="9">
        <v>0.23799999999999999</v>
      </c>
      <c r="J50" s="9">
        <v>0.52290000000000003</v>
      </c>
      <c r="K50" s="187">
        <v>0.59989999999999999</v>
      </c>
      <c r="L50" s="187">
        <v>0.61480000000000001</v>
      </c>
      <c r="M50" s="186">
        <f t="shared" ref="M50:M60" si="6">AVERAGE(I50:L50)</f>
        <v>0.49390000000000001</v>
      </c>
    </row>
    <row r="51" spans="1:13">
      <c r="A51" s="11" t="s">
        <v>9</v>
      </c>
      <c r="B51" s="168">
        <v>138627.01999999999</v>
      </c>
      <c r="C51" s="185">
        <v>31056.03</v>
      </c>
      <c r="D51" s="122">
        <v>47710.17</v>
      </c>
      <c r="E51" s="122">
        <v>50898.25</v>
      </c>
      <c r="F51" s="163">
        <f t="shared" ref="F51:F57" si="7">SUM(B51:E51)</f>
        <v>268291.46999999997</v>
      </c>
      <c r="H51" s="11" t="s">
        <v>9</v>
      </c>
      <c r="I51" s="9">
        <v>0.2422</v>
      </c>
      <c r="J51" s="9">
        <v>0.53949999999999998</v>
      </c>
      <c r="K51" s="187">
        <v>0.48849999999999999</v>
      </c>
      <c r="L51" s="187">
        <v>0.61990000000000001</v>
      </c>
      <c r="M51" s="186">
        <f t="shared" si="6"/>
        <v>0.47252499999999997</v>
      </c>
    </row>
    <row r="52" spans="1:13">
      <c r="A52" s="11" t="s">
        <v>10</v>
      </c>
      <c r="B52" s="168"/>
      <c r="C52" s="185"/>
      <c r="D52" s="122"/>
      <c r="E52" s="122"/>
      <c r="F52" s="163">
        <f t="shared" si="7"/>
        <v>0</v>
      </c>
      <c r="H52" s="11" t="s">
        <v>10</v>
      </c>
      <c r="I52" s="9"/>
      <c r="J52" s="9"/>
      <c r="K52" s="187"/>
      <c r="L52" s="187"/>
      <c r="M52" s="186" t="e">
        <f t="shared" si="6"/>
        <v>#DIV/0!</v>
      </c>
    </row>
    <row r="53" spans="1:13">
      <c r="A53" s="11" t="s">
        <v>11</v>
      </c>
      <c r="B53" s="168"/>
      <c r="C53" s="185"/>
      <c r="D53" s="122"/>
      <c r="E53" s="122"/>
      <c r="F53" s="163">
        <f t="shared" si="7"/>
        <v>0</v>
      </c>
      <c r="H53" s="11" t="s">
        <v>11</v>
      </c>
      <c r="I53" s="9"/>
      <c r="J53" s="9"/>
      <c r="K53" s="187"/>
      <c r="L53" s="187"/>
      <c r="M53" s="186" t="e">
        <f t="shared" si="6"/>
        <v>#DIV/0!</v>
      </c>
    </row>
    <row r="54" spans="1:13">
      <c r="A54" s="11" t="s">
        <v>12</v>
      </c>
      <c r="B54" s="168"/>
      <c r="C54" s="185"/>
      <c r="D54" s="122"/>
      <c r="E54" s="122"/>
      <c r="F54" s="163">
        <f t="shared" si="7"/>
        <v>0</v>
      </c>
      <c r="H54" s="11" t="s">
        <v>12</v>
      </c>
      <c r="I54" s="9"/>
      <c r="J54" s="9"/>
      <c r="K54" s="187"/>
      <c r="L54" s="187"/>
      <c r="M54" s="186" t="e">
        <f t="shared" si="6"/>
        <v>#DIV/0!</v>
      </c>
    </row>
    <row r="55" spans="1:13">
      <c r="A55" s="11" t="s">
        <v>13</v>
      </c>
      <c r="B55" s="168"/>
      <c r="C55" s="185"/>
      <c r="D55" s="122"/>
      <c r="E55" s="122"/>
      <c r="F55" s="163">
        <f t="shared" si="7"/>
        <v>0</v>
      </c>
      <c r="H55" s="11" t="s">
        <v>13</v>
      </c>
      <c r="I55" s="9"/>
      <c r="J55" s="9"/>
      <c r="K55" s="187"/>
      <c r="L55" s="187"/>
      <c r="M55" s="186" t="e">
        <f t="shared" si="6"/>
        <v>#DIV/0!</v>
      </c>
    </row>
    <row r="56" spans="1:13">
      <c r="A56" s="11" t="s">
        <v>14</v>
      </c>
      <c r="B56" s="168"/>
      <c r="C56" s="185"/>
      <c r="D56" s="122"/>
      <c r="E56" s="122"/>
      <c r="F56" s="163">
        <f t="shared" si="7"/>
        <v>0</v>
      </c>
      <c r="H56" s="11" t="s">
        <v>14</v>
      </c>
      <c r="I56" s="9"/>
      <c r="J56" s="9"/>
      <c r="K56" s="187"/>
      <c r="L56" s="187"/>
      <c r="M56" s="186" t="e">
        <f t="shared" si="6"/>
        <v>#DIV/0!</v>
      </c>
    </row>
    <row r="57" spans="1:13">
      <c r="A57" s="11" t="s">
        <v>15</v>
      </c>
      <c r="B57" s="168"/>
      <c r="C57" s="185"/>
      <c r="D57" s="122"/>
      <c r="E57" s="122"/>
      <c r="F57" s="163">
        <f t="shared" si="7"/>
        <v>0</v>
      </c>
      <c r="H57" s="11" t="s">
        <v>15</v>
      </c>
      <c r="I57" s="9"/>
      <c r="J57" s="9"/>
      <c r="K57" s="187"/>
      <c r="L57" s="187"/>
      <c r="M57" s="186" t="e">
        <f t="shared" si="6"/>
        <v>#DIV/0!</v>
      </c>
    </row>
    <row r="58" spans="1:13">
      <c r="A58" s="11" t="s">
        <v>16</v>
      </c>
      <c r="B58" s="168"/>
      <c r="C58" s="185"/>
      <c r="D58" s="122"/>
      <c r="E58" s="122"/>
      <c r="F58" s="163">
        <f>B58+C58+D58+E58</f>
        <v>0</v>
      </c>
      <c r="H58" s="11" t="s">
        <v>16</v>
      </c>
      <c r="I58" s="9"/>
      <c r="J58" s="9"/>
      <c r="K58" s="187"/>
      <c r="L58" s="187"/>
      <c r="M58" s="186" t="e">
        <f t="shared" si="6"/>
        <v>#DIV/0!</v>
      </c>
    </row>
    <row r="59" spans="1:13">
      <c r="A59" s="11" t="s">
        <v>17</v>
      </c>
      <c r="B59" s="168"/>
      <c r="C59" s="185"/>
      <c r="D59" s="122"/>
      <c r="E59" s="122"/>
      <c r="F59" s="163">
        <f>B59+C59+D59+E59</f>
        <v>0</v>
      </c>
      <c r="H59" s="11" t="s">
        <v>17</v>
      </c>
      <c r="I59" s="9"/>
      <c r="J59" s="9"/>
      <c r="K59" s="187"/>
      <c r="L59" s="187"/>
      <c r="M59" s="186" t="e">
        <f t="shared" si="6"/>
        <v>#DIV/0!</v>
      </c>
    </row>
    <row r="60" spans="1:13">
      <c r="A60" s="11" t="s">
        <v>18</v>
      </c>
      <c r="B60" s="168"/>
      <c r="C60" s="185"/>
      <c r="D60" s="122"/>
      <c r="E60" s="122"/>
      <c r="F60" s="163">
        <f>B60+C60+D60+E60</f>
        <v>0</v>
      </c>
      <c r="H60" s="11" t="s">
        <v>18</v>
      </c>
      <c r="I60" s="9"/>
      <c r="J60" s="9"/>
      <c r="K60" s="187"/>
      <c r="L60" s="187"/>
      <c r="M60" s="186" t="e">
        <f t="shared" si="6"/>
        <v>#DIV/0!</v>
      </c>
    </row>
    <row r="61" spans="1:13">
      <c r="A61" s="13" t="s">
        <v>98</v>
      </c>
      <c r="B61" s="169">
        <f>SUM(B49:B60)</f>
        <v>367490.86</v>
      </c>
      <c r="C61" s="169">
        <f>SUM(C49:C60)</f>
        <v>108456.98</v>
      </c>
      <c r="D61" s="169">
        <f>SUM(D49:D60)</f>
        <v>142989.72999999998</v>
      </c>
      <c r="E61" s="169">
        <f>SUM(E49:E60)</f>
        <v>152473.24</v>
      </c>
      <c r="F61" s="72">
        <f>AVERAGE(F49:F60)</f>
        <v>64284.234166666669</v>
      </c>
    </row>
    <row r="63" spans="1:13" ht="15" customHeight="1">
      <c r="A63" s="845" t="s">
        <v>168</v>
      </c>
      <c r="B63" s="845"/>
      <c r="C63" s="845"/>
      <c r="D63" s="845"/>
      <c r="F63" s="810" t="s">
        <v>169</v>
      </c>
      <c r="G63" s="811"/>
      <c r="H63" s="811"/>
      <c r="I63" s="812"/>
    </row>
    <row r="64" spans="1:13" ht="15" customHeight="1">
      <c r="A64" s="692" t="s">
        <v>1</v>
      </c>
      <c r="B64" s="692" t="s">
        <v>143</v>
      </c>
      <c r="C64" s="692" t="s">
        <v>144</v>
      </c>
      <c r="D64" s="708" t="s">
        <v>140</v>
      </c>
      <c r="F64" s="791" t="s">
        <v>1</v>
      </c>
      <c r="G64" s="846" t="s">
        <v>170</v>
      </c>
      <c r="H64" s="846" t="s">
        <v>5</v>
      </c>
      <c r="I64" s="791" t="s">
        <v>171</v>
      </c>
    </row>
    <row r="65" spans="1:24">
      <c r="A65" s="11" t="s">
        <v>7</v>
      </c>
      <c r="B65" s="168">
        <f>B7/Func!N4</f>
        <v>35993.995000000003</v>
      </c>
      <c r="C65" s="168">
        <f>C7/Func!O4</f>
        <v>15940.7925</v>
      </c>
      <c r="D65" s="168">
        <f>D7/Func!P4</f>
        <v>20349.525000000001</v>
      </c>
      <c r="F65" s="792"/>
      <c r="G65" s="847"/>
      <c r="H65" s="847"/>
      <c r="I65" s="792"/>
    </row>
    <row r="66" spans="1:24" ht="15" customHeight="1">
      <c r="A66" s="11" t="s">
        <v>8</v>
      </c>
      <c r="B66" s="168">
        <f>B8/Func!N5</f>
        <v>32872.017500000002</v>
      </c>
      <c r="C66" s="168">
        <f>C8/Func!O5</f>
        <v>30798.267500000002</v>
      </c>
      <c r="D66" s="168">
        <f>D8/Func!P5</f>
        <v>0</v>
      </c>
      <c r="F66" s="11" t="s">
        <v>7</v>
      </c>
      <c r="G66" s="9">
        <v>0.50280000000000002</v>
      </c>
      <c r="H66" s="9">
        <v>0.5</v>
      </c>
      <c r="I66" s="9">
        <f t="shared" ref="I66:I78" si="8">G66/H66</f>
        <v>1.0056</v>
      </c>
    </row>
    <row r="67" spans="1:24">
      <c r="A67" s="11" t="s">
        <v>9</v>
      </c>
      <c r="B67" s="168">
        <f>B9/Func!N6</f>
        <v>29064.137500000001</v>
      </c>
      <c r="C67" s="168">
        <f>C9/Func!O6</f>
        <v>29977.24</v>
      </c>
      <c r="D67" s="168">
        <f>D9/Func!P6</f>
        <v>2148.7199999999998</v>
      </c>
      <c r="F67" s="11" t="s">
        <v>8</v>
      </c>
      <c r="G67" s="9">
        <v>0.49390000000000001</v>
      </c>
      <c r="H67" s="9">
        <v>0.5</v>
      </c>
      <c r="I67" s="9">
        <f t="shared" si="8"/>
        <v>0.98780000000000001</v>
      </c>
    </row>
    <row r="68" spans="1:24">
      <c r="A68" s="11" t="s">
        <v>10</v>
      </c>
      <c r="B68" s="168"/>
      <c r="C68" s="168"/>
      <c r="D68" s="168"/>
      <c r="F68" s="11" t="s">
        <v>9</v>
      </c>
      <c r="G68" s="9">
        <v>0.47020000000000001</v>
      </c>
      <c r="H68" s="9">
        <v>0.5</v>
      </c>
      <c r="I68" s="9">
        <f t="shared" si="8"/>
        <v>0.94040000000000001</v>
      </c>
    </row>
    <row r="69" spans="1:24" ht="15" customHeight="1">
      <c r="A69" s="11" t="s">
        <v>11</v>
      </c>
      <c r="B69" s="168"/>
      <c r="C69" s="168"/>
      <c r="D69" s="168"/>
      <c r="F69" s="11" t="s">
        <v>10</v>
      </c>
      <c r="G69" s="9"/>
      <c r="H69" s="9">
        <v>0.5</v>
      </c>
      <c r="I69" s="9">
        <f t="shared" si="8"/>
        <v>0</v>
      </c>
    </row>
    <row r="70" spans="1:24">
      <c r="A70" s="11" t="s">
        <v>12</v>
      </c>
      <c r="B70" s="168"/>
      <c r="C70" s="168"/>
      <c r="D70" s="168"/>
      <c r="F70" s="5" t="s">
        <v>11</v>
      </c>
      <c r="G70" s="9"/>
      <c r="H70" s="9">
        <v>0.5</v>
      </c>
      <c r="I70" s="9">
        <f t="shared" si="8"/>
        <v>0</v>
      </c>
    </row>
    <row r="71" spans="1:24">
      <c r="A71" s="11" t="s">
        <v>13</v>
      </c>
      <c r="B71" s="168"/>
      <c r="C71" s="168"/>
      <c r="D71" s="168"/>
      <c r="F71" s="11" t="s">
        <v>12</v>
      </c>
      <c r="G71" s="9"/>
      <c r="H71" s="9">
        <v>0.5</v>
      </c>
      <c r="I71" s="9">
        <f t="shared" si="8"/>
        <v>0</v>
      </c>
    </row>
    <row r="72" spans="1:24">
      <c r="A72" s="11" t="s">
        <v>14</v>
      </c>
      <c r="B72" s="168"/>
      <c r="C72" s="168"/>
      <c r="D72" s="168"/>
      <c r="F72" s="11" t="s">
        <v>13</v>
      </c>
      <c r="G72" s="9"/>
      <c r="H72" s="9">
        <v>0.5</v>
      </c>
      <c r="I72" s="9">
        <f t="shared" si="8"/>
        <v>0</v>
      </c>
    </row>
    <row r="73" spans="1:24">
      <c r="A73" s="11" t="s">
        <v>15</v>
      </c>
      <c r="B73" s="168"/>
      <c r="C73" s="168"/>
      <c r="D73" s="168"/>
      <c r="F73" s="11" t="s">
        <v>14</v>
      </c>
      <c r="G73" s="9"/>
      <c r="H73" s="9">
        <v>0.5</v>
      </c>
      <c r="I73" s="9">
        <f t="shared" si="8"/>
        <v>0</v>
      </c>
    </row>
    <row r="74" spans="1:24">
      <c r="A74" s="11" t="s">
        <v>16</v>
      </c>
      <c r="B74" s="168"/>
      <c r="C74" s="168"/>
      <c r="D74" s="168"/>
      <c r="F74" s="11" t="s">
        <v>15</v>
      </c>
      <c r="G74" s="9"/>
      <c r="H74" s="9">
        <v>0.5</v>
      </c>
      <c r="I74" s="9">
        <f t="shared" si="8"/>
        <v>0</v>
      </c>
    </row>
    <row r="75" spans="1:24">
      <c r="A75" s="11" t="s">
        <v>17</v>
      </c>
      <c r="B75" s="168"/>
      <c r="C75" s="168"/>
      <c r="D75" s="168"/>
      <c r="F75" s="5" t="s">
        <v>16</v>
      </c>
      <c r="G75" s="9"/>
      <c r="H75" s="9">
        <v>0.5</v>
      </c>
      <c r="I75" s="9">
        <f t="shared" si="8"/>
        <v>0</v>
      </c>
    </row>
    <row r="76" spans="1:24">
      <c r="A76" s="11" t="s">
        <v>18</v>
      </c>
      <c r="B76" s="168"/>
      <c r="C76" s="168"/>
      <c r="D76" s="168"/>
      <c r="F76" s="11" t="s">
        <v>17</v>
      </c>
      <c r="G76" s="9"/>
      <c r="H76" s="9">
        <v>0.5</v>
      </c>
      <c r="I76" s="9">
        <f t="shared" si="8"/>
        <v>0</v>
      </c>
    </row>
    <row r="77" spans="1:24">
      <c r="A77" s="13" t="s">
        <v>98</v>
      </c>
      <c r="B77" s="169">
        <f>AVERAGE(B65:B76)</f>
        <v>32643.383333333335</v>
      </c>
      <c r="C77" s="169">
        <f>AVERAGE(C65:C76)</f>
        <v>25572.100000000002</v>
      </c>
      <c r="D77" s="169">
        <f>AVERAGE(D65:D76)</f>
        <v>7499.4150000000009</v>
      </c>
      <c r="F77" s="11" t="s">
        <v>18</v>
      </c>
      <c r="G77" s="9"/>
      <c r="H77" s="9">
        <v>0.5</v>
      </c>
      <c r="I77" s="9">
        <f t="shared" si="8"/>
        <v>0</v>
      </c>
    </row>
    <row r="78" spans="1:24">
      <c r="F78" s="701" t="s">
        <v>21</v>
      </c>
      <c r="G78" s="189">
        <f>AVERAGE(G66:G77)</f>
        <v>0.48896666666666672</v>
      </c>
      <c r="H78" s="189">
        <f>AVERAGE(H66:H77)</f>
        <v>0.5</v>
      </c>
      <c r="I78" s="9">
        <f t="shared" si="8"/>
        <v>0.97793333333333343</v>
      </c>
    </row>
    <row r="80" spans="1:24">
      <c r="A80" s="734" t="s">
        <v>33</v>
      </c>
      <c r="B80" s="775" t="s">
        <v>34</v>
      </c>
      <c r="C80" s="776"/>
      <c r="D80" s="776"/>
      <c r="E80" s="776"/>
      <c r="F80" s="776"/>
      <c r="G80" s="777"/>
      <c r="H80" s="769" t="s">
        <v>35</v>
      </c>
      <c r="I80" s="770"/>
      <c r="J80" s="770"/>
      <c r="K80" s="770"/>
      <c r="L80" s="770"/>
      <c r="M80" s="770"/>
      <c r="N80" s="770"/>
      <c r="O80" s="770"/>
      <c r="P80" s="770"/>
      <c r="Q80" s="770"/>
      <c r="R80" s="770"/>
      <c r="S80" s="771"/>
      <c r="T80" s="769" t="s">
        <v>36</v>
      </c>
      <c r="U80" s="771"/>
      <c r="V80" s="734" t="s">
        <v>116</v>
      </c>
      <c r="W80" s="734" t="s">
        <v>37</v>
      </c>
      <c r="X80" s="734" t="s">
        <v>38</v>
      </c>
    </row>
    <row r="81" spans="1:24">
      <c r="A81" s="734"/>
      <c r="B81" s="778"/>
      <c r="C81" s="779"/>
      <c r="D81" s="779"/>
      <c r="E81" s="779"/>
      <c r="F81" s="779"/>
      <c r="G81" s="780"/>
      <c r="H81" s="772"/>
      <c r="I81" s="773"/>
      <c r="J81" s="773"/>
      <c r="K81" s="773"/>
      <c r="L81" s="773"/>
      <c r="M81" s="773"/>
      <c r="N81" s="773"/>
      <c r="O81" s="773"/>
      <c r="P81" s="773"/>
      <c r="Q81" s="773"/>
      <c r="R81" s="773"/>
      <c r="S81" s="774"/>
      <c r="T81" s="772"/>
      <c r="U81" s="774"/>
      <c r="V81" s="734"/>
      <c r="W81" s="734"/>
      <c r="X81" s="734"/>
    </row>
    <row r="82" spans="1:24" ht="36.75" customHeight="1">
      <c r="A82" s="793">
        <v>42753</v>
      </c>
      <c r="B82" s="788" t="s">
        <v>363</v>
      </c>
      <c r="C82" s="788"/>
      <c r="D82" s="788"/>
      <c r="E82" s="839"/>
      <c r="F82" s="839"/>
      <c r="G82" s="839"/>
      <c r="H82" s="790" t="s">
        <v>39</v>
      </c>
      <c r="I82" s="790"/>
      <c r="J82" s="822"/>
      <c r="K82" s="822"/>
      <c r="L82" s="822"/>
      <c r="M82" s="822"/>
      <c r="N82" s="822"/>
      <c r="O82" s="822"/>
      <c r="P82" s="822"/>
      <c r="Q82" s="822"/>
      <c r="R82" s="822"/>
      <c r="S82" s="839"/>
      <c r="T82" s="789" t="s">
        <v>40</v>
      </c>
      <c r="U82" s="789"/>
      <c r="V82" s="28">
        <v>42753</v>
      </c>
      <c r="W82" s="28">
        <v>42753</v>
      </c>
      <c r="X82" s="142" t="s">
        <v>41</v>
      </c>
    </row>
    <row r="83" spans="1:24" ht="36.75" customHeight="1">
      <c r="A83" s="839"/>
      <c r="B83" s="839"/>
      <c r="C83" s="839"/>
      <c r="D83" s="839"/>
      <c r="E83" s="839"/>
      <c r="F83" s="839"/>
      <c r="G83" s="839"/>
      <c r="H83" s="790" t="s">
        <v>172</v>
      </c>
      <c r="I83" s="790"/>
      <c r="J83" s="822"/>
      <c r="K83" s="822"/>
      <c r="L83" s="822"/>
      <c r="M83" s="822"/>
      <c r="N83" s="822"/>
      <c r="O83" s="822"/>
      <c r="P83" s="822"/>
      <c r="Q83" s="822"/>
      <c r="R83" s="822"/>
      <c r="S83" s="839"/>
      <c r="T83" s="789" t="s">
        <v>125</v>
      </c>
      <c r="U83" s="789"/>
      <c r="V83" s="30">
        <v>42762</v>
      </c>
      <c r="W83" s="30">
        <v>42762</v>
      </c>
      <c r="X83" s="142" t="s">
        <v>41</v>
      </c>
    </row>
    <row r="84" spans="1:24" ht="50.25" customHeight="1">
      <c r="A84" s="190">
        <v>42759</v>
      </c>
      <c r="B84" s="838" t="s">
        <v>174</v>
      </c>
      <c r="C84" s="838"/>
      <c r="D84" s="838"/>
      <c r="E84" s="838"/>
      <c r="F84" s="838"/>
      <c r="G84" s="838"/>
      <c r="H84" s="843" t="s">
        <v>175</v>
      </c>
      <c r="I84" s="843"/>
      <c r="J84" s="805"/>
      <c r="K84" s="805"/>
      <c r="L84" s="805"/>
      <c r="M84" s="805"/>
      <c r="N84" s="805"/>
      <c r="O84" s="805"/>
      <c r="P84" s="805"/>
      <c r="Q84" s="805"/>
      <c r="R84" s="805"/>
      <c r="S84" s="843"/>
      <c r="T84" s="837" t="s">
        <v>173</v>
      </c>
      <c r="U84" s="837"/>
      <c r="V84" s="30">
        <v>42745</v>
      </c>
      <c r="W84" s="30">
        <v>42745</v>
      </c>
      <c r="X84" s="689" t="s">
        <v>41</v>
      </c>
    </row>
    <row r="85" spans="1:24" ht="24">
      <c r="A85" s="190">
        <v>42767</v>
      </c>
      <c r="B85" s="838" t="s">
        <v>176</v>
      </c>
      <c r="C85" s="838"/>
      <c r="D85" s="838"/>
      <c r="E85" s="838"/>
      <c r="F85" s="838"/>
      <c r="G85" s="838"/>
      <c r="H85" s="843" t="s">
        <v>177</v>
      </c>
      <c r="I85" s="843"/>
      <c r="J85" s="805"/>
      <c r="K85" s="805"/>
      <c r="L85" s="805"/>
      <c r="M85" s="805"/>
      <c r="N85" s="805"/>
      <c r="O85" s="805"/>
      <c r="P85" s="805"/>
      <c r="Q85" s="805"/>
      <c r="R85" s="805"/>
      <c r="S85" s="843"/>
      <c r="T85" s="837" t="s">
        <v>125</v>
      </c>
      <c r="U85" s="837"/>
      <c r="V85" s="30">
        <v>42923</v>
      </c>
      <c r="W85" s="30"/>
      <c r="X85" s="689" t="s">
        <v>154</v>
      </c>
    </row>
    <row r="86" spans="1:24">
      <c r="A86" s="848">
        <v>42780</v>
      </c>
      <c r="B86" s="838" t="s">
        <v>445</v>
      </c>
      <c r="C86" s="838"/>
      <c r="D86" s="838"/>
      <c r="E86" s="838"/>
      <c r="F86" s="838"/>
      <c r="G86" s="838"/>
      <c r="H86" s="840" t="s">
        <v>20</v>
      </c>
      <c r="I86" s="841"/>
      <c r="J86" s="841"/>
      <c r="K86" s="841"/>
      <c r="L86" s="841"/>
      <c r="M86" s="841"/>
      <c r="N86" s="841"/>
      <c r="O86" s="841"/>
      <c r="P86" s="841"/>
      <c r="Q86" s="841"/>
      <c r="R86" s="841"/>
      <c r="S86" s="842"/>
      <c r="T86" s="837" t="s">
        <v>20</v>
      </c>
      <c r="U86" s="837"/>
      <c r="V86" s="30" t="s">
        <v>20</v>
      </c>
      <c r="W86" s="30" t="s">
        <v>20</v>
      </c>
      <c r="X86" s="689" t="s">
        <v>20</v>
      </c>
    </row>
    <row r="87" spans="1:24">
      <c r="A87" s="849"/>
      <c r="B87" s="838" t="s">
        <v>633</v>
      </c>
      <c r="C87" s="838"/>
      <c r="D87" s="838"/>
      <c r="E87" s="838"/>
      <c r="F87" s="838"/>
      <c r="G87" s="838"/>
      <c r="H87" s="840" t="s">
        <v>20</v>
      </c>
      <c r="I87" s="841"/>
      <c r="J87" s="841"/>
      <c r="K87" s="841"/>
      <c r="L87" s="841"/>
      <c r="M87" s="841"/>
      <c r="N87" s="841"/>
      <c r="O87" s="841"/>
      <c r="P87" s="841"/>
      <c r="Q87" s="841"/>
      <c r="R87" s="841"/>
      <c r="S87" s="842"/>
      <c r="T87" s="837" t="s">
        <v>20</v>
      </c>
      <c r="U87" s="837"/>
      <c r="V87" s="30" t="s">
        <v>20</v>
      </c>
      <c r="W87" s="30" t="s">
        <v>20</v>
      </c>
      <c r="X87" s="689" t="s">
        <v>20</v>
      </c>
    </row>
    <row r="88" spans="1:24" ht="18.75" customHeight="1">
      <c r="A88" s="848">
        <v>42802</v>
      </c>
      <c r="B88" s="838" t="s">
        <v>520</v>
      </c>
      <c r="C88" s="838"/>
      <c r="D88" s="838"/>
      <c r="E88" s="838"/>
      <c r="F88" s="838"/>
      <c r="G88" s="838"/>
      <c r="H88" s="844" t="s">
        <v>521</v>
      </c>
      <c r="I88" s="844"/>
      <c r="J88" s="832"/>
      <c r="K88" s="832"/>
      <c r="L88" s="832"/>
      <c r="M88" s="832"/>
      <c r="N88" s="832"/>
      <c r="O88" s="832"/>
      <c r="P88" s="832"/>
      <c r="Q88" s="832"/>
      <c r="R88" s="832"/>
      <c r="S88" s="844"/>
      <c r="T88" s="837" t="s">
        <v>20</v>
      </c>
      <c r="U88" s="837"/>
      <c r="V88" s="30" t="s">
        <v>20</v>
      </c>
      <c r="W88" s="30" t="s">
        <v>20</v>
      </c>
      <c r="X88" s="689" t="s">
        <v>20</v>
      </c>
    </row>
    <row r="89" spans="1:24" ht="25.5" customHeight="1">
      <c r="A89" s="849"/>
      <c r="B89" s="851" t="s">
        <v>632</v>
      </c>
      <c r="C89" s="852"/>
      <c r="D89" s="852"/>
      <c r="E89" s="852"/>
      <c r="F89" s="852"/>
      <c r="G89" s="853"/>
      <c r="H89" s="860" t="s">
        <v>631</v>
      </c>
      <c r="I89" s="860"/>
      <c r="J89" s="836"/>
      <c r="K89" s="836"/>
      <c r="L89" s="836"/>
      <c r="M89" s="836"/>
      <c r="N89" s="836"/>
      <c r="O89" s="836"/>
      <c r="P89" s="836"/>
      <c r="Q89" s="836"/>
      <c r="R89" s="836"/>
      <c r="S89" s="860"/>
      <c r="T89" s="837" t="s">
        <v>20</v>
      </c>
      <c r="U89" s="837"/>
      <c r="V89" s="30" t="s">
        <v>20</v>
      </c>
      <c r="W89" s="30" t="s">
        <v>20</v>
      </c>
      <c r="X89" s="689" t="s">
        <v>20</v>
      </c>
    </row>
    <row r="90" spans="1:24" ht="15.75" customHeight="1">
      <c r="A90" s="849"/>
      <c r="B90" s="854"/>
      <c r="C90" s="855"/>
      <c r="D90" s="855"/>
      <c r="E90" s="855"/>
      <c r="F90" s="855"/>
      <c r="G90" s="856"/>
      <c r="H90" s="844" t="s">
        <v>522</v>
      </c>
      <c r="I90" s="844"/>
      <c r="J90" s="832"/>
      <c r="K90" s="832"/>
      <c r="L90" s="832"/>
      <c r="M90" s="832"/>
      <c r="N90" s="832"/>
      <c r="O90" s="832"/>
      <c r="P90" s="832"/>
      <c r="Q90" s="832"/>
      <c r="R90" s="832"/>
      <c r="S90" s="844"/>
      <c r="T90" s="837" t="s">
        <v>20</v>
      </c>
      <c r="U90" s="837"/>
      <c r="V90" s="30" t="s">
        <v>20</v>
      </c>
      <c r="W90" s="30" t="s">
        <v>20</v>
      </c>
      <c r="X90" s="689" t="s">
        <v>20</v>
      </c>
    </row>
    <row r="91" spans="1:24" ht="18.75" customHeight="1">
      <c r="A91" s="849"/>
      <c r="B91" s="854"/>
      <c r="C91" s="855"/>
      <c r="D91" s="855"/>
      <c r="E91" s="855"/>
      <c r="F91" s="855"/>
      <c r="G91" s="856"/>
      <c r="H91" s="844" t="s">
        <v>523</v>
      </c>
      <c r="I91" s="844"/>
      <c r="J91" s="832"/>
      <c r="K91" s="832"/>
      <c r="L91" s="832"/>
      <c r="M91" s="832"/>
      <c r="N91" s="832"/>
      <c r="O91" s="832"/>
      <c r="P91" s="832"/>
      <c r="Q91" s="832"/>
      <c r="R91" s="832"/>
      <c r="S91" s="844"/>
      <c r="T91" s="837" t="s">
        <v>20</v>
      </c>
      <c r="U91" s="837"/>
      <c r="V91" s="30" t="s">
        <v>20</v>
      </c>
      <c r="W91" s="30" t="s">
        <v>20</v>
      </c>
      <c r="X91" s="689" t="s">
        <v>20</v>
      </c>
    </row>
    <row r="92" spans="1:24" ht="18.75" customHeight="1">
      <c r="A92" s="849"/>
      <c r="B92" s="854"/>
      <c r="C92" s="855"/>
      <c r="D92" s="855"/>
      <c r="E92" s="855"/>
      <c r="F92" s="855"/>
      <c r="G92" s="856"/>
      <c r="H92" s="844" t="s">
        <v>524</v>
      </c>
      <c r="I92" s="844"/>
      <c r="J92" s="832"/>
      <c r="K92" s="832"/>
      <c r="L92" s="832"/>
      <c r="M92" s="832"/>
      <c r="N92" s="832"/>
      <c r="O92" s="832"/>
      <c r="P92" s="832"/>
      <c r="Q92" s="832"/>
      <c r="R92" s="832"/>
      <c r="S92" s="844"/>
      <c r="T92" s="837" t="s">
        <v>20</v>
      </c>
      <c r="U92" s="837"/>
      <c r="V92" s="30" t="s">
        <v>20</v>
      </c>
      <c r="W92" s="30" t="s">
        <v>20</v>
      </c>
      <c r="X92" s="689" t="s">
        <v>20</v>
      </c>
    </row>
    <row r="93" spans="1:24" ht="18.75" customHeight="1">
      <c r="A93" s="850"/>
      <c r="B93" s="857"/>
      <c r="C93" s="858"/>
      <c r="D93" s="858"/>
      <c r="E93" s="858"/>
      <c r="F93" s="858"/>
      <c r="G93" s="859"/>
      <c r="H93" s="844" t="s">
        <v>525</v>
      </c>
      <c r="I93" s="844"/>
      <c r="J93" s="832"/>
      <c r="K93" s="832"/>
      <c r="L93" s="832"/>
      <c r="M93" s="832"/>
      <c r="N93" s="832"/>
      <c r="O93" s="832"/>
      <c r="P93" s="832"/>
      <c r="Q93" s="832"/>
      <c r="R93" s="832"/>
      <c r="S93" s="844"/>
      <c r="T93" s="837" t="s">
        <v>20</v>
      </c>
      <c r="U93" s="837"/>
      <c r="V93" s="30" t="s">
        <v>20</v>
      </c>
      <c r="W93" s="30" t="s">
        <v>20</v>
      </c>
      <c r="X93" s="689" t="s">
        <v>20</v>
      </c>
    </row>
    <row r="94" spans="1:24" ht="39" customHeight="1">
      <c r="A94" s="722">
        <v>42831</v>
      </c>
      <c r="B94" s="836" t="s">
        <v>659</v>
      </c>
      <c r="C94" s="836"/>
      <c r="D94" s="836"/>
      <c r="E94" s="836"/>
      <c r="F94" s="836"/>
      <c r="G94" s="836"/>
      <c r="H94" s="828" t="s">
        <v>20</v>
      </c>
      <c r="I94" s="828"/>
      <c r="J94" s="828"/>
      <c r="K94" s="828"/>
      <c r="L94" s="828"/>
      <c r="M94" s="828"/>
      <c r="N94" s="828"/>
      <c r="O94" s="828"/>
      <c r="P94" s="828"/>
      <c r="Q94" s="828"/>
      <c r="R94" s="828"/>
      <c r="S94" s="828"/>
      <c r="T94" s="807" t="s">
        <v>20</v>
      </c>
      <c r="U94" s="807"/>
      <c r="V94" s="601" t="s">
        <v>20</v>
      </c>
      <c r="W94" s="601" t="s">
        <v>20</v>
      </c>
      <c r="X94" s="707" t="s">
        <v>20</v>
      </c>
    </row>
  </sheetData>
  <mergeCells count="73">
    <mergeCell ref="H47:M47"/>
    <mergeCell ref="F63:I63"/>
    <mergeCell ref="F64:F65"/>
    <mergeCell ref="G64:G65"/>
    <mergeCell ref="A88:A93"/>
    <mergeCell ref="B89:G93"/>
    <mergeCell ref="H93:S93"/>
    <mergeCell ref="H89:S89"/>
    <mergeCell ref="B86:G86"/>
    <mergeCell ref="H86:S86"/>
    <mergeCell ref="H80:S81"/>
    <mergeCell ref="H64:H65"/>
    <mergeCell ref="I64:I65"/>
    <mergeCell ref="A86:A87"/>
    <mergeCell ref="A47:F47"/>
    <mergeCell ref="A63:D63"/>
    <mergeCell ref="T93:U93"/>
    <mergeCell ref="H91:S91"/>
    <mergeCell ref="T91:U91"/>
    <mergeCell ref="H92:S92"/>
    <mergeCell ref="T92:U92"/>
    <mergeCell ref="T89:U89"/>
    <mergeCell ref="H90:S90"/>
    <mergeCell ref="T90:U90"/>
    <mergeCell ref="B88:G88"/>
    <mergeCell ref="H88:S88"/>
    <mergeCell ref="T88:U88"/>
    <mergeCell ref="H87:S87"/>
    <mergeCell ref="T87:U87"/>
    <mergeCell ref="T84:U84"/>
    <mergeCell ref="H84:S84"/>
    <mergeCell ref="B84:G84"/>
    <mergeCell ref="B85:G85"/>
    <mergeCell ref="H85:S85"/>
    <mergeCell ref="T85:U85"/>
    <mergeCell ref="V80:V81"/>
    <mergeCell ref="W80:W81"/>
    <mergeCell ref="X80:X81"/>
    <mergeCell ref="A82:A83"/>
    <mergeCell ref="B82:G83"/>
    <mergeCell ref="H82:S82"/>
    <mergeCell ref="T82:U82"/>
    <mergeCell ref="H83:S83"/>
    <mergeCell ref="T83:U83"/>
    <mergeCell ref="A80:A81"/>
    <mergeCell ref="B80:G81"/>
    <mergeCell ref="J1:P2"/>
    <mergeCell ref="Q1:Q2"/>
    <mergeCell ref="J5:J6"/>
    <mergeCell ref="P5:P6"/>
    <mergeCell ref="A1:H2"/>
    <mergeCell ref="I1:I2"/>
    <mergeCell ref="A5:A6"/>
    <mergeCell ref="B5:B6"/>
    <mergeCell ref="C5:C6"/>
    <mergeCell ref="D5:D6"/>
    <mergeCell ref="H5:H6"/>
    <mergeCell ref="T94:U94"/>
    <mergeCell ref="B94:G94"/>
    <mergeCell ref="H94:S94"/>
    <mergeCell ref="K41:L41"/>
    <mergeCell ref="K42:L42"/>
    <mergeCell ref="K43:L43"/>
    <mergeCell ref="K44:L44"/>
    <mergeCell ref="K45:L45"/>
    <mergeCell ref="B41:C41"/>
    <mergeCell ref="B42:C42"/>
    <mergeCell ref="B43:C43"/>
    <mergeCell ref="B44:C44"/>
    <mergeCell ref="B45:C45"/>
    <mergeCell ref="T80:U81"/>
    <mergeCell ref="T86:U86"/>
    <mergeCell ref="B87:G87"/>
  </mergeCells>
  <conditionalFormatting sqref="H7:I20 P7:P20 I66:I78">
    <cfRule type="cellIs" dxfId="127" priority="29" stopIfTrue="1" operator="between">
      <formula>0.01</formula>
      <formula>0.64</formula>
    </cfRule>
    <cfRule type="cellIs" dxfId="126" priority="30" stopIfTrue="1" operator="between">
      <formula>0.65</formula>
      <formula>0.89</formula>
    </cfRule>
    <cfRule type="cellIs" dxfId="125" priority="31" stopIfTrue="1" operator="between">
      <formula>0.9</formula>
      <formula>0.99</formula>
    </cfRule>
    <cfRule type="cellIs" dxfId="124" priority="32" stopIfTrue="1" operator="greaterThanOrEqual">
      <formula>1</formula>
    </cfRule>
  </conditionalFormatting>
  <conditionalFormatting sqref="X82:X94">
    <cfRule type="containsText" dxfId="123" priority="19" stopIfTrue="1" operator="containsText" text="Em andamento">
      <formula>NOT(ISERROR(SEARCH("Em andamento",X82)))</formula>
    </cfRule>
    <cfRule type="containsText" dxfId="122" priority="20" stopIfTrue="1" operator="containsText" text="Concluído">
      <formula>NOT(ISERROR(SEARCH("Concluído",X82)))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8"/>
  <sheetViews>
    <sheetView workbookViewId="0">
      <selection activeCell="F9" sqref="F9"/>
    </sheetView>
  </sheetViews>
  <sheetFormatPr defaultRowHeight="15"/>
  <cols>
    <col min="1" max="3" width="10" style="1" customWidth="1"/>
    <col min="4" max="5" width="9.7109375" style="1" customWidth="1"/>
    <col min="6" max="6" width="10.85546875" style="1" customWidth="1"/>
    <col min="7" max="8" width="10.7109375" style="1" customWidth="1"/>
    <col min="9" max="9" width="10.140625" style="1" customWidth="1"/>
    <col min="10" max="16384" width="9.140625" style="1"/>
  </cols>
  <sheetData>
    <row r="1" spans="1:11" ht="30" customHeight="1">
      <c r="A1" s="816" t="s">
        <v>134</v>
      </c>
      <c r="B1" s="816"/>
      <c r="C1" s="816"/>
      <c r="D1" s="816"/>
      <c r="E1" s="816"/>
      <c r="F1" s="816"/>
      <c r="G1" s="816"/>
      <c r="H1" s="816"/>
      <c r="I1" s="748">
        <v>2017</v>
      </c>
    </row>
    <row r="2" spans="1:11" ht="30" customHeight="1">
      <c r="A2" s="816"/>
      <c r="B2" s="816"/>
      <c r="C2" s="816"/>
      <c r="D2" s="816"/>
      <c r="E2" s="816"/>
      <c r="F2" s="816"/>
      <c r="G2" s="816"/>
      <c r="H2" s="816"/>
      <c r="I2" s="749"/>
    </row>
    <row r="3" spans="1:11">
      <c r="A3" s="2"/>
    </row>
    <row r="5" spans="1:11" ht="33.75" customHeight="1">
      <c r="A5" s="750" t="s">
        <v>1</v>
      </c>
      <c r="B5" s="791" t="s">
        <v>127</v>
      </c>
      <c r="C5" s="791" t="s">
        <v>128</v>
      </c>
      <c r="D5" s="791" t="s">
        <v>129</v>
      </c>
      <c r="E5" s="141" t="s">
        <v>19</v>
      </c>
      <c r="F5" s="750" t="s">
        <v>612</v>
      </c>
      <c r="G5" s="141" t="s">
        <v>131</v>
      </c>
      <c r="H5" s="141" t="s">
        <v>132</v>
      </c>
      <c r="I5" s="791" t="s">
        <v>113</v>
      </c>
    </row>
    <row r="6" spans="1:11">
      <c r="A6" s="751"/>
      <c r="B6" s="792"/>
      <c r="C6" s="792"/>
      <c r="D6" s="792"/>
      <c r="E6" s="4">
        <v>2017</v>
      </c>
      <c r="F6" s="751"/>
      <c r="G6" s="4">
        <v>2016</v>
      </c>
      <c r="H6" s="4"/>
      <c r="I6" s="792"/>
    </row>
    <row r="7" spans="1:11" s="10" customFormat="1">
      <c r="A7" s="5" t="s">
        <v>7</v>
      </c>
      <c r="B7" s="143">
        <f>'CF - PO'!B7+'CQ - PO'!B7</f>
        <v>214467.58000000002</v>
      </c>
      <c r="C7" s="143">
        <f>'CF - PO'!C7+'CQ - PO'!C7</f>
        <v>125473.67</v>
      </c>
      <c r="D7" s="143">
        <f>'CF - PO'!D7+'CQ - PO'!D7</f>
        <v>645767.75</v>
      </c>
      <c r="E7" s="173">
        <f>SUM(B7:D7)</f>
        <v>985709</v>
      </c>
      <c r="F7" s="610">
        <f>E7/Tabulação!B57</f>
        <v>57982.882352941175</v>
      </c>
      <c r="G7" s="145">
        <v>99392.41</v>
      </c>
      <c r="H7" s="244">
        <f>'CF - PO'!H7+'CQ - PO'!G7</f>
        <v>1190000</v>
      </c>
      <c r="I7" s="9">
        <f t="shared" ref="I7:I20" si="0">(E7/H7)</f>
        <v>0.8283268907563025</v>
      </c>
    </row>
    <row r="8" spans="1:11" s="10" customFormat="1">
      <c r="A8" s="5" t="s">
        <v>8</v>
      </c>
      <c r="B8" s="143">
        <f>'CF - PO'!B8+'CQ - PO'!B8</f>
        <v>208670.61</v>
      </c>
      <c r="C8" s="143">
        <f>'CF - PO'!C8+'CQ - PO'!C8</f>
        <v>199642.95</v>
      </c>
      <c r="D8" s="143">
        <f>'CF - PO'!D8+'CQ - PO'!D8</f>
        <v>744611.85</v>
      </c>
      <c r="E8" s="173">
        <f>SUM(B8:D8)</f>
        <v>1152925.4099999999</v>
      </c>
      <c r="F8" s="610">
        <f>E8/Tabulação!B58</f>
        <v>57646.270499999999</v>
      </c>
      <c r="G8" s="145">
        <v>210617.35</v>
      </c>
      <c r="H8" s="244">
        <f>'CF - PO'!H8+'CQ - PO'!G8</f>
        <v>1400000</v>
      </c>
      <c r="I8" s="9">
        <f t="shared" si="0"/>
        <v>0.82351814999999995</v>
      </c>
    </row>
    <row r="9" spans="1:11">
      <c r="A9" s="11" t="s">
        <v>9</v>
      </c>
      <c r="B9" s="143">
        <f>'CF - PO'!B9+'CQ - PO'!B9</f>
        <v>390561.94</v>
      </c>
      <c r="C9" s="143">
        <f>'CF - PO'!C9+'CQ - PO'!C9</f>
        <v>414099.11</v>
      </c>
      <c r="D9" s="143">
        <f>'CF - PO'!D9+'CQ - PO'!D9</f>
        <v>538832.5</v>
      </c>
      <c r="E9" s="173">
        <f>SUM(B9:D9)</f>
        <v>1343493.55</v>
      </c>
      <c r="F9" s="610">
        <f>E9/Tabulação!B59</f>
        <v>58412.763043478262</v>
      </c>
      <c r="G9" s="145">
        <v>134717.71</v>
      </c>
      <c r="H9" s="244">
        <f>'CF - PO'!H9+'CQ - PO'!G9</f>
        <v>1610000</v>
      </c>
      <c r="I9" s="9">
        <f t="shared" si="0"/>
        <v>0.83446804347826087</v>
      </c>
      <c r="K9" s="52"/>
    </row>
    <row r="10" spans="1:11">
      <c r="A10" s="11" t="s">
        <v>10</v>
      </c>
      <c r="B10" s="146"/>
      <c r="C10" s="146"/>
      <c r="D10" s="146"/>
      <c r="E10" s="173"/>
      <c r="F10" s="610"/>
      <c r="G10" s="145">
        <v>134126.84</v>
      </c>
      <c r="H10" s="244">
        <f>'CF - PO'!H10+'CQ - PO'!G10</f>
        <v>1260000</v>
      </c>
      <c r="I10" s="9">
        <f t="shared" si="0"/>
        <v>0</v>
      </c>
    </row>
    <row r="11" spans="1:11">
      <c r="A11" s="11" t="s">
        <v>11</v>
      </c>
      <c r="B11" s="146"/>
      <c r="C11" s="146"/>
      <c r="D11" s="143"/>
      <c r="E11" s="173"/>
      <c r="F11" s="610"/>
      <c r="G11" s="145">
        <v>163734.51999999999</v>
      </c>
      <c r="H11" s="244">
        <f>'CF - PO'!H11+'CQ - PO'!G11</f>
        <v>1540000</v>
      </c>
      <c r="I11" s="9">
        <f t="shared" si="0"/>
        <v>0</v>
      </c>
    </row>
    <row r="12" spans="1:11">
      <c r="A12" s="11" t="s">
        <v>12</v>
      </c>
      <c r="B12" s="143"/>
      <c r="C12" s="143"/>
      <c r="D12" s="143"/>
      <c r="E12" s="173"/>
      <c r="F12" s="610"/>
      <c r="G12" s="145">
        <v>181762.9</v>
      </c>
      <c r="H12" s="244">
        <f>'CF - PO'!H12+'CQ - PO'!G12</f>
        <v>1470000</v>
      </c>
      <c r="I12" s="9">
        <f t="shared" si="0"/>
        <v>0</v>
      </c>
    </row>
    <row r="13" spans="1:11">
      <c r="A13" s="11" t="s">
        <v>13</v>
      </c>
      <c r="B13" s="143"/>
      <c r="C13" s="143"/>
      <c r="D13" s="143"/>
      <c r="E13" s="173"/>
      <c r="F13" s="610"/>
      <c r="G13" s="145">
        <v>147567.95000000001</v>
      </c>
      <c r="H13" s="244">
        <f>'CF - PO'!H13+'CQ - PO'!G13</f>
        <v>1470000</v>
      </c>
      <c r="I13" s="9">
        <f t="shared" si="0"/>
        <v>0</v>
      </c>
    </row>
    <row r="14" spans="1:11">
      <c r="A14" s="11" t="s">
        <v>14</v>
      </c>
      <c r="B14" s="143"/>
      <c r="C14" s="143"/>
      <c r="D14" s="143"/>
      <c r="E14" s="173"/>
      <c r="F14" s="610"/>
      <c r="G14" s="145">
        <v>109097.45</v>
      </c>
      <c r="H14" s="244">
        <f>'CF - PO'!H14+'CQ - PO'!G14</f>
        <v>1610000</v>
      </c>
      <c r="I14" s="9">
        <f t="shared" si="0"/>
        <v>0</v>
      </c>
    </row>
    <row r="15" spans="1:11">
      <c r="A15" s="11" t="s">
        <v>15</v>
      </c>
      <c r="B15" s="143"/>
      <c r="C15" s="143"/>
      <c r="D15" s="147"/>
      <c r="E15" s="173"/>
      <c r="F15" s="610"/>
      <c r="G15" s="145">
        <v>234839.06</v>
      </c>
      <c r="H15" s="244">
        <f>'CF - PO'!H15+'CQ - PO'!G15</f>
        <v>1400000</v>
      </c>
      <c r="I15" s="9">
        <f t="shared" si="0"/>
        <v>0</v>
      </c>
    </row>
    <row r="16" spans="1:11">
      <c r="A16" s="11" t="s">
        <v>16</v>
      </c>
      <c r="B16" s="149"/>
      <c r="C16" s="149"/>
      <c r="D16" s="106"/>
      <c r="E16" s="173"/>
      <c r="F16" s="610"/>
      <c r="G16" s="145">
        <v>160590.37</v>
      </c>
      <c r="H16" s="244">
        <f>'CF - PO'!H16+'CQ - PO'!G16</f>
        <v>1470000</v>
      </c>
      <c r="I16" s="9">
        <f t="shared" si="0"/>
        <v>0</v>
      </c>
    </row>
    <row r="17" spans="1:9">
      <c r="A17" s="11" t="s">
        <v>17</v>
      </c>
      <c r="B17" s="149"/>
      <c r="C17" s="149"/>
      <c r="D17" s="106"/>
      <c r="E17" s="173"/>
      <c r="F17" s="610"/>
      <c r="G17" s="145">
        <v>170287.6</v>
      </c>
      <c r="H17" s="244">
        <f>'CF - PO'!H17+'CQ - PO'!G17</f>
        <v>1400000</v>
      </c>
      <c r="I17" s="9">
        <f t="shared" si="0"/>
        <v>0</v>
      </c>
    </row>
    <row r="18" spans="1:9" s="10" customFormat="1">
      <c r="A18" s="11" t="s">
        <v>18</v>
      </c>
      <c r="B18" s="149"/>
      <c r="C18" s="149"/>
      <c r="D18" s="106"/>
      <c r="E18" s="173"/>
      <c r="F18" s="610"/>
      <c r="G18" s="145">
        <v>134694.82999999999</v>
      </c>
      <c r="H18" s="244">
        <f>'CF - PO'!H18+'CQ - PO'!G18</f>
        <v>770000</v>
      </c>
      <c r="I18" s="9">
        <f t="shared" si="0"/>
        <v>0</v>
      </c>
    </row>
    <row r="19" spans="1:9">
      <c r="A19" s="13" t="s">
        <v>19</v>
      </c>
      <c r="B19" s="150">
        <f>SUM(B7:B18)</f>
        <v>813700.13</v>
      </c>
      <c r="C19" s="150">
        <f t="shared" ref="C19:H19" si="1">SUM(C7:C18)</f>
        <v>739215.73</v>
      </c>
      <c r="D19" s="150">
        <f>SUM(D7:D18)</f>
        <v>1929212.1</v>
      </c>
      <c r="E19" s="229">
        <f>SUM(E7:E18)</f>
        <v>3482127.96</v>
      </c>
      <c r="F19" s="229">
        <f>SUM(F7:F18)</f>
        <v>174041.91589641944</v>
      </c>
      <c r="G19" s="150">
        <f>SUM(G7:G18)</f>
        <v>1881428.9900000002</v>
      </c>
      <c r="H19" s="151">
        <f t="shared" si="1"/>
        <v>16590000</v>
      </c>
      <c r="I19" s="9">
        <f t="shared" si="0"/>
        <v>0.20989318625678119</v>
      </c>
    </row>
    <row r="20" spans="1:9">
      <c r="A20" s="13" t="s">
        <v>21</v>
      </c>
      <c r="B20" s="152">
        <f>AVERAGE(B7:B18)</f>
        <v>271233.37666666665</v>
      </c>
      <c r="C20" s="152">
        <f t="shared" ref="C20:H20" si="2">AVERAGE(C7:C18)</f>
        <v>246405.24333333332</v>
      </c>
      <c r="D20" s="152">
        <f>AVERAGE(D7:D18)</f>
        <v>643070.70000000007</v>
      </c>
      <c r="E20" s="243">
        <f>AVERAGE(E7:E18)</f>
        <v>1160709.32</v>
      </c>
      <c r="F20" s="243">
        <f>AVERAGE(F7:F18)</f>
        <v>58013.971965473145</v>
      </c>
      <c r="G20" s="152">
        <f>AVERAGE(G7:G18)</f>
        <v>156785.74916666668</v>
      </c>
      <c r="H20" s="153">
        <f t="shared" si="2"/>
        <v>1382500</v>
      </c>
      <c r="I20" s="9">
        <f t="shared" si="0"/>
        <v>0.83957274502712487</v>
      </c>
    </row>
    <row r="21" spans="1:9">
      <c r="A21" s="18"/>
      <c r="B21" s="19"/>
      <c r="C21" s="19"/>
      <c r="D21" s="20"/>
      <c r="E21" s="20"/>
      <c r="F21" s="20"/>
      <c r="G21" s="20"/>
      <c r="H21" s="20"/>
    </row>
    <row r="22" spans="1:9">
      <c r="A22" s="20"/>
      <c r="B22" s="20"/>
      <c r="C22" s="20"/>
      <c r="D22" s="20"/>
      <c r="E22" s="20"/>
      <c r="F22" s="20"/>
      <c r="G22" s="20"/>
      <c r="H22" s="20"/>
    </row>
    <row r="23" spans="1:9">
      <c r="A23" s="20"/>
      <c r="B23" s="138"/>
      <c r="C23" s="20"/>
      <c r="D23" s="20"/>
      <c r="E23" s="20"/>
      <c r="F23" s="20"/>
      <c r="G23" s="20"/>
      <c r="H23" s="20"/>
    </row>
    <row r="24" spans="1:9">
      <c r="A24" s="20"/>
      <c r="B24" s="20"/>
      <c r="C24" s="20"/>
      <c r="D24" s="20"/>
      <c r="E24" s="20"/>
      <c r="F24" s="20"/>
      <c r="G24" s="20"/>
      <c r="H24" s="20"/>
    </row>
    <row r="25" spans="1:9">
      <c r="A25" s="20"/>
      <c r="B25" s="20"/>
      <c r="C25" s="20"/>
      <c r="D25" s="20"/>
      <c r="E25" s="20"/>
      <c r="F25" s="20"/>
      <c r="G25" s="20"/>
      <c r="H25" s="20"/>
    </row>
    <row r="26" spans="1:9">
      <c r="A26" s="20"/>
      <c r="B26" s="20"/>
      <c r="C26" s="20"/>
      <c r="D26" s="20"/>
      <c r="E26" s="20"/>
      <c r="F26" s="20"/>
      <c r="G26" s="20"/>
      <c r="H26" s="20"/>
    </row>
    <row r="27" spans="1:9">
      <c r="A27" s="20"/>
      <c r="B27" s="20"/>
      <c r="C27" s="20"/>
      <c r="D27" s="20"/>
      <c r="E27" s="20"/>
      <c r="F27" s="20"/>
      <c r="G27" s="20"/>
      <c r="H27" s="20"/>
    </row>
    <row r="28" spans="1:9">
      <c r="A28" s="20"/>
      <c r="B28" s="20"/>
      <c r="C28" s="20"/>
      <c r="D28" s="20"/>
      <c r="E28" s="20"/>
      <c r="F28" s="20"/>
      <c r="G28" s="20"/>
      <c r="H28" s="20"/>
    </row>
    <row r="29" spans="1:9">
      <c r="A29" s="20"/>
      <c r="B29" s="20"/>
      <c r="C29" s="20"/>
      <c r="D29" s="20"/>
      <c r="E29" s="20"/>
      <c r="F29" s="20"/>
      <c r="G29" s="20"/>
      <c r="H29" s="20"/>
    </row>
    <row r="30" spans="1:9">
      <c r="A30" s="20"/>
      <c r="B30" s="20"/>
      <c r="C30" s="20"/>
      <c r="D30" s="20"/>
      <c r="E30" s="20"/>
      <c r="F30" s="20"/>
      <c r="G30" s="20"/>
      <c r="H30" s="20"/>
    </row>
    <row r="31" spans="1:9">
      <c r="A31" s="20"/>
      <c r="B31" s="20"/>
      <c r="C31" s="20"/>
      <c r="D31" s="20"/>
      <c r="E31" s="20"/>
      <c r="F31" s="20"/>
      <c r="G31" s="20"/>
      <c r="H31" s="20"/>
    </row>
    <row r="32" spans="1:9">
      <c r="A32" s="20"/>
      <c r="B32" s="20"/>
      <c r="C32" s="20"/>
      <c r="D32" s="20"/>
      <c r="E32" s="20"/>
      <c r="F32" s="20"/>
      <c r="G32" s="20"/>
      <c r="H32" s="20"/>
    </row>
    <row r="33" spans="1:8">
      <c r="A33" s="20"/>
      <c r="B33" s="20"/>
      <c r="C33" s="20"/>
      <c r="D33" s="20"/>
      <c r="E33" s="20"/>
      <c r="F33" s="20"/>
      <c r="G33" s="20"/>
      <c r="H33" s="20"/>
    </row>
    <row r="34" spans="1:8">
      <c r="A34" s="20"/>
      <c r="B34" s="20"/>
      <c r="C34" s="20"/>
      <c r="D34" s="20"/>
      <c r="E34" s="20"/>
      <c r="F34" s="20"/>
      <c r="G34" s="20"/>
      <c r="H34" s="20"/>
    </row>
    <row r="35" spans="1:8">
      <c r="A35" s="20"/>
      <c r="B35" s="20"/>
      <c r="C35" s="20"/>
      <c r="D35" s="20"/>
      <c r="E35" s="20"/>
      <c r="F35" s="20"/>
      <c r="G35" s="20"/>
      <c r="H35" s="20"/>
    </row>
    <row r="36" spans="1:8">
      <c r="A36" s="20"/>
      <c r="B36" s="20"/>
      <c r="C36" s="20"/>
      <c r="D36" s="20"/>
      <c r="E36" s="20"/>
      <c r="F36" s="20"/>
      <c r="G36" s="20"/>
      <c r="H36" s="20"/>
    </row>
    <row r="37" spans="1:8">
      <c r="A37" s="20"/>
      <c r="B37" s="20"/>
      <c r="C37" s="20"/>
      <c r="D37" s="20"/>
      <c r="E37" s="20"/>
      <c r="F37" s="20"/>
      <c r="G37" s="20"/>
      <c r="H37" s="20"/>
    </row>
    <row r="38" spans="1:8">
      <c r="A38" s="20"/>
      <c r="B38" s="20"/>
      <c r="C38" s="20"/>
      <c r="D38" s="20"/>
      <c r="E38" s="20"/>
      <c r="F38" s="20"/>
      <c r="G38" s="20"/>
      <c r="H38" s="20"/>
    </row>
    <row r="39" spans="1:8">
      <c r="A39" s="20"/>
      <c r="B39" s="20"/>
      <c r="C39" s="20"/>
      <c r="D39" s="20"/>
      <c r="E39" s="20"/>
      <c r="F39" s="20"/>
      <c r="G39" s="20"/>
      <c r="H39" s="20"/>
    </row>
    <row r="40" spans="1:8">
      <c r="B40" s="21" t="s">
        <v>23</v>
      </c>
      <c r="C40" s="21"/>
    </row>
    <row r="41" spans="1:8" ht="18">
      <c r="A41" s="139"/>
      <c r="B41" s="817" t="s">
        <v>24</v>
      </c>
      <c r="C41" s="817"/>
      <c r="D41" s="629" t="s">
        <v>570</v>
      </c>
    </row>
    <row r="42" spans="1:8" ht="18">
      <c r="A42" s="139"/>
      <c r="B42" s="818" t="s">
        <v>26</v>
      </c>
      <c r="C42" s="818"/>
      <c r="D42" s="629" t="s">
        <v>572</v>
      </c>
      <c r="H42" s="1" t="s">
        <v>22</v>
      </c>
    </row>
    <row r="43" spans="1:8" ht="18">
      <c r="A43" s="139"/>
      <c r="B43" s="799" t="s">
        <v>28</v>
      </c>
      <c r="C43" s="799"/>
      <c r="D43" s="629" t="s">
        <v>573</v>
      </c>
    </row>
    <row r="44" spans="1:8" ht="18">
      <c r="A44" s="139"/>
      <c r="B44" s="800" t="s">
        <v>115</v>
      </c>
      <c r="C44" s="800"/>
      <c r="D44" s="629" t="s">
        <v>574</v>
      </c>
    </row>
    <row r="45" spans="1:8" ht="18">
      <c r="A45" s="139"/>
      <c r="B45" s="801"/>
      <c r="C45" s="801"/>
      <c r="D45" s="629" t="s">
        <v>32</v>
      </c>
    </row>
    <row r="46" spans="1:8" ht="18">
      <c r="A46" s="140"/>
    </row>
    <row r="47" spans="1:8">
      <c r="A47" s="90"/>
    </row>
    <row r="48" spans="1:8">
      <c r="A48" s="90"/>
    </row>
    <row r="49" spans="1:1">
      <c r="A49" s="90"/>
    </row>
    <row r="50" spans="1:1">
      <c r="A50" s="90"/>
    </row>
    <row r="51" spans="1:1">
      <c r="A51" s="90"/>
    </row>
    <row r="52" spans="1:1">
      <c r="A52" s="90"/>
    </row>
    <row r="53" spans="1:1">
      <c r="A53" s="90"/>
    </row>
    <row r="54" spans="1:1">
      <c r="A54" s="90"/>
    </row>
    <row r="55" spans="1:1">
      <c r="A55" s="90"/>
    </row>
    <row r="56" spans="1:1">
      <c r="A56" s="90"/>
    </row>
    <row r="57" spans="1:1">
      <c r="A57" s="90"/>
    </row>
    <row r="58" spans="1:1">
      <c r="A58" s="90"/>
    </row>
    <row r="59" spans="1:1">
      <c r="A59" s="90"/>
    </row>
    <row r="60" spans="1:1">
      <c r="A60" s="90"/>
    </row>
    <row r="61" spans="1:1">
      <c r="A61" s="90"/>
    </row>
    <row r="62" spans="1:1">
      <c r="A62" s="90"/>
    </row>
    <row r="63" spans="1:1">
      <c r="A63" s="90"/>
    </row>
    <row r="64" spans="1:1">
      <c r="A64" s="90"/>
    </row>
    <row r="65" spans="1:1">
      <c r="A65" s="90"/>
    </row>
    <row r="66" spans="1:1">
      <c r="A66" s="90"/>
    </row>
    <row r="67" spans="1:1">
      <c r="A67" s="90"/>
    </row>
    <row r="68" spans="1:1">
      <c r="A68" s="90"/>
    </row>
  </sheetData>
  <mergeCells count="13">
    <mergeCell ref="B41:C41"/>
    <mergeCell ref="B42:C42"/>
    <mergeCell ref="B43:C43"/>
    <mergeCell ref="B44:C44"/>
    <mergeCell ref="B45:C45"/>
    <mergeCell ref="A1:H2"/>
    <mergeCell ref="I1:I2"/>
    <mergeCell ref="A5:A6"/>
    <mergeCell ref="B5:B6"/>
    <mergeCell ref="C5:C6"/>
    <mergeCell ref="D5:D6"/>
    <mergeCell ref="I5:I6"/>
    <mergeCell ref="F5:F6"/>
  </mergeCells>
  <conditionalFormatting sqref="I7:I20">
    <cfRule type="cellIs" dxfId="121" priority="1" stopIfTrue="1" operator="between">
      <formula>0.01</formula>
      <formula>0.64</formula>
    </cfRule>
    <cfRule type="cellIs" dxfId="120" priority="2" stopIfTrue="1" operator="between">
      <formula>0.65</formula>
      <formula>0.89</formula>
    </cfRule>
    <cfRule type="cellIs" dxfId="119" priority="3" stopIfTrue="1" operator="between">
      <formula>0.9</formula>
      <formula>0.99</formula>
    </cfRule>
    <cfRule type="cellIs" dxfId="118" priority="4" stopIfTrue="1" operator="greaterThanOrEqual">
      <formula>1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4"/>
  <sheetViews>
    <sheetView topLeftCell="B4" workbookViewId="0">
      <selection activeCell="Q4" sqref="Q4"/>
    </sheetView>
  </sheetViews>
  <sheetFormatPr defaultRowHeight="15"/>
  <cols>
    <col min="1" max="3" width="10" style="1" customWidth="1"/>
    <col min="4" max="5" width="9.7109375" style="1" customWidth="1"/>
    <col min="6" max="6" width="10.85546875" style="1" customWidth="1"/>
    <col min="7" max="8" width="10.7109375" style="1" customWidth="1"/>
    <col min="9" max="9" width="10.140625" style="1" customWidth="1"/>
    <col min="10" max="10" width="13.28515625" style="1" bestFit="1" customWidth="1"/>
    <col min="11" max="11" width="9.140625" style="1"/>
    <col min="12" max="12" width="10" style="1" customWidth="1"/>
    <col min="13" max="13" width="10.42578125" style="1" customWidth="1"/>
    <col min="14" max="14" width="10.85546875" style="1" customWidth="1"/>
    <col min="15" max="15" width="11.140625" style="1" customWidth="1"/>
    <col min="16" max="16" width="10" style="1" customWidth="1"/>
    <col min="17" max="17" width="11.42578125" style="1" customWidth="1"/>
    <col min="18" max="18" width="12" style="1" customWidth="1"/>
    <col min="19" max="19" width="11.28515625" style="1" customWidth="1"/>
    <col min="20" max="16384" width="9.140625" style="1"/>
  </cols>
  <sheetData>
    <row r="1" spans="1:17" ht="30" customHeight="1">
      <c r="A1" s="825" t="s">
        <v>567</v>
      </c>
      <c r="B1" s="825"/>
      <c r="C1" s="825"/>
      <c r="D1" s="825"/>
      <c r="E1" s="825"/>
      <c r="F1" s="825"/>
      <c r="G1" s="825"/>
      <c r="H1" s="825"/>
      <c r="I1" s="814">
        <v>2017</v>
      </c>
      <c r="J1" s="742" t="s">
        <v>567</v>
      </c>
      <c r="K1" s="743"/>
      <c r="L1" s="743"/>
      <c r="M1" s="743"/>
      <c r="N1" s="743"/>
      <c r="O1" s="743"/>
      <c r="P1" s="744"/>
      <c r="Q1" s="748">
        <v>2017</v>
      </c>
    </row>
    <row r="2" spans="1:17" ht="30" customHeight="1">
      <c r="A2" s="825"/>
      <c r="B2" s="825"/>
      <c r="C2" s="825"/>
      <c r="D2" s="825"/>
      <c r="E2" s="825"/>
      <c r="F2" s="825"/>
      <c r="G2" s="825"/>
      <c r="H2" s="825"/>
      <c r="I2" s="815"/>
      <c r="J2" s="745"/>
      <c r="K2" s="746"/>
      <c r="L2" s="746"/>
      <c r="M2" s="746"/>
      <c r="N2" s="746"/>
      <c r="O2" s="746"/>
      <c r="P2" s="747"/>
      <c r="Q2" s="749"/>
    </row>
    <row r="3" spans="1:17">
      <c r="A3" s="2"/>
    </row>
    <row r="5" spans="1:17" ht="33.75" customHeight="1">
      <c r="A5" s="750" t="s">
        <v>1</v>
      </c>
      <c r="B5" s="791" t="s">
        <v>127</v>
      </c>
      <c r="C5" s="791" t="s">
        <v>128</v>
      </c>
      <c r="D5" s="791" t="s">
        <v>129</v>
      </c>
      <c r="E5" s="791" t="s">
        <v>130</v>
      </c>
      <c r="F5" s="591" t="s">
        <v>19</v>
      </c>
      <c r="G5" s="591" t="s">
        <v>131</v>
      </c>
      <c r="H5" s="591" t="s">
        <v>132</v>
      </c>
      <c r="I5" s="791" t="s">
        <v>113</v>
      </c>
      <c r="J5" s="824" t="s">
        <v>1</v>
      </c>
      <c r="K5" s="591" t="s">
        <v>127</v>
      </c>
      <c r="L5" s="591" t="s">
        <v>128</v>
      </c>
      <c r="M5" s="591" t="s">
        <v>577</v>
      </c>
      <c r="N5" s="591" t="s">
        <v>19</v>
      </c>
      <c r="O5" s="591" t="s">
        <v>132</v>
      </c>
      <c r="P5" s="791" t="s">
        <v>113</v>
      </c>
    </row>
    <row r="6" spans="1:17" ht="33.75">
      <c r="A6" s="751"/>
      <c r="B6" s="792"/>
      <c r="C6" s="792"/>
      <c r="D6" s="792"/>
      <c r="E6" s="792"/>
      <c r="F6" s="593">
        <v>2017</v>
      </c>
      <c r="G6" s="593">
        <v>2016</v>
      </c>
      <c r="H6" s="593"/>
      <c r="I6" s="792"/>
      <c r="J6" s="824"/>
      <c r="K6" s="592" t="s">
        <v>560</v>
      </c>
      <c r="L6" s="592" t="s">
        <v>560</v>
      </c>
      <c r="M6" s="592" t="s">
        <v>560</v>
      </c>
      <c r="N6" s="593">
        <v>2017</v>
      </c>
      <c r="O6" s="593" t="s">
        <v>437</v>
      </c>
      <c r="P6" s="792"/>
    </row>
    <row r="7" spans="1:17" s="10" customFormat="1">
      <c r="A7" s="325" t="s">
        <v>7</v>
      </c>
      <c r="B7" s="317">
        <v>24377.599999999999</v>
      </c>
      <c r="C7" s="317">
        <v>20022.41</v>
      </c>
      <c r="D7" s="317">
        <v>135972.32999999999</v>
      </c>
      <c r="E7" s="317">
        <v>0</v>
      </c>
      <c r="F7" s="610">
        <f>SUM(B7:E7)</f>
        <v>180372.33999999997</v>
      </c>
      <c r="G7" s="611">
        <v>144267.1</v>
      </c>
      <c r="H7" s="244">
        <f>15000*[1]Tabulação!B57</f>
        <v>255000</v>
      </c>
      <c r="I7" s="324">
        <f>(F7/H7)</f>
        <v>0.70734250980392144</v>
      </c>
      <c r="J7" s="325" t="s">
        <v>7</v>
      </c>
      <c r="K7" s="143">
        <f>B7/Tabulação!$B$57</f>
        <v>1433.9764705882353</v>
      </c>
      <c r="L7" s="143">
        <f>C7/Tabulação!$B$57</f>
        <v>1177.7888235294117</v>
      </c>
      <c r="M7" s="143">
        <f>D7/Tabulação!$B$57</f>
        <v>7998.3723529411754</v>
      </c>
      <c r="N7" s="173">
        <f>SUM(K7:M7)</f>
        <v>10610.137647058822</v>
      </c>
      <c r="O7" s="244">
        <f>H7/Tabulação!B57</f>
        <v>15000</v>
      </c>
      <c r="P7" s="9">
        <f>(N7/O7)</f>
        <v>0.70734250980392144</v>
      </c>
    </row>
    <row r="8" spans="1:17" s="10" customFormat="1">
      <c r="A8" s="325" t="s">
        <v>8</v>
      </c>
      <c r="B8" s="317">
        <v>83426.48</v>
      </c>
      <c r="C8" s="317">
        <v>89201.919999999998</v>
      </c>
      <c r="D8" s="317">
        <v>119985.35</v>
      </c>
      <c r="E8" s="317">
        <v>0</v>
      </c>
      <c r="F8" s="610">
        <f t="shared" ref="F8:F9" si="0">SUM(B8:E8)</f>
        <v>292613.75</v>
      </c>
      <c r="G8" s="611">
        <v>218544.23</v>
      </c>
      <c r="H8" s="244">
        <f>15000*[1]Tabulação!B58</f>
        <v>300000</v>
      </c>
      <c r="I8" s="324">
        <f t="shared" ref="I8:I17" si="1">(F8/H8)</f>
        <v>0.97537916666666669</v>
      </c>
      <c r="J8" s="325" t="s">
        <v>8</v>
      </c>
      <c r="K8" s="143">
        <f>B8/Tabulação!$B$58</f>
        <v>4171.3239999999996</v>
      </c>
      <c r="L8" s="143">
        <f>C8/Tabulação!$B$58</f>
        <v>4460.0959999999995</v>
      </c>
      <c r="M8" s="143">
        <f>D8/Tabulação!$B$58</f>
        <v>5999.2674999999999</v>
      </c>
      <c r="N8" s="173">
        <f>SUM(K8:M8)</f>
        <v>14630.687499999998</v>
      </c>
      <c r="O8" s="244">
        <f>H8/Tabulação!B58</f>
        <v>15000</v>
      </c>
      <c r="P8" s="9">
        <f t="shared" ref="P8:P20" si="2">(N8/O8)</f>
        <v>0.97537916666666657</v>
      </c>
    </row>
    <row r="9" spans="1:17">
      <c r="A9" s="323" t="s">
        <v>9</v>
      </c>
      <c r="B9" s="317">
        <v>100669.27</v>
      </c>
      <c r="C9" s="317">
        <v>100542.54</v>
      </c>
      <c r="D9" s="317">
        <v>99468.92</v>
      </c>
      <c r="E9" s="317">
        <v>0</v>
      </c>
      <c r="F9" s="610">
        <f t="shared" si="0"/>
        <v>300680.73</v>
      </c>
      <c r="G9" s="611">
        <v>210928.41</v>
      </c>
      <c r="H9" s="244">
        <f>15000*[1]Tabulação!B59</f>
        <v>345000</v>
      </c>
      <c r="I9" s="324">
        <f t="shared" si="1"/>
        <v>0.87153834782608686</v>
      </c>
      <c r="J9" s="323" t="s">
        <v>9</v>
      </c>
      <c r="K9" s="143">
        <f>B9/Tabulação!$B$59</f>
        <v>4376.9247826086958</v>
      </c>
      <c r="L9" s="143">
        <f>C9/Tabulação!$B$59</f>
        <v>4371.4147826086955</v>
      </c>
      <c r="M9" s="143">
        <f>D9/Tabulação!$B$59</f>
        <v>4324.735652173913</v>
      </c>
      <c r="N9" s="173">
        <f>SUM(K9:M9)</f>
        <v>13073.075217391304</v>
      </c>
      <c r="O9" s="244">
        <f>H9/Tabulação!B59</f>
        <v>15000</v>
      </c>
      <c r="P9" s="9">
        <f t="shared" si="2"/>
        <v>0.87153834782608697</v>
      </c>
    </row>
    <row r="10" spans="1:17">
      <c r="A10" s="323" t="s">
        <v>10</v>
      </c>
      <c r="B10" s="614"/>
      <c r="C10" s="614"/>
      <c r="D10" s="614"/>
      <c r="E10" s="317"/>
      <c r="F10" s="610"/>
      <c r="G10" s="611">
        <v>178419.13</v>
      </c>
      <c r="H10" s="244">
        <f>15000*[1]Tabulação!B60</f>
        <v>270000</v>
      </c>
      <c r="I10" s="324">
        <f t="shared" si="1"/>
        <v>0</v>
      </c>
      <c r="J10" s="323" t="s">
        <v>10</v>
      </c>
      <c r="K10" s="146"/>
      <c r="L10" s="146"/>
      <c r="M10" s="614"/>
      <c r="N10" s="173"/>
      <c r="O10" s="244">
        <f>H10/Tabulação!B60</f>
        <v>15000</v>
      </c>
      <c r="P10" s="9">
        <f t="shared" si="2"/>
        <v>0</v>
      </c>
    </row>
    <row r="11" spans="1:17">
      <c r="A11" s="323" t="s">
        <v>11</v>
      </c>
      <c r="B11" s="614"/>
      <c r="C11" s="614"/>
      <c r="D11" s="317"/>
      <c r="E11" s="317"/>
      <c r="F11" s="610"/>
      <c r="G11" s="611">
        <v>186882.41</v>
      </c>
      <c r="H11" s="244">
        <f>15000*[1]Tabulação!B61</f>
        <v>345000</v>
      </c>
      <c r="I11" s="324">
        <f t="shared" si="1"/>
        <v>0</v>
      </c>
      <c r="J11" s="323" t="s">
        <v>11</v>
      </c>
      <c r="K11" s="146"/>
      <c r="L11" s="146"/>
      <c r="M11" s="614"/>
      <c r="N11" s="173"/>
      <c r="O11" s="244">
        <f>H11/Tabulação!B61</f>
        <v>15681.818181818182</v>
      </c>
      <c r="P11" s="9">
        <f t="shared" si="2"/>
        <v>0</v>
      </c>
    </row>
    <row r="12" spans="1:17">
      <c r="A12" s="323" t="s">
        <v>12</v>
      </c>
      <c r="B12" s="317"/>
      <c r="C12" s="317"/>
      <c r="D12" s="317"/>
      <c r="E12" s="317"/>
      <c r="F12" s="610"/>
      <c r="G12" s="611">
        <v>200251.2</v>
      </c>
      <c r="H12" s="244">
        <f>15000*[1]Tabulação!B62</f>
        <v>315000</v>
      </c>
      <c r="I12" s="324">
        <f t="shared" si="1"/>
        <v>0</v>
      </c>
      <c r="J12" s="323" t="s">
        <v>12</v>
      </c>
      <c r="K12" s="143"/>
      <c r="L12" s="143"/>
      <c r="M12" s="317"/>
      <c r="N12" s="173"/>
      <c r="O12" s="244">
        <f>H12/Tabulação!B62</f>
        <v>15000</v>
      </c>
      <c r="P12" s="9">
        <f t="shared" si="2"/>
        <v>0</v>
      </c>
    </row>
    <row r="13" spans="1:17">
      <c r="A13" s="323" t="s">
        <v>13</v>
      </c>
      <c r="B13" s="317"/>
      <c r="C13" s="317"/>
      <c r="D13" s="317"/>
      <c r="E13" s="317"/>
      <c r="F13" s="610"/>
      <c r="G13" s="611">
        <v>199230.92</v>
      </c>
      <c r="H13" s="244">
        <f>15000*[1]Tabulação!B63</f>
        <v>315000</v>
      </c>
      <c r="I13" s="324">
        <f t="shared" si="1"/>
        <v>0</v>
      </c>
      <c r="J13" s="323" t="s">
        <v>13</v>
      </c>
      <c r="K13" s="143"/>
      <c r="L13" s="143"/>
      <c r="M13" s="317"/>
      <c r="N13" s="173"/>
      <c r="O13" s="244">
        <f>H13/Tabulação!B63</f>
        <v>15000</v>
      </c>
      <c r="P13" s="9">
        <f t="shared" si="2"/>
        <v>0</v>
      </c>
    </row>
    <row r="14" spans="1:17">
      <c r="A14" s="323" t="s">
        <v>14</v>
      </c>
      <c r="B14" s="317"/>
      <c r="C14" s="317"/>
      <c r="D14" s="317"/>
      <c r="E14" s="317"/>
      <c r="F14" s="610"/>
      <c r="G14" s="611">
        <v>188749.5</v>
      </c>
      <c r="H14" s="244">
        <f>15000*[1]Tabulação!B64</f>
        <v>345000</v>
      </c>
      <c r="I14" s="324">
        <f t="shared" si="1"/>
        <v>0</v>
      </c>
      <c r="J14" s="323" t="s">
        <v>14</v>
      </c>
      <c r="K14" s="143"/>
      <c r="L14" s="143"/>
      <c r="M14" s="317"/>
      <c r="N14" s="173"/>
      <c r="O14" s="244">
        <f>H14/Tabulação!B64</f>
        <v>15000</v>
      </c>
      <c r="P14" s="9">
        <f t="shared" si="2"/>
        <v>0</v>
      </c>
    </row>
    <row r="15" spans="1:17">
      <c r="A15" s="323" t="s">
        <v>15</v>
      </c>
      <c r="B15" s="317"/>
      <c r="C15" s="317"/>
      <c r="D15" s="615"/>
      <c r="E15" s="148"/>
      <c r="F15" s="610"/>
      <c r="G15" s="611">
        <v>188061.09</v>
      </c>
      <c r="H15" s="244">
        <f>15000*[1]Tabulação!B65</f>
        <v>300000</v>
      </c>
      <c r="I15" s="324">
        <f t="shared" si="1"/>
        <v>0</v>
      </c>
      <c r="J15" s="323" t="s">
        <v>15</v>
      </c>
      <c r="K15" s="143"/>
      <c r="L15" s="143"/>
      <c r="M15" s="317"/>
      <c r="N15" s="173"/>
      <c r="O15" s="244">
        <f>H15/Tabulação!B65</f>
        <v>15000</v>
      </c>
      <c r="P15" s="9">
        <f t="shared" si="2"/>
        <v>0</v>
      </c>
    </row>
    <row r="16" spans="1:17">
      <c r="A16" s="323" t="s">
        <v>16</v>
      </c>
      <c r="B16" s="616"/>
      <c r="C16" s="616"/>
      <c r="D16" s="504"/>
      <c r="E16" s="616"/>
      <c r="F16" s="610"/>
      <c r="G16" s="611">
        <v>198612.57</v>
      </c>
      <c r="H16" s="244">
        <f>15000*[1]Tabulação!B66</f>
        <v>315000</v>
      </c>
      <c r="I16" s="324">
        <f t="shared" si="1"/>
        <v>0</v>
      </c>
      <c r="J16" s="323" t="s">
        <v>16</v>
      </c>
      <c r="K16" s="149"/>
      <c r="L16" s="149"/>
      <c r="M16" s="616"/>
      <c r="N16" s="173"/>
      <c r="O16" s="244">
        <f>H16/Tabulação!B66</f>
        <v>15000</v>
      </c>
      <c r="P16" s="9">
        <f t="shared" si="2"/>
        <v>0</v>
      </c>
    </row>
    <row r="17" spans="1:16">
      <c r="A17" s="323" t="s">
        <v>17</v>
      </c>
      <c r="B17" s="616"/>
      <c r="C17" s="616"/>
      <c r="D17" s="504"/>
      <c r="E17" s="616"/>
      <c r="F17" s="610"/>
      <c r="G17" s="611">
        <v>202222.03</v>
      </c>
      <c r="H17" s="244">
        <f>15000*[1]Tabulação!B67</f>
        <v>300000</v>
      </c>
      <c r="I17" s="324">
        <f t="shared" si="1"/>
        <v>0</v>
      </c>
      <c r="J17" s="323" t="s">
        <v>17</v>
      </c>
      <c r="K17" s="149"/>
      <c r="L17" s="149"/>
      <c r="M17" s="616"/>
      <c r="N17" s="173"/>
      <c r="O17" s="244">
        <f>H17/Tabulação!B67</f>
        <v>15000</v>
      </c>
      <c r="P17" s="9">
        <f t="shared" si="2"/>
        <v>0</v>
      </c>
    </row>
    <row r="18" spans="1:16" s="10" customFormat="1">
      <c r="A18" s="323" t="s">
        <v>18</v>
      </c>
      <c r="B18" s="616"/>
      <c r="C18" s="616"/>
      <c r="D18" s="504"/>
      <c r="E18" s="616"/>
      <c r="F18" s="610"/>
      <c r="G18" s="611">
        <v>118279.69</v>
      </c>
      <c r="H18" s="244">
        <f>15000*[1]Tabulação!B68</f>
        <v>165000</v>
      </c>
      <c r="I18" s="324">
        <f>(F18/H18)</f>
        <v>0</v>
      </c>
      <c r="J18" s="323" t="s">
        <v>18</v>
      </c>
      <c r="K18" s="149"/>
      <c r="L18" s="149"/>
      <c r="M18" s="616"/>
      <c r="N18" s="173"/>
      <c r="O18" s="244">
        <f>H18/Tabulação!B68</f>
        <v>15000</v>
      </c>
      <c r="P18" s="9">
        <f t="shared" si="2"/>
        <v>0</v>
      </c>
    </row>
    <row r="19" spans="1:16">
      <c r="A19" s="326" t="s">
        <v>19</v>
      </c>
      <c r="B19" s="619">
        <f>SUM(B7:B18)</f>
        <v>208473.34999999998</v>
      </c>
      <c r="C19" s="619">
        <f t="shared" ref="C19:E19" si="3">SUM(C7:C18)</f>
        <v>209766.87</v>
      </c>
      <c r="D19" s="619">
        <f>SUM(D7:D18)</f>
        <v>355426.6</v>
      </c>
      <c r="E19" s="619">
        <f t="shared" si="3"/>
        <v>0</v>
      </c>
      <c r="F19" s="620">
        <f>SUM(F7:F18)</f>
        <v>773666.82</v>
      </c>
      <c r="G19" s="619">
        <f>SUM(G7:G18)</f>
        <v>2234448.2799999998</v>
      </c>
      <c r="H19" s="621">
        <f>15000*[1]Tabulação!B69</f>
        <v>3570000</v>
      </c>
      <c r="I19" s="324">
        <f>(F19/H19)</f>
        <v>0.21671339495798317</v>
      </c>
      <c r="J19" s="326" t="s">
        <v>19</v>
      </c>
      <c r="K19" s="150">
        <f>SUM(K7:K18)</f>
        <v>9982.2252531969316</v>
      </c>
      <c r="L19" s="150">
        <f t="shared" ref="L19:O19" si="4">SUM(L7:L18)</f>
        <v>10009.299606138107</v>
      </c>
      <c r="M19" s="150">
        <f t="shared" si="4"/>
        <v>18322.375505115087</v>
      </c>
      <c r="N19" s="229">
        <f t="shared" si="4"/>
        <v>38313.900364450128</v>
      </c>
      <c r="O19" s="151">
        <f t="shared" si="4"/>
        <v>180681.81818181818</v>
      </c>
      <c r="P19" s="9">
        <f t="shared" si="2"/>
        <v>0.21205177560198812</v>
      </c>
    </row>
    <row r="20" spans="1:16">
      <c r="A20" s="326" t="s">
        <v>21</v>
      </c>
      <c r="B20" s="624">
        <f>AVERAGE(B7:B18)</f>
        <v>69491.116666666654</v>
      </c>
      <c r="C20" s="624">
        <f t="shared" ref="C20:H20" si="5">AVERAGE(C7:C18)</f>
        <v>69922.289999999994</v>
      </c>
      <c r="D20" s="624">
        <f>AVERAGE(D7:D18)</f>
        <v>118475.53333333333</v>
      </c>
      <c r="E20" s="624">
        <f t="shared" si="5"/>
        <v>0</v>
      </c>
      <c r="F20" s="625">
        <f>AVERAGE(F7:F18)</f>
        <v>257888.93999999997</v>
      </c>
      <c r="G20" s="624">
        <f>AVERAGE(G7:G18)</f>
        <v>186204.02333333332</v>
      </c>
      <c r="H20" s="626">
        <f t="shared" si="5"/>
        <v>297500</v>
      </c>
      <c r="I20" s="324">
        <f>(F20/H20)</f>
        <v>0.86685357983193267</v>
      </c>
      <c r="J20" s="326" t="s">
        <v>21</v>
      </c>
      <c r="K20" s="152">
        <f>AVERAGE(K7:K18)</f>
        <v>3327.4084177323107</v>
      </c>
      <c r="L20" s="152">
        <f t="shared" ref="L20:O20" si="6">AVERAGE(L7:L18)</f>
        <v>3336.4332020460356</v>
      </c>
      <c r="M20" s="152">
        <f t="shared" si="6"/>
        <v>6107.4585017050294</v>
      </c>
      <c r="N20" s="243">
        <f t="shared" si="6"/>
        <v>12771.300121483377</v>
      </c>
      <c r="O20" s="153">
        <f t="shared" si="6"/>
        <v>15056.818181818182</v>
      </c>
      <c r="P20" s="9">
        <f t="shared" si="2"/>
        <v>0.84820710240795261</v>
      </c>
    </row>
    <row r="21" spans="1:16">
      <c r="A21" s="594"/>
      <c r="B21" s="19"/>
      <c r="C21" s="19"/>
      <c r="D21" s="20"/>
      <c r="E21" s="20"/>
      <c r="F21" s="20"/>
      <c r="G21" s="20"/>
      <c r="H21" s="20"/>
      <c r="I21" s="609"/>
    </row>
    <row r="22" spans="1:16">
      <c r="A22" s="20"/>
      <c r="B22" s="20"/>
      <c r="C22" s="20"/>
      <c r="D22" s="20"/>
      <c r="E22" s="20"/>
      <c r="F22" s="20"/>
      <c r="G22" s="20"/>
      <c r="H22" s="20"/>
      <c r="I22" s="609"/>
    </row>
    <row r="23" spans="1:16">
      <c r="A23" s="20"/>
      <c r="B23" s="138"/>
      <c r="C23" s="20"/>
      <c r="D23" s="20"/>
      <c r="E23" s="20"/>
      <c r="F23" s="20"/>
      <c r="G23" s="20"/>
      <c r="H23" s="20"/>
      <c r="I23" s="609"/>
    </row>
    <row r="24" spans="1:16">
      <c r="A24" s="20"/>
      <c r="B24" s="20"/>
      <c r="C24" s="20"/>
      <c r="D24" s="20"/>
      <c r="E24" s="20"/>
      <c r="F24" s="20"/>
      <c r="G24" s="20"/>
      <c r="H24" s="20"/>
      <c r="I24" s="609"/>
    </row>
    <row r="25" spans="1:16">
      <c r="A25" s="20"/>
      <c r="B25" s="20"/>
      <c r="C25" s="20"/>
      <c r="D25" s="20"/>
      <c r="E25" s="20"/>
      <c r="F25" s="20"/>
      <c r="G25" s="20"/>
      <c r="H25" s="20"/>
      <c r="I25" s="609"/>
    </row>
    <row r="26" spans="1:16">
      <c r="A26" s="20"/>
      <c r="B26" s="20"/>
      <c r="C26" s="20"/>
      <c r="D26" s="20"/>
      <c r="E26" s="20"/>
      <c r="F26" s="20"/>
      <c r="G26" s="20"/>
      <c r="H26" s="20"/>
      <c r="I26" s="609"/>
    </row>
    <row r="27" spans="1:16">
      <c r="A27" s="20"/>
      <c r="B27" s="20"/>
      <c r="C27" s="20"/>
      <c r="D27" s="20"/>
      <c r="E27" s="20"/>
      <c r="F27" s="20"/>
      <c r="G27" s="20"/>
      <c r="H27" s="20"/>
      <c r="I27" s="609"/>
    </row>
    <row r="28" spans="1:16">
      <c r="A28" s="20"/>
      <c r="B28" s="20"/>
      <c r="C28" s="20"/>
      <c r="D28" s="20"/>
      <c r="E28" s="20"/>
      <c r="F28" s="20"/>
      <c r="G28" s="20"/>
      <c r="H28" s="20"/>
      <c r="I28" s="609"/>
    </row>
    <row r="29" spans="1:16">
      <c r="A29" s="20"/>
      <c r="B29" s="20"/>
      <c r="C29" s="20"/>
      <c r="D29" s="20"/>
      <c r="E29" s="20"/>
      <c r="F29" s="20"/>
      <c r="G29" s="20"/>
      <c r="H29" s="20"/>
      <c r="I29" s="609"/>
    </row>
    <row r="30" spans="1:16">
      <c r="A30" s="20"/>
      <c r="B30" s="20"/>
      <c r="C30" s="20"/>
      <c r="D30" s="20"/>
      <c r="E30" s="20"/>
      <c r="F30" s="20"/>
      <c r="G30" s="20"/>
      <c r="H30" s="20"/>
      <c r="I30" s="609"/>
    </row>
    <row r="31" spans="1:16">
      <c r="A31" s="20"/>
      <c r="B31" s="20"/>
      <c r="C31" s="20"/>
      <c r="D31" s="20"/>
      <c r="E31" s="20"/>
      <c r="F31" s="20"/>
      <c r="G31" s="20"/>
      <c r="H31" s="20"/>
      <c r="I31" s="609"/>
    </row>
    <row r="32" spans="1:16">
      <c r="A32" s="20"/>
      <c r="B32" s="20"/>
      <c r="C32" s="20"/>
      <c r="D32" s="20"/>
      <c r="E32" s="20"/>
      <c r="F32" s="20"/>
      <c r="G32" s="20"/>
      <c r="H32" s="20"/>
      <c r="I32" s="609"/>
    </row>
    <row r="33" spans="1:13">
      <c r="A33" s="20"/>
      <c r="B33" s="20"/>
      <c r="C33" s="20"/>
      <c r="D33" s="20"/>
      <c r="E33" s="20"/>
      <c r="F33" s="20"/>
      <c r="G33" s="20"/>
      <c r="H33" s="20"/>
      <c r="I33" s="609"/>
    </row>
    <row r="34" spans="1:13">
      <c r="A34" s="20"/>
      <c r="B34" s="20"/>
      <c r="C34" s="20"/>
      <c r="D34" s="20"/>
      <c r="E34" s="20"/>
      <c r="F34" s="20"/>
      <c r="G34" s="20"/>
      <c r="H34" s="20"/>
      <c r="I34" s="609"/>
    </row>
    <row r="35" spans="1:13">
      <c r="A35" s="20"/>
      <c r="B35" s="20"/>
      <c r="C35" s="20"/>
      <c r="D35" s="20"/>
      <c r="E35" s="20"/>
      <c r="F35" s="20"/>
      <c r="G35" s="20"/>
      <c r="H35" s="20"/>
      <c r="I35" s="609"/>
    </row>
    <row r="36" spans="1:13">
      <c r="A36" s="20"/>
      <c r="B36" s="20"/>
      <c r="C36" s="20"/>
      <c r="D36" s="20"/>
      <c r="E36" s="20"/>
      <c r="F36" s="20"/>
      <c r="G36" s="20"/>
      <c r="H36" s="20"/>
      <c r="I36" s="609"/>
    </row>
    <row r="37" spans="1:13">
      <c r="A37" s="20"/>
      <c r="B37" s="20"/>
      <c r="C37" s="20"/>
      <c r="D37" s="20"/>
      <c r="E37" s="20"/>
      <c r="F37" s="20"/>
      <c r="G37" s="20"/>
      <c r="H37" s="20"/>
      <c r="I37" s="609"/>
    </row>
    <row r="38" spans="1:13">
      <c r="A38" s="20"/>
      <c r="B38" s="20"/>
      <c r="C38" s="20"/>
      <c r="D38" s="20"/>
      <c r="E38" s="20"/>
      <c r="F38" s="20"/>
      <c r="G38" s="20"/>
      <c r="H38" s="20"/>
      <c r="I38" s="609"/>
    </row>
    <row r="39" spans="1:13">
      <c r="A39" s="20"/>
      <c r="B39" s="20"/>
      <c r="C39" s="20"/>
      <c r="D39" s="20"/>
      <c r="E39" s="20"/>
      <c r="F39" s="20"/>
      <c r="G39" s="20"/>
      <c r="H39" s="20"/>
      <c r="I39" s="609"/>
    </row>
    <row r="40" spans="1:13">
      <c r="A40" s="609"/>
      <c r="B40" s="20" t="s">
        <v>23</v>
      </c>
      <c r="C40" s="20"/>
      <c r="D40" s="609"/>
      <c r="E40" s="609"/>
      <c r="F40" s="609"/>
      <c r="G40" s="609"/>
      <c r="H40" s="609"/>
      <c r="I40" s="609"/>
      <c r="K40" s="21" t="s">
        <v>23</v>
      </c>
      <c r="L40" s="21"/>
    </row>
    <row r="41" spans="1:13">
      <c r="A41" s="594"/>
      <c r="B41" s="862" t="s">
        <v>569</v>
      </c>
      <c r="C41" s="862"/>
      <c r="D41" s="629" t="s">
        <v>570</v>
      </c>
      <c r="E41" s="609"/>
      <c r="F41" s="609"/>
      <c r="G41" s="609"/>
      <c r="H41" s="609"/>
      <c r="I41" s="629"/>
      <c r="K41" s="817" t="s">
        <v>24</v>
      </c>
      <c r="L41" s="817"/>
      <c r="M41" s="629" t="s">
        <v>570</v>
      </c>
    </row>
    <row r="42" spans="1:13">
      <c r="A42" s="594"/>
      <c r="B42" s="863" t="s">
        <v>571</v>
      </c>
      <c r="C42" s="863"/>
      <c r="D42" s="629" t="s">
        <v>572</v>
      </c>
      <c r="E42" s="609"/>
      <c r="F42" s="609"/>
      <c r="G42" s="609"/>
      <c r="H42" s="609" t="s">
        <v>22</v>
      </c>
      <c r="I42" s="629"/>
      <c r="K42" s="818" t="s">
        <v>26</v>
      </c>
      <c r="L42" s="818"/>
      <c r="M42" s="629" t="s">
        <v>572</v>
      </c>
    </row>
    <row r="43" spans="1:13">
      <c r="A43" s="594"/>
      <c r="B43" s="864" t="s">
        <v>28</v>
      </c>
      <c r="C43" s="864"/>
      <c r="D43" s="629" t="s">
        <v>573</v>
      </c>
      <c r="E43" s="609"/>
      <c r="F43" s="609"/>
      <c r="G43" s="609"/>
      <c r="H43" s="609"/>
      <c r="I43" s="629"/>
      <c r="K43" s="799" t="s">
        <v>28</v>
      </c>
      <c r="L43" s="799"/>
      <c r="M43" s="629" t="s">
        <v>573</v>
      </c>
    </row>
    <row r="44" spans="1:13">
      <c r="A44" s="594"/>
      <c r="B44" s="865" t="s">
        <v>115</v>
      </c>
      <c r="C44" s="865"/>
      <c r="D44" s="629" t="s">
        <v>574</v>
      </c>
      <c r="E44" s="609"/>
      <c r="F44" s="609"/>
      <c r="G44" s="609"/>
      <c r="H44" s="609"/>
      <c r="I44" s="629"/>
      <c r="K44" s="800" t="s">
        <v>115</v>
      </c>
      <c r="L44" s="800"/>
      <c r="M44" s="629" t="s">
        <v>574</v>
      </c>
    </row>
    <row r="45" spans="1:13">
      <c r="A45" s="594"/>
      <c r="B45" s="861"/>
      <c r="C45" s="861"/>
      <c r="D45" s="629" t="s">
        <v>32</v>
      </c>
      <c r="E45" s="609"/>
      <c r="F45" s="609"/>
      <c r="G45" s="609"/>
      <c r="H45" s="609"/>
      <c r="I45" s="609"/>
      <c r="K45" s="801"/>
      <c r="L45" s="801"/>
      <c r="M45" s="629" t="s">
        <v>32</v>
      </c>
    </row>
    <row r="46" spans="1:13">
      <c r="A46" s="20"/>
      <c r="B46" s="609"/>
      <c r="C46" s="609"/>
      <c r="D46" s="609"/>
      <c r="E46" s="609"/>
      <c r="F46" s="609"/>
      <c r="G46" s="609"/>
      <c r="H46" s="609"/>
      <c r="I46" s="609"/>
    </row>
    <row r="65" spans="12:19">
      <c r="L65"/>
      <c r="M65"/>
      <c r="N65"/>
      <c r="O65"/>
      <c r="P65"/>
      <c r="Q65"/>
      <c r="R65"/>
      <c r="S65"/>
    </row>
    <row r="66" spans="12:19">
      <c r="L66"/>
      <c r="M66"/>
      <c r="N66"/>
      <c r="O66"/>
      <c r="P66"/>
      <c r="Q66"/>
      <c r="R66"/>
      <c r="S66"/>
    </row>
    <row r="67" spans="12:19">
      <c r="L67"/>
      <c r="M67"/>
      <c r="N67"/>
      <c r="O67"/>
      <c r="P67"/>
      <c r="Q67"/>
      <c r="R67"/>
      <c r="S67"/>
    </row>
    <row r="68" spans="12:19">
      <c r="L68"/>
      <c r="M68"/>
      <c r="N68"/>
      <c r="O68"/>
      <c r="P68"/>
      <c r="Q68"/>
      <c r="R68"/>
      <c r="S68"/>
    </row>
    <row r="69" spans="12:19">
      <c r="L69"/>
      <c r="M69"/>
      <c r="N69"/>
      <c r="O69"/>
      <c r="P69"/>
      <c r="Q69"/>
      <c r="R69"/>
      <c r="S69"/>
    </row>
    <row r="70" spans="12:19">
      <c r="L70"/>
      <c r="M70"/>
      <c r="N70"/>
      <c r="O70"/>
      <c r="P70"/>
      <c r="Q70"/>
      <c r="R70"/>
      <c r="S70"/>
    </row>
    <row r="71" spans="12:19">
      <c r="L71"/>
      <c r="M71"/>
      <c r="N71"/>
      <c r="O71"/>
      <c r="P71"/>
      <c r="Q71"/>
      <c r="R71"/>
      <c r="S71"/>
    </row>
    <row r="72" spans="12:19">
      <c r="L72"/>
      <c r="M72"/>
      <c r="N72"/>
      <c r="O72"/>
      <c r="P72"/>
      <c r="Q72"/>
      <c r="R72"/>
      <c r="S72"/>
    </row>
    <row r="73" spans="12:19">
      <c r="L73"/>
      <c r="M73"/>
      <c r="N73"/>
      <c r="O73"/>
      <c r="P73"/>
      <c r="Q73"/>
      <c r="R73"/>
      <c r="S73"/>
    </row>
    <row r="74" spans="12:19">
      <c r="L74"/>
      <c r="M74"/>
      <c r="N74"/>
      <c r="O74"/>
      <c r="P74"/>
      <c r="Q74"/>
      <c r="R74"/>
      <c r="S74"/>
    </row>
  </sheetData>
  <mergeCells count="22">
    <mergeCell ref="I5:I6"/>
    <mergeCell ref="A5:A6"/>
    <mergeCell ref="B5:B6"/>
    <mergeCell ref="C5:C6"/>
    <mergeCell ref="D5:D6"/>
    <mergeCell ref="E5:E6"/>
    <mergeCell ref="B45:C45"/>
    <mergeCell ref="J1:P2"/>
    <mergeCell ref="Q1:Q2"/>
    <mergeCell ref="J5:J6"/>
    <mergeCell ref="P5:P6"/>
    <mergeCell ref="K41:L41"/>
    <mergeCell ref="K42:L42"/>
    <mergeCell ref="K43:L43"/>
    <mergeCell ref="K44:L44"/>
    <mergeCell ref="K45:L45"/>
    <mergeCell ref="B41:C41"/>
    <mergeCell ref="B42:C42"/>
    <mergeCell ref="B43:C43"/>
    <mergeCell ref="B44:C44"/>
    <mergeCell ref="A1:H2"/>
    <mergeCell ref="I1:I2"/>
  </mergeCells>
  <conditionalFormatting sqref="I7:I20">
    <cfRule type="cellIs" dxfId="117" priority="9" stopIfTrue="1" operator="between">
      <formula>0.01</formula>
      <formula>0.64</formula>
    </cfRule>
    <cfRule type="cellIs" dxfId="116" priority="10" stopIfTrue="1" operator="between">
      <formula>0.65</formula>
      <formula>0.89</formula>
    </cfRule>
    <cfRule type="cellIs" dxfId="115" priority="11" stopIfTrue="1" operator="between">
      <formula>0.9</formula>
      <formula>0.99</formula>
    </cfRule>
    <cfRule type="cellIs" dxfId="114" priority="12" stopIfTrue="1" operator="greaterThanOrEqual">
      <formula>1</formula>
    </cfRule>
  </conditionalFormatting>
  <conditionalFormatting sqref="P7:P20">
    <cfRule type="cellIs" dxfId="113" priority="1" stopIfTrue="1" operator="between">
      <formula>0.01</formula>
      <formula>0.64</formula>
    </cfRule>
    <cfRule type="cellIs" dxfId="112" priority="2" stopIfTrue="1" operator="between">
      <formula>0.65</formula>
      <formula>0.89</formula>
    </cfRule>
    <cfRule type="cellIs" dxfId="111" priority="3" stopIfTrue="1" operator="between">
      <formula>0.9</formula>
      <formula>0.99</formula>
    </cfRule>
    <cfRule type="cellIs" dxfId="110" priority="4" stopIfTrue="1" operator="greaterThanOrEqual">
      <formula>1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46"/>
  <sheetViews>
    <sheetView topLeftCell="A4" workbookViewId="0">
      <selection activeCell="H7" sqref="H7:H18"/>
    </sheetView>
  </sheetViews>
  <sheetFormatPr defaultRowHeight="15"/>
  <cols>
    <col min="1" max="3" width="10" style="1" customWidth="1"/>
    <col min="4" max="5" width="9.7109375" style="1" customWidth="1"/>
    <col min="6" max="6" width="10.85546875" style="1" customWidth="1"/>
    <col min="7" max="8" width="10.7109375" style="1" customWidth="1"/>
    <col min="9" max="9" width="10.140625" style="1" customWidth="1"/>
    <col min="10" max="11" width="11.5703125" style="1" customWidth="1"/>
    <col min="12" max="12" width="13" style="1" customWidth="1"/>
    <col min="13" max="13" width="11.5703125" style="1" customWidth="1"/>
    <col min="14" max="14" width="9.140625" style="1"/>
    <col min="15" max="15" width="10.140625" style="1" customWidth="1"/>
    <col min="16" max="16384" width="9.140625" style="1"/>
  </cols>
  <sheetData>
    <row r="1" spans="1:17" ht="30" customHeight="1">
      <c r="A1" s="825" t="s">
        <v>575</v>
      </c>
      <c r="B1" s="825"/>
      <c r="C1" s="825"/>
      <c r="D1" s="825"/>
      <c r="E1" s="825"/>
      <c r="F1" s="825"/>
      <c r="G1" s="825"/>
      <c r="H1" s="825"/>
      <c r="I1" s="814">
        <v>2017</v>
      </c>
      <c r="J1" s="742" t="s">
        <v>575</v>
      </c>
      <c r="K1" s="743"/>
      <c r="L1" s="743"/>
      <c r="M1" s="743"/>
      <c r="N1" s="743"/>
      <c r="O1" s="743"/>
      <c r="P1" s="744"/>
      <c r="Q1" s="748">
        <v>2017</v>
      </c>
    </row>
    <row r="2" spans="1:17" ht="30" customHeight="1">
      <c r="A2" s="825"/>
      <c r="B2" s="825"/>
      <c r="C2" s="825"/>
      <c r="D2" s="825"/>
      <c r="E2" s="825"/>
      <c r="F2" s="825"/>
      <c r="G2" s="825"/>
      <c r="H2" s="825"/>
      <c r="I2" s="815"/>
      <c r="J2" s="745"/>
      <c r="K2" s="746"/>
      <c r="L2" s="746"/>
      <c r="M2" s="746"/>
      <c r="N2" s="746"/>
      <c r="O2" s="746"/>
      <c r="P2" s="747"/>
      <c r="Q2" s="749"/>
    </row>
    <row r="3" spans="1:17">
      <c r="A3" s="2"/>
    </row>
    <row r="5" spans="1:17" ht="33.75" customHeight="1">
      <c r="A5" s="750" t="s">
        <v>1</v>
      </c>
      <c r="B5" s="791" t="s">
        <v>127</v>
      </c>
      <c r="C5" s="791" t="s">
        <v>128</v>
      </c>
      <c r="D5" s="791" t="s">
        <v>129</v>
      </c>
      <c r="E5" s="791" t="s">
        <v>130</v>
      </c>
      <c r="F5" s="591" t="s">
        <v>19</v>
      </c>
      <c r="G5" s="591" t="s">
        <v>131</v>
      </c>
      <c r="H5" s="591" t="s">
        <v>132</v>
      </c>
      <c r="I5" s="791" t="s">
        <v>113</v>
      </c>
      <c r="J5" s="824" t="s">
        <v>1</v>
      </c>
      <c r="K5" s="633" t="s">
        <v>127</v>
      </c>
      <c r="L5" s="633" t="s">
        <v>128</v>
      </c>
      <c r="M5" s="633" t="s">
        <v>577</v>
      </c>
      <c r="N5" s="633" t="s">
        <v>19</v>
      </c>
      <c r="O5" s="633" t="s">
        <v>132</v>
      </c>
      <c r="P5" s="791" t="s">
        <v>113</v>
      </c>
    </row>
    <row r="6" spans="1:17" ht="22.5">
      <c r="A6" s="751"/>
      <c r="B6" s="792"/>
      <c r="C6" s="792"/>
      <c r="D6" s="792"/>
      <c r="E6" s="792"/>
      <c r="F6" s="593">
        <v>2017</v>
      </c>
      <c r="G6" s="593">
        <v>2016</v>
      </c>
      <c r="H6" s="593"/>
      <c r="I6" s="792"/>
      <c r="J6" s="824"/>
      <c r="K6" s="634" t="s">
        <v>560</v>
      </c>
      <c r="L6" s="634" t="s">
        <v>560</v>
      </c>
      <c r="M6" s="634" t="s">
        <v>560</v>
      </c>
      <c r="N6" s="635">
        <v>2017</v>
      </c>
      <c r="O6" s="635" t="s">
        <v>437</v>
      </c>
      <c r="P6" s="792"/>
    </row>
    <row r="7" spans="1:17" s="10" customFormat="1">
      <c r="A7" s="325" t="s">
        <v>7</v>
      </c>
      <c r="B7" s="317">
        <v>25795.11</v>
      </c>
      <c r="C7" s="317">
        <v>19154.14</v>
      </c>
      <c r="D7" s="317">
        <v>65136.79</v>
      </c>
      <c r="E7" s="317">
        <v>0</v>
      </c>
      <c r="F7" s="610">
        <f>SUM(B7:E7)</f>
        <v>110086.04000000001</v>
      </c>
      <c r="G7" s="611">
        <v>72878</v>
      </c>
      <c r="H7" s="244"/>
      <c r="I7" s="324" t="e">
        <f>(F7/H7)</f>
        <v>#DIV/0!</v>
      </c>
      <c r="J7" s="325" t="s">
        <v>7</v>
      </c>
      <c r="K7" s="143">
        <f>B7/Tabulação!$B$57</f>
        <v>1517.359411764706</v>
      </c>
      <c r="L7" s="143">
        <f>C7/Tabulação!$B$57</f>
        <v>1126.7141176470589</v>
      </c>
      <c r="M7" s="143">
        <f>D7/Tabulação!$B$57</f>
        <v>3831.5758823529413</v>
      </c>
      <c r="N7" s="173">
        <f>SUM(K7:M7)</f>
        <v>6475.6494117647062</v>
      </c>
      <c r="O7" s="244">
        <f>H7/Tabulação!B57</f>
        <v>0</v>
      </c>
      <c r="P7" s="9" t="e">
        <f>(N7/O7)</f>
        <v>#DIV/0!</v>
      </c>
    </row>
    <row r="8" spans="1:17" s="10" customFormat="1">
      <c r="A8" s="325" t="s">
        <v>8</v>
      </c>
      <c r="B8" s="317">
        <v>59401.88</v>
      </c>
      <c r="C8" s="317">
        <v>41625.879999999997</v>
      </c>
      <c r="D8" s="317">
        <v>80099.14</v>
      </c>
      <c r="E8" s="317">
        <v>0</v>
      </c>
      <c r="F8" s="610">
        <f t="shared" ref="F8:F18" si="0">SUM(B8:E8)</f>
        <v>181126.9</v>
      </c>
      <c r="G8" s="611">
        <v>91095.84</v>
      </c>
      <c r="H8" s="244"/>
      <c r="I8" s="324" t="e">
        <f t="shared" ref="I8:I17" si="1">(F8/H8)</f>
        <v>#DIV/0!</v>
      </c>
      <c r="J8" s="325" t="s">
        <v>8</v>
      </c>
      <c r="K8" s="143">
        <f>B8/Tabulação!$B$58</f>
        <v>2970.0940000000001</v>
      </c>
      <c r="L8" s="143">
        <f>C8/Tabulação!$B$58</f>
        <v>2081.2939999999999</v>
      </c>
      <c r="M8" s="143">
        <f>D8/Tabulação!$B$58</f>
        <v>4004.9569999999999</v>
      </c>
      <c r="N8" s="173">
        <f>SUM(K8:M8)</f>
        <v>9056.3449999999993</v>
      </c>
      <c r="O8" s="244">
        <f>H8/Tabulação!B58</f>
        <v>0</v>
      </c>
      <c r="P8" s="9" t="e">
        <f t="shared" ref="P8:P20" si="2">(N8/O8)</f>
        <v>#DIV/0!</v>
      </c>
    </row>
    <row r="9" spans="1:17">
      <c r="A9" s="323" t="s">
        <v>9</v>
      </c>
      <c r="B9" s="317">
        <v>35495.22</v>
      </c>
      <c r="C9" s="317">
        <v>33187.21</v>
      </c>
      <c r="D9" s="317">
        <v>81588.41</v>
      </c>
      <c r="E9" s="317">
        <v>0</v>
      </c>
      <c r="F9" s="610">
        <f t="shared" si="0"/>
        <v>150270.84</v>
      </c>
      <c r="G9" s="611">
        <v>99256.38</v>
      </c>
      <c r="H9" s="244"/>
      <c r="I9" s="324" t="e">
        <f t="shared" si="1"/>
        <v>#DIV/0!</v>
      </c>
      <c r="J9" s="323" t="s">
        <v>9</v>
      </c>
      <c r="K9" s="143">
        <f>B9/Tabulação!$B$59</f>
        <v>1543.2704347826088</v>
      </c>
      <c r="L9" s="143">
        <f>C9/Tabulação!$B$59</f>
        <v>1442.9221739130435</v>
      </c>
      <c r="M9" s="143">
        <f>D9/Tabulação!$B$59</f>
        <v>3547.3221739130436</v>
      </c>
      <c r="N9" s="173">
        <f>SUM(K9:M9)</f>
        <v>6533.5147826086959</v>
      </c>
      <c r="O9" s="244">
        <f>H9/Tabulação!B59</f>
        <v>0</v>
      </c>
      <c r="P9" s="9" t="e">
        <f t="shared" si="2"/>
        <v>#DIV/0!</v>
      </c>
    </row>
    <row r="10" spans="1:17">
      <c r="A10" s="323" t="s">
        <v>10</v>
      </c>
      <c r="B10" s="614"/>
      <c r="C10" s="614"/>
      <c r="D10" s="614"/>
      <c r="E10" s="317"/>
      <c r="F10" s="610">
        <f t="shared" si="0"/>
        <v>0</v>
      </c>
      <c r="G10" s="611">
        <v>106483.67</v>
      </c>
      <c r="H10" s="244"/>
      <c r="I10" s="324" t="e">
        <f t="shared" si="1"/>
        <v>#DIV/0!</v>
      </c>
      <c r="J10" s="323" t="s">
        <v>10</v>
      </c>
      <c r="K10" s="146"/>
      <c r="L10" s="146"/>
      <c r="M10" s="614"/>
      <c r="N10" s="173"/>
      <c r="O10" s="244">
        <f>H10/Tabulação!B60</f>
        <v>0</v>
      </c>
      <c r="P10" s="9" t="e">
        <f t="shared" si="2"/>
        <v>#DIV/0!</v>
      </c>
    </row>
    <row r="11" spans="1:17">
      <c r="A11" s="323" t="s">
        <v>11</v>
      </c>
      <c r="B11" s="614"/>
      <c r="C11" s="614"/>
      <c r="D11" s="317"/>
      <c r="E11" s="317"/>
      <c r="F11" s="610">
        <f t="shared" si="0"/>
        <v>0</v>
      </c>
      <c r="G11" s="611">
        <v>135536.74</v>
      </c>
      <c r="H11" s="244"/>
      <c r="I11" s="324" t="e">
        <f t="shared" si="1"/>
        <v>#DIV/0!</v>
      </c>
      <c r="J11" s="323" t="s">
        <v>11</v>
      </c>
      <c r="K11" s="146"/>
      <c r="L11" s="146"/>
      <c r="M11" s="614"/>
      <c r="N11" s="173"/>
      <c r="O11" s="244">
        <f>H11/Tabulação!B61</f>
        <v>0</v>
      </c>
      <c r="P11" s="9" t="e">
        <f t="shared" si="2"/>
        <v>#DIV/0!</v>
      </c>
    </row>
    <row r="12" spans="1:17">
      <c r="A12" s="323" t="s">
        <v>12</v>
      </c>
      <c r="B12" s="317"/>
      <c r="C12" s="317"/>
      <c r="D12" s="317"/>
      <c r="E12" s="317"/>
      <c r="F12" s="610">
        <f t="shared" si="0"/>
        <v>0</v>
      </c>
      <c r="G12" s="611">
        <v>143285.13</v>
      </c>
      <c r="H12" s="244"/>
      <c r="I12" s="324" t="e">
        <f t="shared" si="1"/>
        <v>#DIV/0!</v>
      </c>
      <c r="J12" s="323" t="s">
        <v>12</v>
      </c>
      <c r="K12" s="143"/>
      <c r="L12" s="143"/>
      <c r="M12" s="317"/>
      <c r="N12" s="173"/>
      <c r="O12" s="244">
        <f>H12/Tabulação!B62</f>
        <v>0</v>
      </c>
      <c r="P12" s="9" t="e">
        <f t="shared" si="2"/>
        <v>#DIV/0!</v>
      </c>
    </row>
    <row r="13" spans="1:17">
      <c r="A13" s="323" t="s">
        <v>13</v>
      </c>
      <c r="B13" s="317"/>
      <c r="C13" s="317"/>
      <c r="D13" s="317"/>
      <c r="E13" s="317"/>
      <c r="F13" s="610">
        <f t="shared" si="0"/>
        <v>0</v>
      </c>
      <c r="G13" s="611">
        <v>192286.81</v>
      </c>
      <c r="H13" s="244"/>
      <c r="I13" s="324" t="e">
        <f t="shared" si="1"/>
        <v>#DIV/0!</v>
      </c>
      <c r="J13" s="323" t="s">
        <v>13</v>
      </c>
      <c r="K13" s="143"/>
      <c r="L13" s="143"/>
      <c r="M13" s="317"/>
      <c r="N13" s="173"/>
      <c r="O13" s="244">
        <f>H13/Tabulação!B63</f>
        <v>0</v>
      </c>
      <c r="P13" s="9" t="e">
        <f t="shared" si="2"/>
        <v>#DIV/0!</v>
      </c>
    </row>
    <row r="14" spans="1:17">
      <c r="A14" s="323" t="s">
        <v>14</v>
      </c>
      <c r="B14" s="317"/>
      <c r="C14" s="317"/>
      <c r="D14" s="317"/>
      <c r="E14" s="317"/>
      <c r="F14" s="610">
        <f t="shared" si="0"/>
        <v>0</v>
      </c>
      <c r="G14" s="611">
        <v>290078.02</v>
      </c>
      <c r="H14" s="244"/>
      <c r="I14" s="324" t="e">
        <f t="shared" si="1"/>
        <v>#DIV/0!</v>
      </c>
      <c r="J14" s="323" t="s">
        <v>14</v>
      </c>
      <c r="K14" s="143"/>
      <c r="L14" s="143"/>
      <c r="M14" s="317"/>
      <c r="N14" s="173"/>
      <c r="O14" s="244">
        <f>H14/Tabulação!B64</f>
        <v>0</v>
      </c>
      <c r="P14" s="9" t="e">
        <f t="shared" si="2"/>
        <v>#DIV/0!</v>
      </c>
    </row>
    <row r="15" spans="1:17">
      <c r="A15" s="323" t="s">
        <v>15</v>
      </c>
      <c r="B15" s="317"/>
      <c r="C15" s="317"/>
      <c r="D15" s="615"/>
      <c r="E15" s="148"/>
      <c r="F15" s="610">
        <f t="shared" si="0"/>
        <v>0</v>
      </c>
      <c r="G15" s="611">
        <v>254794.13</v>
      </c>
      <c r="H15" s="244"/>
      <c r="I15" s="324" t="e">
        <f t="shared" si="1"/>
        <v>#DIV/0!</v>
      </c>
      <c r="J15" s="323" t="s">
        <v>15</v>
      </c>
      <c r="K15" s="143"/>
      <c r="L15" s="143"/>
      <c r="M15" s="317"/>
      <c r="N15" s="173"/>
      <c r="O15" s="244">
        <f>H15/Tabulação!B65</f>
        <v>0</v>
      </c>
      <c r="P15" s="9" t="e">
        <f t="shared" si="2"/>
        <v>#DIV/0!</v>
      </c>
    </row>
    <row r="16" spans="1:17">
      <c r="A16" s="323" t="s">
        <v>16</v>
      </c>
      <c r="B16" s="616"/>
      <c r="C16" s="616"/>
      <c r="D16" s="504"/>
      <c r="E16" s="616"/>
      <c r="F16" s="610">
        <f t="shared" si="0"/>
        <v>0</v>
      </c>
      <c r="G16" s="611">
        <v>147392.01</v>
      </c>
      <c r="H16" s="244"/>
      <c r="I16" s="324" t="e">
        <f t="shared" si="1"/>
        <v>#DIV/0!</v>
      </c>
      <c r="J16" s="323" t="s">
        <v>16</v>
      </c>
      <c r="K16" s="149"/>
      <c r="L16" s="149"/>
      <c r="M16" s="616"/>
      <c r="N16" s="173"/>
      <c r="O16" s="244">
        <f>H16/Tabulação!B66</f>
        <v>0</v>
      </c>
      <c r="P16" s="9" t="e">
        <f t="shared" si="2"/>
        <v>#DIV/0!</v>
      </c>
    </row>
    <row r="17" spans="1:16">
      <c r="A17" s="323" t="s">
        <v>17</v>
      </c>
      <c r="B17" s="616"/>
      <c r="C17" s="616"/>
      <c r="D17" s="504"/>
      <c r="E17" s="616"/>
      <c r="F17" s="610">
        <f t="shared" si="0"/>
        <v>0</v>
      </c>
      <c r="G17" s="611">
        <v>110624.52</v>
      </c>
      <c r="H17" s="244"/>
      <c r="I17" s="324" t="e">
        <f t="shared" si="1"/>
        <v>#DIV/0!</v>
      </c>
      <c r="J17" s="323" t="s">
        <v>17</v>
      </c>
      <c r="K17" s="149"/>
      <c r="L17" s="149"/>
      <c r="M17" s="616"/>
      <c r="N17" s="173"/>
      <c r="O17" s="244">
        <f>H17/Tabulação!B67</f>
        <v>0</v>
      </c>
      <c r="P17" s="9" t="e">
        <f t="shared" si="2"/>
        <v>#DIV/0!</v>
      </c>
    </row>
    <row r="18" spans="1:16" s="10" customFormat="1">
      <c r="A18" s="323" t="s">
        <v>18</v>
      </c>
      <c r="B18" s="616"/>
      <c r="C18" s="616"/>
      <c r="D18" s="504"/>
      <c r="E18" s="616"/>
      <c r="F18" s="610">
        <f t="shared" si="0"/>
        <v>0</v>
      </c>
      <c r="G18" s="611">
        <v>99195.76</v>
      </c>
      <c r="H18" s="244"/>
      <c r="I18" s="324" t="e">
        <f>(F18/H18)</f>
        <v>#DIV/0!</v>
      </c>
      <c r="J18" s="323" t="s">
        <v>18</v>
      </c>
      <c r="K18" s="149"/>
      <c r="L18" s="149"/>
      <c r="M18" s="616"/>
      <c r="N18" s="173"/>
      <c r="O18" s="244">
        <f>H18/Tabulação!B68</f>
        <v>0</v>
      </c>
      <c r="P18" s="9" t="e">
        <f t="shared" si="2"/>
        <v>#DIV/0!</v>
      </c>
    </row>
    <row r="19" spans="1:16">
      <c r="A19" s="326" t="s">
        <v>19</v>
      </c>
      <c r="B19" s="619">
        <f>SUM(B7:B18)</f>
        <v>120692.20999999999</v>
      </c>
      <c r="C19" s="619">
        <f t="shared" ref="C19:E19" si="3">SUM(C7:C18)</f>
        <v>93967.23</v>
      </c>
      <c r="D19" s="619">
        <f>SUM(D7:D18)</f>
        <v>226824.34</v>
      </c>
      <c r="E19" s="619">
        <f t="shared" si="3"/>
        <v>0</v>
      </c>
      <c r="F19" s="620">
        <f>SUM(F7:F18)</f>
        <v>441483.78</v>
      </c>
      <c r="G19" s="619">
        <f>SUM(G7:G18)</f>
        <v>1742907.0100000002</v>
      </c>
      <c r="H19" s="621">
        <f>15000*[1]Tabulação!B69</f>
        <v>3570000</v>
      </c>
      <c r="I19" s="324">
        <f>(F19/H19)</f>
        <v>0.12366492436974791</v>
      </c>
      <c r="J19" s="326" t="s">
        <v>19</v>
      </c>
      <c r="K19" s="150">
        <f>SUM(K7:K18)</f>
        <v>6030.7238465473147</v>
      </c>
      <c r="L19" s="150">
        <f t="shared" ref="L19:O19" si="4">SUM(L7:L18)</f>
        <v>4650.930291560102</v>
      </c>
      <c r="M19" s="150">
        <f t="shared" si="4"/>
        <v>11383.855056265986</v>
      </c>
      <c r="N19" s="229">
        <f t="shared" si="4"/>
        <v>22065.509194373401</v>
      </c>
      <c r="O19" s="151">
        <f t="shared" si="4"/>
        <v>0</v>
      </c>
      <c r="P19" s="9" t="e">
        <f t="shared" si="2"/>
        <v>#DIV/0!</v>
      </c>
    </row>
    <row r="20" spans="1:16">
      <c r="A20" s="326" t="s">
        <v>21</v>
      </c>
      <c r="B20" s="624">
        <f>AVERAGE(B7:B18)</f>
        <v>40230.736666666664</v>
      </c>
      <c r="C20" s="624">
        <f t="shared" ref="C20:H20" si="5">AVERAGE(C7:C18)</f>
        <v>31322.41</v>
      </c>
      <c r="D20" s="624">
        <f>AVERAGE(D7:D18)</f>
        <v>75608.113333333327</v>
      </c>
      <c r="E20" s="624">
        <f t="shared" si="5"/>
        <v>0</v>
      </c>
      <c r="F20" s="625">
        <f>AVERAGE(F7:F18)</f>
        <v>36790.315000000002</v>
      </c>
      <c r="G20" s="624">
        <f>AVERAGE(G7:G18)</f>
        <v>145242.25083333335</v>
      </c>
      <c r="H20" s="626" t="e">
        <f t="shared" si="5"/>
        <v>#DIV/0!</v>
      </c>
      <c r="I20" s="324" t="e">
        <f>(F20/H20)</f>
        <v>#DIV/0!</v>
      </c>
      <c r="J20" s="326" t="s">
        <v>21</v>
      </c>
      <c r="K20" s="152">
        <f>AVERAGE(K7:K18)</f>
        <v>2010.2412821824382</v>
      </c>
      <c r="L20" s="152">
        <f t="shared" ref="L20:O20" si="6">AVERAGE(L7:L18)</f>
        <v>1550.3100971867007</v>
      </c>
      <c r="M20" s="152">
        <f t="shared" si="6"/>
        <v>3794.618352088662</v>
      </c>
      <c r="N20" s="243">
        <f t="shared" si="6"/>
        <v>7355.1697314578005</v>
      </c>
      <c r="O20" s="153">
        <f t="shared" si="6"/>
        <v>0</v>
      </c>
      <c r="P20" s="9" t="e">
        <f t="shared" si="2"/>
        <v>#DIV/0!</v>
      </c>
    </row>
    <row r="21" spans="1:16">
      <c r="A21" s="594"/>
      <c r="B21" s="19"/>
      <c r="C21" s="19"/>
      <c r="D21" s="20"/>
      <c r="E21" s="20"/>
      <c r="F21" s="20"/>
      <c r="G21" s="20"/>
      <c r="H21" s="20"/>
      <c r="I21" s="609"/>
      <c r="J21" s="609"/>
      <c r="K21" s="609"/>
    </row>
    <row r="22" spans="1:16">
      <c r="A22" s="20"/>
      <c r="B22" s="20"/>
      <c r="C22" s="20"/>
      <c r="D22" s="20"/>
      <c r="E22" s="20"/>
      <c r="F22" s="20"/>
      <c r="G22" s="20"/>
      <c r="H22" s="20"/>
      <c r="I22" s="609"/>
      <c r="J22" s="609"/>
      <c r="K22" s="609"/>
    </row>
    <row r="23" spans="1:16">
      <c r="A23" s="20"/>
      <c r="B23" s="138"/>
      <c r="C23" s="20"/>
      <c r="D23" s="20"/>
      <c r="E23" s="20"/>
      <c r="F23" s="20"/>
      <c r="G23" s="20"/>
      <c r="H23" s="20"/>
      <c r="I23" s="609"/>
      <c r="J23" s="609"/>
      <c r="K23" s="609"/>
    </row>
    <row r="24" spans="1:16">
      <c r="A24" s="20"/>
      <c r="B24" s="20"/>
      <c r="C24" s="20"/>
      <c r="D24" s="20"/>
      <c r="E24" s="20"/>
      <c r="F24" s="20"/>
      <c r="G24" s="20"/>
      <c r="H24" s="20"/>
      <c r="I24" s="609"/>
      <c r="J24" s="609"/>
      <c r="K24" s="609"/>
    </row>
    <row r="25" spans="1:16">
      <c r="A25" s="20"/>
      <c r="B25" s="20"/>
      <c r="C25" s="20"/>
      <c r="D25" s="20"/>
      <c r="E25" s="20"/>
      <c r="F25" s="20"/>
      <c r="G25" s="20"/>
      <c r="H25" s="20"/>
      <c r="I25" s="609"/>
      <c r="J25" s="609"/>
      <c r="K25" s="609"/>
    </row>
    <row r="26" spans="1:16">
      <c r="A26" s="20"/>
      <c r="B26" s="20"/>
      <c r="C26" s="20"/>
      <c r="D26" s="20"/>
      <c r="E26" s="20"/>
      <c r="F26" s="20"/>
      <c r="G26" s="20"/>
      <c r="H26" s="20"/>
      <c r="I26" s="609"/>
      <c r="J26" s="609"/>
      <c r="K26" s="609"/>
    </row>
    <row r="27" spans="1:16">
      <c r="A27" s="20"/>
      <c r="B27" s="20"/>
      <c r="C27" s="20"/>
      <c r="D27" s="20"/>
      <c r="E27" s="20"/>
      <c r="F27" s="20"/>
      <c r="G27" s="20"/>
      <c r="H27" s="20"/>
      <c r="I27" s="609"/>
      <c r="J27" s="609"/>
      <c r="K27" s="609"/>
    </row>
    <row r="28" spans="1:16">
      <c r="A28" s="20"/>
      <c r="B28" s="20"/>
      <c r="C28" s="20"/>
      <c r="D28" s="20"/>
      <c r="E28" s="20"/>
      <c r="F28" s="20"/>
      <c r="G28" s="20"/>
      <c r="H28" s="20"/>
      <c r="I28" s="609"/>
      <c r="J28" s="609"/>
      <c r="K28" s="609"/>
    </row>
    <row r="29" spans="1:16">
      <c r="A29" s="20"/>
      <c r="B29" s="20"/>
      <c r="C29" s="20"/>
      <c r="D29" s="20"/>
      <c r="E29" s="20"/>
      <c r="F29" s="20"/>
      <c r="G29" s="20"/>
      <c r="H29" s="20"/>
      <c r="I29" s="609"/>
      <c r="J29" s="609"/>
      <c r="K29" s="609"/>
    </row>
    <row r="30" spans="1:16">
      <c r="A30" s="20"/>
      <c r="B30" s="20"/>
      <c r="C30" s="20"/>
      <c r="D30" s="20"/>
      <c r="E30" s="20"/>
      <c r="F30" s="20"/>
      <c r="G30" s="20"/>
      <c r="H30" s="20"/>
      <c r="I30" s="609"/>
      <c r="J30" s="609"/>
      <c r="K30" s="609"/>
    </row>
    <row r="31" spans="1:16">
      <c r="A31" s="20"/>
      <c r="B31" s="20"/>
      <c r="C31" s="20"/>
      <c r="D31" s="20"/>
      <c r="E31" s="20"/>
      <c r="F31" s="20"/>
      <c r="G31" s="20"/>
      <c r="H31" s="20"/>
      <c r="I31" s="609"/>
      <c r="J31" s="609"/>
      <c r="K31" s="609"/>
    </row>
    <row r="32" spans="1:16">
      <c r="A32" s="20"/>
      <c r="B32" s="20"/>
      <c r="C32" s="20"/>
      <c r="D32" s="20"/>
      <c r="E32" s="20"/>
      <c r="F32" s="20"/>
      <c r="G32" s="20"/>
      <c r="H32" s="20"/>
      <c r="I32" s="609"/>
      <c r="J32" s="609"/>
      <c r="K32" s="609"/>
    </row>
    <row r="33" spans="1:13">
      <c r="A33" s="20"/>
      <c r="B33" s="20"/>
      <c r="C33" s="20"/>
      <c r="D33" s="20"/>
      <c r="E33" s="20"/>
      <c r="F33" s="20"/>
      <c r="G33" s="20"/>
      <c r="H33" s="20"/>
      <c r="I33" s="609"/>
      <c r="J33" s="609"/>
      <c r="K33" s="609"/>
    </row>
    <row r="34" spans="1:13">
      <c r="A34" s="20"/>
      <c r="B34" s="20"/>
      <c r="C34" s="20"/>
      <c r="D34" s="20"/>
      <c r="E34" s="20"/>
      <c r="F34" s="20"/>
      <c r="G34" s="20"/>
      <c r="H34" s="20"/>
      <c r="I34" s="609"/>
      <c r="J34" s="609"/>
      <c r="K34" s="609"/>
    </row>
    <row r="35" spans="1:13">
      <c r="A35" s="20"/>
      <c r="B35" s="20"/>
      <c r="C35" s="20"/>
      <c r="D35" s="20"/>
      <c r="E35" s="20"/>
      <c r="F35" s="20"/>
      <c r="G35" s="20"/>
      <c r="H35" s="20"/>
      <c r="I35" s="609"/>
      <c r="J35" s="609"/>
      <c r="K35" s="609"/>
    </row>
    <row r="36" spans="1:13">
      <c r="A36" s="20"/>
      <c r="B36" s="20"/>
      <c r="C36" s="20"/>
      <c r="D36" s="20"/>
      <c r="E36" s="20"/>
      <c r="F36" s="20"/>
      <c r="G36" s="20"/>
      <c r="H36" s="20"/>
      <c r="I36" s="609"/>
      <c r="J36" s="609"/>
      <c r="K36" s="609"/>
    </row>
    <row r="37" spans="1:13">
      <c r="A37" s="20"/>
      <c r="B37" s="20"/>
      <c r="C37" s="20"/>
      <c r="D37" s="20"/>
      <c r="E37" s="20"/>
      <c r="F37" s="20"/>
      <c r="G37" s="20"/>
      <c r="H37" s="20"/>
      <c r="I37" s="609"/>
      <c r="J37" s="609"/>
      <c r="K37" s="609"/>
    </row>
    <row r="38" spans="1:13">
      <c r="A38" s="20"/>
      <c r="B38" s="20"/>
      <c r="C38" s="20"/>
      <c r="D38" s="20"/>
      <c r="E38" s="20"/>
      <c r="F38" s="20"/>
      <c r="G38" s="20"/>
      <c r="H38" s="20"/>
      <c r="I38" s="609"/>
      <c r="J38" s="609"/>
      <c r="K38" s="609"/>
    </row>
    <row r="39" spans="1:13">
      <c r="A39" s="20"/>
      <c r="B39" s="20"/>
      <c r="C39" s="20"/>
      <c r="D39" s="20"/>
      <c r="E39" s="20"/>
      <c r="F39" s="20"/>
      <c r="G39" s="20"/>
      <c r="H39" s="20"/>
      <c r="I39" s="609"/>
      <c r="J39" s="609"/>
      <c r="K39" s="609"/>
    </row>
    <row r="40" spans="1:13">
      <c r="A40" s="609"/>
      <c r="B40" s="20" t="s">
        <v>23</v>
      </c>
      <c r="C40" s="20"/>
      <c r="D40" s="609"/>
      <c r="E40" s="609"/>
      <c r="F40" s="609"/>
      <c r="G40" s="609"/>
      <c r="H40" s="609"/>
      <c r="I40" s="609"/>
      <c r="J40" s="609"/>
      <c r="K40" s="20" t="s">
        <v>23</v>
      </c>
      <c r="L40" s="20"/>
      <c r="M40" s="609"/>
    </row>
    <row r="41" spans="1:13">
      <c r="A41" s="594"/>
      <c r="B41" s="862" t="s">
        <v>569</v>
      </c>
      <c r="C41" s="862"/>
      <c r="D41" s="629" t="s">
        <v>25</v>
      </c>
      <c r="E41" s="609"/>
      <c r="F41" s="609"/>
      <c r="G41" s="609"/>
      <c r="H41" s="609"/>
      <c r="I41" s="629"/>
      <c r="J41" s="609"/>
      <c r="K41" s="862" t="s">
        <v>569</v>
      </c>
      <c r="L41" s="862"/>
      <c r="M41" s="629" t="s">
        <v>25</v>
      </c>
    </row>
    <row r="42" spans="1:13">
      <c r="A42" s="594"/>
      <c r="B42" s="863" t="s">
        <v>571</v>
      </c>
      <c r="C42" s="863"/>
      <c r="D42" s="629" t="s">
        <v>27</v>
      </c>
      <c r="E42" s="609"/>
      <c r="F42" s="609"/>
      <c r="G42" s="609"/>
      <c r="H42" s="609" t="s">
        <v>22</v>
      </c>
      <c r="I42" s="629"/>
      <c r="J42" s="609"/>
      <c r="K42" s="863" t="s">
        <v>571</v>
      </c>
      <c r="L42" s="863"/>
      <c r="M42" s="629" t="s">
        <v>27</v>
      </c>
    </row>
    <row r="43" spans="1:13">
      <c r="A43" s="594"/>
      <c r="B43" s="864" t="s">
        <v>28</v>
      </c>
      <c r="C43" s="864"/>
      <c r="D43" s="629" t="s">
        <v>29</v>
      </c>
      <c r="E43" s="609"/>
      <c r="F43" s="609"/>
      <c r="G43" s="609"/>
      <c r="H43" s="609"/>
      <c r="I43" s="629"/>
      <c r="J43" s="609"/>
      <c r="K43" s="864" t="s">
        <v>28</v>
      </c>
      <c r="L43" s="864"/>
      <c r="M43" s="629" t="s">
        <v>29</v>
      </c>
    </row>
    <row r="44" spans="1:13">
      <c r="A44" s="594"/>
      <c r="B44" s="865" t="s">
        <v>115</v>
      </c>
      <c r="C44" s="865"/>
      <c r="D44" s="629" t="s">
        <v>31</v>
      </c>
      <c r="E44" s="609"/>
      <c r="F44" s="609"/>
      <c r="G44" s="609"/>
      <c r="H44" s="609"/>
      <c r="I44" s="629"/>
      <c r="J44" s="609"/>
      <c r="K44" s="865" t="s">
        <v>115</v>
      </c>
      <c r="L44" s="865"/>
      <c r="M44" s="629" t="s">
        <v>31</v>
      </c>
    </row>
    <row r="45" spans="1:13">
      <c r="A45" s="594"/>
      <c r="B45" s="861"/>
      <c r="C45" s="861"/>
      <c r="D45" s="629" t="s">
        <v>32</v>
      </c>
      <c r="E45" s="609"/>
      <c r="F45" s="609"/>
      <c r="G45" s="609"/>
      <c r="H45" s="609"/>
      <c r="I45" s="609"/>
      <c r="J45" s="609"/>
      <c r="K45" s="861"/>
      <c r="L45" s="861"/>
      <c r="M45" s="629" t="s">
        <v>32</v>
      </c>
    </row>
    <row r="46" spans="1:13">
      <c r="A46" s="20"/>
      <c r="B46" s="609"/>
      <c r="C46" s="609"/>
      <c r="D46" s="609"/>
      <c r="E46" s="609"/>
      <c r="F46" s="609"/>
      <c r="G46" s="609"/>
      <c r="H46" s="609"/>
      <c r="I46" s="609"/>
      <c r="J46" s="609"/>
      <c r="K46" s="609"/>
    </row>
  </sheetData>
  <mergeCells count="22">
    <mergeCell ref="K41:L41"/>
    <mergeCell ref="K42:L42"/>
    <mergeCell ref="K43:L43"/>
    <mergeCell ref="K44:L44"/>
    <mergeCell ref="K45:L45"/>
    <mergeCell ref="J1:P2"/>
    <mergeCell ref="Q1:Q2"/>
    <mergeCell ref="J5:J6"/>
    <mergeCell ref="P5:P6"/>
    <mergeCell ref="A1:H2"/>
    <mergeCell ref="I1:I2"/>
    <mergeCell ref="A5:A6"/>
    <mergeCell ref="B5:B6"/>
    <mergeCell ref="C5:C6"/>
    <mergeCell ref="D5:D6"/>
    <mergeCell ref="E5:E6"/>
    <mergeCell ref="I5:I6"/>
    <mergeCell ref="B45:C45"/>
    <mergeCell ref="B41:C41"/>
    <mergeCell ref="B42:C42"/>
    <mergeCell ref="B43:C43"/>
    <mergeCell ref="B44:C44"/>
  </mergeCells>
  <conditionalFormatting sqref="I7:I20">
    <cfRule type="cellIs" dxfId="109" priority="9" stopIfTrue="1" operator="between">
      <formula>0.01</formula>
      <formula>0.64</formula>
    </cfRule>
    <cfRule type="cellIs" dxfId="108" priority="10" stopIfTrue="1" operator="between">
      <formula>0.65</formula>
      <formula>0.89</formula>
    </cfRule>
    <cfRule type="cellIs" dxfId="107" priority="11" stopIfTrue="1" operator="between">
      <formula>0.9</formula>
      <formula>0.99</formula>
    </cfRule>
    <cfRule type="cellIs" dxfId="106" priority="12" stopIfTrue="1" operator="greaterThanOrEqual">
      <formula>1</formula>
    </cfRule>
  </conditionalFormatting>
  <conditionalFormatting sqref="P7:P20">
    <cfRule type="cellIs" dxfId="105" priority="1" stopIfTrue="1" operator="between">
      <formula>0.01</formula>
      <formula>0.64</formula>
    </cfRule>
    <cfRule type="cellIs" dxfId="104" priority="2" stopIfTrue="1" operator="between">
      <formula>0.65</formula>
      <formula>0.89</formula>
    </cfRule>
    <cfRule type="cellIs" dxfId="103" priority="3" stopIfTrue="1" operator="between">
      <formula>0.9</formula>
      <formula>0.99</formula>
    </cfRule>
    <cfRule type="cellIs" dxfId="102" priority="4" stopIfTrue="1" operator="greaterThanOrEqual">
      <formula>1</formula>
    </cfRule>
  </conditionalFormatting>
  <pageMargins left="0.511811024" right="0.511811024" top="0.78740157499999996" bottom="0.78740157499999996" header="0.31496062000000002" footer="0.3149606200000000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46"/>
  <sheetViews>
    <sheetView topLeftCell="A4" workbookViewId="0">
      <selection activeCell="F7" sqref="F7"/>
    </sheetView>
  </sheetViews>
  <sheetFormatPr defaultRowHeight="15"/>
  <cols>
    <col min="1" max="3" width="10" style="1" customWidth="1"/>
    <col min="4" max="5" width="9.7109375" style="1" customWidth="1"/>
    <col min="6" max="6" width="10.85546875" style="1" customWidth="1"/>
    <col min="7" max="8" width="10.7109375" style="1" customWidth="1"/>
    <col min="9" max="9" width="10.140625" style="1" customWidth="1"/>
    <col min="10" max="10" width="10.5703125" style="1" bestFit="1" customWidth="1"/>
    <col min="11" max="11" width="13.28515625" style="1" bestFit="1" customWidth="1"/>
    <col min="12" max="12" width="9.140625" style="1"/>
    <col min="13" max="14" width="11.5703125" style="1" customWidth="1"/>
    <col min="15" max="15" width="13" style="1" customWidth="1"/>
    <col min="16" max="16" width="11.5703125" style="1" customWidth="1"/>
    <col min="17" max="16384" width="9.140625" style="1"/>
  </cols>
  <sheetData>
    <row r="1" spans="1:16" ht="30" customHeight="1">
      <c r="A1" s="825" t="s">
        <v>576</v>
      </c>
      <c r="B1" s="825"/>
      <c r="C1" s="825"/>
      <c r="D1" s="825"/>
      <c r="E1" s="825"/>
      <c r="F1" s="825"/>
      <c r="G1" s="825"/>
      <c r="H1" s="825"/>
      <c r="I1" s="814">
        <v>2017</v>
      </c>
    </row>
    <row r="2" spans="1:16" ht="30" customHeight="1">
      <c r="A2" s="825"/>
      <c r="B2" s="825"/>
      <c r="C2" s="825"/>
      <c r="D2" s="825"/>
      <c r="E2" s="825"/>
      <c r="F2" s="825"/>
      <c r="G2" s="825"/>
      <c r="H2" s="825"/>
      <c r="I2" s="815"/>
    </row>
    <row r="3" spans="1:16">
      <c r="A3" s="2"/>
    </row>
    <row r="5" spans="1:16" ht="33.75" customHeight="1">
      <c r="A5" s="750" t="s">
        <v>1</v>
      </c>
      <c r="B5" s="791" t="s">
        <v>127</v>
      </c>
      <c r="C5" s="791" t="s">
        <v>128</v>
      </c>
      <c r="D5" s="791" t="s">
        <v>129</v>
      </c>
      <c r="E5" s="791" t="s">
        <v>130</v>
      </c>
      <c r="F5" s="591" t="s">
        <v>19</v>
      </c>
      <c r="G5" s="591" t="s">
        <v>131</v>
      </c>
      <c r="H5" s="591" t="s">
        <v>132</v>
      </c>
      <c r="I5" s="791" t="s">
        <v>113</v>
      </c>
      <c r="J5" s="791" t="s">
        <v>568</v>
      </c>
      <c r="K5" s="791" t="s">
        <v>113</v>
      </c>
      <c r="L5" s="609"/>
      <c r="M5" s="609"/>
      <c r="N5" s="609"/>
      <c r="O5" s="609"/>
    </row>
    <row r="6" spans="1:16">
      <c r="A6" s="751"/>
      <c r="B6" s="792"/>
      <c r="C6" s="792"/>
      <c r="D6" s="792"/>
      <c r="E6" s="792"/>
      <c r="F6" s="593">
        <v>2017</v>
      </c>
      <c r="G6" s="593">
        <v>2016</v>
      </c>
      <c r="H6" s="593"/>
      <c r="I6" s="792"/>
      <c r="J6" s="792"/>
      <c r="K6" s="792"/>
      <c r="L6" s="609"/>
      <c r="M6" s="609"/>
      <c r="N6" s="609"/>
      <c r="O6" s="609"/>
    </row>
    <row r="7" spans="1:16" s="10" customFormat="1">
      <c r="A7" s="325" t="s">
        <v>7</v>
      </c>
      <c r="B7" s="317">
        <v>134.69999999999999</v>
      </c>
      <c r="C7" s="317">
        <v>2148.2800000000002</v>
      </c>
      <c r="D7" s="317">
        <v>7090.48</v>
      </c>
      <c r="E7" s="317">
        <v>0</v>
      </c>
      <c r="F7" s="610">
        <f>SUM(B7:E7)</f>
        <v>9373.4599999999991</v>
      </c>
      <c r="G7" s="611">
        <v>0</v>
      </c>
      <c r="H7" s="244"/>
      <c r="I7" s="324" t="e">
        <f>(F7/H7)</f>
        <v>#DIV/0!</v>
      </c>
      <c r="J7" s="610">
        <f>(F7/[1]Tabulação!B57)/1000</f>
        <v>0.55137999999999998</v>
      </c>
      <c r="K7" s="324">
        <f>(J7/15000)*1000</f>
        <v>3.6758666666666662E-2</v>
      </c>
      <c r="L7" s="612"/>
      <c r="M7" s="612"/>
      <c r="N7" s="612"/>
      <c r="O7" s="612"/>
    </row>
    <row r="8" spans="1:16" s="10" customFormat="1">
      <c r="A8" s="325" t="s">
        <v>8</v>
      </c>
      <c r="B8" s="317">
        <v>0</v>
      </c>
      <c r="C8" s="317">
        <v>456.18</v>
      </c>
      <c r="D8" s="317">
        <v>9938.19</v>
      </c>
      <c r="E8" s="317">
        <v>0</v>
      </c>
      <c r="F8" s="610">
        <f t="shared" ref="F8:F18" si="0">SUM(B8:E8)</f>
        <v>10394.370000000001</v>
      </c>
      <c r="G8" s="611">
        <v>0</v>
      </c>
      <c r="H8" s="244"/>
      <c r="I8" s="324" t="e">
        <f t="shared" ref="I8:I17" si="1">(F8/H8)</f>
        <v>#DIV/0!</v>
      </c>
      <c r="J8" s="610">
        <f>(F8/[1]Tabulação!B58)/1000</f>
        <v>0.51971850000000008</v>
      </c>
      <c r="K8" s="324">
        <f t="shared" ref="K8:K20" si="2">(J8/15000)*1000</f>
        <v>3.4647900000000002E-2</v>
      </c>
      <c r="L8" s="612"/>
      <c r="M8" s="612"/>
      <c r="N8" s="612"/>
      <c r="O8" s="612"/>
    </row>
    <row r="9" spans="1:16">
      <c r="A9" s="323" t="s">
        <v>9</v>
      </c>
      <c r="B9" s="317">
        <v>0</v>
      </c>
      <c r="C9" s="317">
        <v>0</v>
      </c>
      <c r="D9" s="317">
        <v>10725.21</v>
      </c>
      <c r="E9" s="317">
        <v>0</v>
      </c>
      <c r="F9" s="610">
        <f t="shared" si="0"/>
        <v>10725.21</v>
      </c>
      <c r="G9" s="611">
        <v>4038.84</v>
      </c>
      <c r="H9" s="244"/>
      <c r="I9" s="324" t="e">
        <f t="shared" si="1"/>
        <v>#DIV/0!</v>
      </c>
      <c r="J9" s="610">
        <f>(F9/[1]Tabulação!B59)/1000</f>
        <v>0.46631347826086955</v>
      </c>
      <c r="K9" s="324">
        <f t="shared" si="2"/>
        <v>3.1087565217391304E-2</v>
      </c>
      <c r="L9" s="613"/>
      <c r="M9" s="613"/>
      <c r="N9" s="613"/>
      <c r="O9" s="613"/>
      <c r="P9" s="52"/>
    </row>
    <row r="10" spans="1:16">
      <c r="A10" s="323" t="s">
        <v>10</v>
      </c>
      <c r="B10" s="614"/>
      <c r="C10" s="614"/>
      <c r="D10" s="614"/>
      <c r="E10" s="317"/>
      <c r="F10" s="610">
        <f t="shared" si="0"/>
        <v>0</v>
      </c>
      <c r="G10" s="611">
        <v>4187.08</v>
      </c>
      <c r="H10" s="244"/>
      <c r="I10" s="324" t="e">
        <f t="shared" si="1"/>
        <v>#DIV/0!</v>
      </c>
      <c r="J10" s="610">
        <f>(F10/[1]Tabulação!B60)/1000</f>
        <v>0</v>
      </c>
      <c r="K10" s="324">
        <f t="shared" si="2"/>
        <v>0</v>
      </c>
      <c r="L10" s="609"/>
      <c r="M10" s="609"/>
      <c r="N10" s="609"/>
      <c r="O10" s="609"/>
    </row>
    <row r="11" spans="1:16">
      <c r="A11" s="323" t="s">
        <v>11</v>
      </c>
      <c r="B11" s="614"/>
      <c r="C11" s="614"/>
      <c r="D11" s="317"/>
      <c r="E11" s="317"/>
      <c r="F11" s="610">
        <f t="shared" si="0"/>
        <v>0</v>
      </c>
      <c r="G11" s="611">
        <v>7862.8</v>
      </c>
      <c r="H11" s="244"/>
      <c r="I11" s="324" t="e">
        <f t="shared" si="1"/>
        <v>#DIV/0!</v>
      </c>
      <c r="J11" s="610">
        <f>(F11/[1]Tabulação!B61)/1000</f>
        <v>0</v>
      </c>
      <c r="K11" s="324">
        <f t="shared" si="2"/>
        <v>0</v>
      </c>
      <c r="L11" s="609"/>
      <c r="M11" s="609"/>
      <c r="N11" s="609"/>
      <c r="O11" s="609"/>
    </row>
    <row r="12" spans="1:16">
      <c r="A12" s="323" t="s">
        <v>12</v>
      </c>
      <c r="B12" s="317"/>
      <c r="C12" s="317"/>
      <c r="D12" s="317"/>
      <c r="E12" s="317"/>
      <c r="F12" s="610">
        <f t="shared" si="0"/>
        <v>0</v>
      </c>
      <c r="G12" s="611">
        <v>10092.040000000001</v>
      </c>
      <c r="H12" s="244"/>
      <c r="I12" s="324" t="e">
        <f t="shared" si="1"/>
        <v>#DIV/0!</v>
      </c>
      <c r="J12" s="610">
        <f>(F12/[1]Tabulação!B62)/1000</f>
        <v>0</v>
      </c>
      <c r="K12" s="324">
        <f t="shared" si="2"/>
        <v>0</v>
      </c>
      <c r="L12" s="609"/>
      <c r="M12" s="609"/>
      <c r="N12" s="609"/>
      <c r="O12" s="609"/>
    </row>
    <row r="13" spans="1:16">
      <c r="A13" s="323" t="s">
        <v>13</v>
      </c>
      <c r="B13" s="317"/>
      <c r="C13" s="317"/>
      <c r="D13" s="317"/>
      <c r="E13" s="317"/>
      <c r="F13" s="610">
        <f t="shared" si="0"/>
        <v>0</v>
      </c>
      <c r="G13" s="611">
        <v>26126.86</v>
      </c>
      <c r="H13" s="244"/>
      <c r="I13" s="324" t="e">
        <f t="shared" si="1"/>
        <v>#DIV/0!</v>
      </c>
      <c r="J13" s="610">
        <f>(F13/[1]Tabulação!B63)/1000</f>
        <v>0</v>
      </c>
      <c r="K13" s="324">
        <f t="shared" si="2"/>
        <v>0</v>
      </c>
      <c r="L13" s="609"/>
      <c r="M13" s="609"/>
      <c r="N13" s="609"/>
      <c r="O13" s="609"/>
    </row>
    <row r="14" spans="1:16">
      <c r="A14" s="323" t="s">
        <v>14</v>
      </c>
      <c r="B14" s="317"/>
      <c r="C14" s="317"/>
      <c r="D14" s="317"/>
      <c r="E14" s="317"/>
      <c r="F14" s="610">
        <f t="shared" si="0"/>
        <v>0</v>
      </c>
      <c r="G14" s="611">
        <v>17902.37</v>
      </c>
      <c r="H14" s="244"/>
      <c r="I14" s="324" t="e">
        <f t="shared" si="1"/>
        <v>#DIV/0!</v>
      </c>
      <c r="J14" s="610">
        <f>(F14/[1]Tabulação!B64)/1000</f>
        <v>0</v>
      </c>
      <c r="K14" s="324">
        <f t="shared" si="2"/>
        <v>0</v>
      </c>
      <c r="L14" s="609"/>
      <c r="M14" s="609"/>
      <c r="N14" s="609"/>
      <c r="O14" s="609"/>
    </row>
    <row r="15" spans="1:16">
      <c r="A15" s="323" t="s">
        <v>15</v>
      </c>
      <c r="B15" s="317"/>
      <c r="C15" s="317"/>
      <c r="D15" s="615"/>
      <c r="E15" s="148"/>
      <c r="F15" s="610">
        <f t="shared" si="0"/>
        <v>0</v>
      </c>
      <c r="G15" s="611">
        <v>19244.8</v>
      </c>
      <c r="H15" s="244"/>
      <c r="I15" s="324" t="e">
        <f t="shared" si="1"/>
        <v>#DIV/0!</v>
      </c>
      <c r="J15" s="610">
        <f>(F15/[1]Tabulação!B65)/1000</f>
        <v>0</v>
      </c>
      <c r="K15" s="324">
        <f t="shared" si="2"/>
        <v>0</v>
      </c>
      <c r="L15" s="609"/>
      <c r="M15" s="609"/>
      <c r="N15" s="609"/>
      <c r="O15" s="609"/>
    </row>
    <row r="16" spans="1:16">
      <c r="A16" s="323" t="s">
        <v>16</v>
      </c>
      <c r="B16" s="616"/>
      <c r="C16" s="616"/>
      <c r="D16" s="504"/>
      <c r="E16" s="616"/>
      <c r="F16" s="610">
        <f t="shared" si="0"/>
        <v>0</v>
      </c>
      <c r="G16" s="611">
        <v>9770.77</v>
      </c>
      <c r="H16" s="244"/>
      <c r="I16" s="324" t="e">
        <f t="shared" si="1"/>
        <v>#DIV/0!</v>
      </c>
      <c r="J16" s="610">
        <f>(F16/[1]Tabulação!B66)/1000</f>
        <v>0</v>
      </c>
      <c r="K16" s="324">
        <f t="shared" si="2"/>
        <v>0</v>
      </c>
      <c r="L16" s="609"/>
      <c r="M16" s="609"/>
      <c r="N16" s="609"/>
      <c r="O16" s="609"/>
    </row>
    <row r="17" spans="1:16">
      <c r="A17" s="323" t="s">
        <v>17</v>
      </c>
      <c r="B17" s="616"/>
      <c r="C17" s="616"/>
      <c r="D17" s="504"/>
      <c r="E17" s="616"/>
      <c r="F17" s="610">
        <f t="shared" si="0"/>
        <v>0</v>
      </c>
      <c r="G17" s="611">
        <v>13506.41</v>
      </c>
      <c r="H17" s="244"/>
      <c r="I17" s="324" t="e">
        <f t="shared" si="1"/>
        <v>#DIV/0!</v>
      </c>
      <c r="J17" s="610">
        <f>(F17/[1]Tabulação!B67)/1000</f>
        <v>0</v>
      </c>
      <c r="K17" s="324">
        <f t="shared" si="2"/>
        <v>0</v>
      </c>
      <c r="L17" s="617"/>
      <c r="M17" s="618"/>
      <c r="N17" s="618"/>
      <c r="O17" s="618"/>
      <c r="P17" s="183"/>
    </row>
    <row r="18" spans="1:16" s="10" customFormat="1">
      <c r="A18" s="323" t="s">
        <v>18</v>
      </c>
      <c r="B18" s="616"/>
      <c r="C18" s="616"/>
      <c r="D18" s="504"/>
      <c r="E18" s="616"/>
      <c r="F18" s="610">
        <f t="shared" si="0"/>
        <v>0</v>
      </c>
      <c r="G18" s="611">
        <v>4748.4399999999996</v>
      </c>
      <c r="H18" s="244"/>
      <c r="I18" s="324" t="e">
        <f>(F18/H18)</f>
        <v>#DIV/0!</v>
      </c>
      <c r="J18" s="610">
        <f>(F18/[1]Tabulação!B68)/1000</f>
        <v>0</v>
      </c>
      <c r="K18" s="324">
        <f t="shared" si="2"/>
        <v>0</v>
      </c>
      <c r="L18" s="612"/>
      <c r="M18" s="612"/>
      <c r="N18" s="612"/>
      <c r="O18" s="612"/>
    </row>
    <row r="19" spans="1:16">
      <c r="A19" s="326" t="s">
        <v>19</v>
      </c>
      <c r="B19" s="619">
        <f>SUM(B7:B18)</f>
        <v>134.69999999999999</v>
      </c>
      <c r="C19" s="619">
        <f t="shared" ref="C19:E19" si="3">SUM(C7:C18)</f>
        <v>2604.46</v>
      </c>
      <c r="D19" s="619">
        <f>SUM(D7:D18)</f>
        <v>27753.879999999997</v>
      </c>
      <c r="E19" s="619">
        <f t="shared" si="3"/>
        <v>0</v>
      </c>
      <c r="F19" s="620">
        <f>SUM(F7:F18)</f>
        <v>30493.040000000001</v>
      </c>
      <c r="G19" s="619">
        <f>SUM(G7:G18)</f>
        <v>117480.41000000002</v>
      </c>
      <c r="H19" s="621">
        <f>15000*[1]Tabulação!B69</f>
        <v>3570000</v>
      </c>
      <c r="I19" s="324">
        <f>(F19/H19)</f>
        <v>8.541467787114846E-3</v>
      </c>
      <c r="J19" s="622">
        <f>(F19/[1]Tabulação!B69)/1000</f>
        <v>0.12812201680672269</v>
      </c>
      <c r="K19" s="623">
        <f t="shared" si="2"/>
        <v>8.5414677871148478E-3</v>
      </c>
      <c r="L19" s="609"/>
      <c r="M19" s="609"/>
      <c r="N19" s="609"/>
      <c r="O19" s="609"/>
    </row>
    <row r="20" spans="1:16">
      <c r="A20" s="326" t="s">
        <v>21</v>
      </c>
      <c r="B20" s="624">
        <f>AVERAGE(B7:B18)</f>
        <v>44.9</v>
      </c>
      <c r="C20" s="624">
        <f t="shared" ref="C20:H20" si="4">AVERAGE(C7:C18)</f>
        <v>868.15333333333331</v>
      </c>
      <c r="D20" s="624">
        <f>AVERAGE(D7:D18)</f>
        <v>9251.2933333333331</v>
      </c>
      <c r="E20" s="624">
        <f t="shared" si="4"/>
        <v>0</v>
      </c>
      <c r="F20" s="625">
        <f>AVERAGE(F7:F18)</f>
        <v>2541.0866666666666</v>
      </c>
      <c r="G20" s="624">
        <f>AVERAGE(G7:G18)</f>
        <v>9790.0341666666682</v>
      </c>
      <c r="H20" s="626" t="e">
        <f t="shared" si="4"/>
        <v>#DIV/0!</v>
      </c>
      <c r="I20" s="324" t="e">
        <f>(F20/H20)</f>
        <v>#DIV/0!</v>
      </c>
      <c r="J20" s="622">
        <f>(F20/[1]Tabulação!B70)/1000</f>
        <v>0.12812201680672269</v>
      </c>
      <c r="K20" s="623">
        <f t="shared" si="2"/>
        <v>8.5414677871148478E-3</v>
      </c>
      <c r="L20" s="609"/>
      <c r="M20" s="609"/>
      <c r="N20" s="609"/>
      <c r="O20" s="609"/>
    </row>
    <row r="21" spans="1:16">
      <c r="A21" s="594"/>
      <c r="B21" s="19"/>
      <c r="C21" s="19"/>
      <c r="D21" s="20"/>
      <c r="E21" s="20"/>
      <c r="F21" s="20"/>
      <c r="G21" s="20"/>
      <c r="H21" s="20"/>
      <c r="I21" s="609"/>
      <c r="J21" s="609"/>
      <c r="K21" s="627"/>
      <c r="L21" s="609"/>
      <c r="M21" s="609"/>
      <c r="N21" s="609"/>
      <c r="O21" s="609"/>
    </row>
    <row r="22" spans="1:16">
      <c r="A22" s="20"/>
      <c r="B22" s="20"/>
      <c r="C22" s="20"/>
      <c r="D22" s="20"/>
      <c r="E22" s="20"/>
      <c r="F22" s="20"/>
      <c r="G22" s="20"/>
      <c r="H22" s="20"/>
      <c r="I22" s="609"/>
      <c r="J22" s="609"/>
      <c r="K22" s="628"/>
      <c r="L22" s="609"/>
      <c r="M22" s="609"/>
      <c r="N22" s="609"/>
      <c r="O22" s="609"/>
    </row>
    <row r="23" spans="1:16">
      <c r="A23" s="20"/>
      <c r="B23" s="138"/>
      <c r="C23" s="20"/>
      <c r="D23" s="20"/>
      <c r="E23" s="20"/>
      <c r="F23" s="20"/>
      <c r="G23" s="20"/>
      <c r="H23" s="20"/>
      <c r="I23" s="609"/>
      <c r="J23" s="609"/>
      <c r="K23" s="609"/>
      <c r="L23" s="609"/>
      <c r="M23" s="609"/>
      <c r="N23" s="609"/>
      <c r="O23" s="609"/>
    </row>
    <row r="24" spans="1:16">
      <c r="A24" s="20"/>
      <c r="B24" s="20"/>
      <c r="C24" s="20"/>
      <c r="D24" s="20"/>
      <c r="E24" s="20"/>
      <c r="F24" s="20"/>
      <c r="G24" s="20"/>
      <c r="H24" s="20"/>
      <c r="I24" s="609"/>
      <c r="J24" s="609"/>
      <c r="K24" s="609"/>
      <c r="L24" s="609"/>
      <c r="M24" s="609"/>
      <c r="N24" s="609"/>
      <c r="O24" s="609"/>
    </row>
    <row r="25" spans="1:16">
      <c r="A25" s="20"/>
      <c r="B25" s="20"/>
      <c r="C25" s="20"/>
      <c r="D25" s="20"/>
      <c r="E25" s="20"/>
      <c r="F25" s="20"/>
      <c r="G25" s="20"/>
      <c r="H25" s="20"/>
      <c r="I25" s="609"/>
      <c r="J25" s="609"/>
      <c r="K25" s="609"/>
      <c r="L25" s="609"/>
      <c r="M25" s="609"/>
      <c r="N25" s="609"/>
      <c r="O25" s="609"/>
    </row>
    <row r="26" spans="1:16">
      <c r="A26" s="20"/>
      <c r="B26" s="20"/>
      <c r="C26" s="20"/>
      <c r="D26" s="20"/>
      <c r="E26" s="20"/>
      <c r="F26" s="20"/>
      <c r="G26" s="20"/>
      <c r="H26" s="20"/>
      <c r="I26" s="609"/>
      <c r="J26" s="609"/>
      <c r="K26" s="609"/>
      <c r="L26" s="609"/>
      <c r="M26" s="609"/>
      <c r="N26" s="609"/>
      <c r="O26" s="609"/>
    </row>
    <row r="27" spans="1:16">
      <c r="A27" s="20"/>
      <c r="B27" s="20"/>
      <c r="C27" s="20"/>
      <c r="D27" s="20"/>
      <c r="E27" s="20"/>
      <c r="F27" s="20"/>
      <c r="G27" s="20"/>
      <c r="H27" s="20"/>
      <c r="I27" s="609"/>
      <c r="J27" s="609"/>
      <c r="K27" s="609"/>
      <c r="L27" s="609"/>
      <c r="M27" s="609"/>
      <c r="N27" s="609"/>
      <c r="O27" s="609"/>
    </row>
    <row r="28" spans="1:16">
      <c r="A28" s="20"/>
      <c r="B28" s="20"/>
      <c r="C28" s="20"/>
      <c r="D28" s="20"/>
      <c r="E28" s="20"/>
      <c r="F28" s="20"/>
      <c r="G28" s="20"/>
      <c r="H28" s="20"/>
      <c r="I28" s="609"/>
      <c r="J28" s="609"/>
      <c r="K28" s="609"/>
      <c r="L28" s="609"/>
      <c r="M28" s="609"/>
      <c r="N28" s="609"/>
      <c r="O28" s="609"/>
    </row>
    <row r="29" spans="1:16">
      <c r="A29" s="20"/>
      <c r="B29" s="20"/>
      <c r="C29" s="20"/>
      <c r="D29" s="20"/>
      <c r="E29" s="20"/>
      <c r="F29" s="20"/>
      <c r="G29" s="20"/>
      <c r="H29" s="20"/>
      <c r="I29" s="609"/>
      <c r="J29" s="609"/>
      <c r="K29" s="609"/>
      <c r="L29" s="609"/>
      <c r="M29" s="609"/>
      <c r="N29" s="609"/>
      <c r="O29" s="609"/>
    </row>
    <row r="30" spans="1:16">
      <c r="A30" s="20"/>
      <c r="B30" s="20"/>
      <c r="C30" s="20"/>
      <c r="D30" s="20"/>
      <c r="E30" s="20"/>
      <c r="F30" s="20"/>
      <c r="G30" s="20"/>
      <c r="H30" s="20"/>
      <c r="I30" s="609"/>
      <c r="J30" s="609"/>
      <c r="K30" s="609"/>
      <c r="L30" s="609"/>
      <c r="M30" s="609"/>
      <c r="N30" s="609"/>
      <c r="O30" s="609"/>
    </row>
    <row r="31" spans="1:16">
      <c r="A31" s="20"/>
      <c r="B31" s="20"/>
      <c r="C31" s="20"/>
      <c r="D31" s="20"/>
      <c r="E31" s="20"/>
      <c r="F31" s="20"/>
      <c r="G31" s="20"/>
      <c r="H31" s="20"/>
      <c r="I31" s="609"/>
      <c r="J31" s="609"/>
      <c r="K31" s="609"/>
      <c r="L31" s="609"/>
      <c r="M31" s="609"/>
      <c r="N31" s="609"/>
      <c r="O31" s="609"/>
    </row>
    <row r="32" spans="1:16">
      <c r="A32" s="20"/>
      <c r="B32" s="20"/>
      <c r="C32" s="20"/>
      <c r="D32" s="20"/>
      <c r="E32" s="20"/>
      <c r="F32" s="20"/>
      <c r="G32" s="20"/>
      <c r="H32" s="20"/>
      <c r="I32" s="609"/>
      <c r="J32" s="609"/>
      <c r="K32" s="609"/>
      <c r="L32" s="609"/>
      <c r="M32" s="609"/>
      <c r="N32" s="609"/>
      <c r="O32" s="609"/>
    </row>
    <row r="33" spans="1:15">
      <c r="A33" s="20"/>
      <c r="B33" s="20"/>
      <c r="C33" s="20"/>
      <c r="D33" s="20"/>
      <c r="E33" s="20"/>
      <c r="F33" s="20"/>
      <c r="G33" s="20"/>
      <c r="H33" s="20"/>
      <c r="I33" s="609"/>
      <c r="J33" s="609"/>
      <c r="K33" s="609"/>
      <c r="L33" s="609"/>
      <c r="M33" s="609"/>
      <c r="N33" s="609"/>
      <c r="O33" s="609"/>
    </row>
    <row r="34" spans="1:15">
      <c r="A34" s="20"/>
      <c r="B34" s="20"/>
      <c r="C34" s="20"/>
      <c r="D34" s="20"/>
      <c r="E34" s="20"/>
      <c r="F34" s="20"/>
      <c r="G34" s="20"/>
      <c r="H34" s="20"/>
      <c r="I34" s="609"/>
      <c r="J34" s="609"/>
      <c r="K34" s="609"/>
      <c r="L34" s="609"/>
      <c r="M34" s="609"/>
      <c r="N34" s="609"/>
      <c r="O34" s="609"/>
    </row>
    <row r="35" spans="1:15">
      <c r="A35" s="20"/>
      <c r="B35" s="20"/>
      <c r="C35" s="20"/>
      <c r="D35" s="20"/>
      <c r="E35" s="20"/>
      <c r="F35" s="20"/>
      <c r="G35" s="20"/>
      <c r="H35" s="20"/>
      <c r="I35" s="609"/>
      <c r="J35" s="609"/>
      <c r="K35" s="609"/>
      <c r="L35" s="609"/>
      <c r="M35" s="609"/>
      <c r="N35" s="609"/>
      <c r="O35" s="609"/>
    </row>
    <row r="36" spans="1:15">
      <c r="A36" s="20"/>
      <c r="B36" s="20"/>
      <c r="C36" s="20"/>
      <c r="D36" s="20"/>
      <c r="E36" s="20"/>
      <c r="F36" s="20"/>
      <c r="G36" s="20"/>
      <c r="H36" s="20"/>
      <c r="I36" s="609"/>
      <c r="J36" s="609"/>
      <c r="K36" s="609"/>
      <c r="L36" s="609"/>
      <c r="M36" s="609"/>
      <c r="N36" s="609"/>
      <c r="O36" s="609"/>
    </row>
    <row r="37" spans="1:15">
      <c r="A37" s="20"/>
      <c r="B37" s="20"/>
      <c r="C37" s="20"/>
      <c r="D37" s="20"/>
      <c r="E37" s="20"/>
      <c r="F37" s="20"/>
      <c r="G37" s="20"/>
      <c r="H37" s="20"/>
      <c r="I37" s="609"/>
      <c r="J37" s="609"/>
      <c r="K37" s="609"/>
      <c r="L37" s="609"/>
      <c r="M37" s="609"/>
      <c r="N37" s="609"/>
      <c r="O37" s="609"/>
    </row>
    <row r="38" spans="1:15">
      <c r="A38" s="20"/>
      <c r="B38" s="20"/>
      <c r="C38" s="20"/>
      <c r="D38" s="20"/>
      <c r="E38" s="20"/>
      <c r="F38" s="20"/>
      <c r="G38" s="20"/>
      <c r="H38" s="20"/>
      <c r="I38" s="609"/>
      <c r="J38" s="609"/>
      <c r="K38" s="609"/>
      <c r="L38" s="609"/>
      <c r="M38" s="609"/>
      <c r="N38" s="609"/>
      <c r="O38" s="609"/>
    </row>
    <row r="39" spans="1:15">
      <c r="A39" s="20"/>
      <c r="B39" s="20"/>
      <c r="C39" s="20"/>
      <c r="D39" s="20"/>
      <c r="E39" s="20"/>
      <c r="F39" s="20"/>
      <c r="G39" s="20"/>
      <c r="H39" s="20"/>
      <c r="I39" s="609"/>
      <c r="J39" s="609"/>
      <c r="K39" s="609"/>
      <c r="L39" s="609"/>
      <c r="M39" s="609"/>
      <c r="N39" s="609"/>
      <c r="O39" s="609"/>
    </row>
    <row r="40" spans="1:15">
      <c r="A40" s="609"/>
      <c r="B40" s="20" t="s">
        <v>23</v>
      </c>
      <c r="C40" s="20"/>
      <c r="D40" s="609"/>
      <c r="E40" s="609"/>
      <c r="F40" s="609"/>
      <c r="G40" s="609"/>
      <c r="H40" s="609"/>
      <c r="I40" s="609"/>
      <c r="J40" s="609"/>
      <c r="K40" s="609"/>
      <c r="L40" s="609"/>
      <c r="M40" s="609"/>
      <c r="N40" s="609"/>
      <c r="O40" s="609"/>
    </row>
    <row r="41" spans="1:15">
      <c r="A41" s="594"/>
      <c r="B41" s="862" t="s">
        <v>569</v>
      </c>
      <c r="C41" s="862"/>
      <c r="D41" s="629" t="s">
        <v>25</v>
      </c>
      <c r="E41" s="609"/>
      <c r="F41" s="609"/>
      <c r="G41" s="609"/>
      <c r="H41" s="609"/>
      <c r="I41" s="629" t="s">
        <v>570</v>
      </c>
      <c r="J41" s="609"/>
      <c r="K41" s="609"/>
      <c r="L41" s="609"/>
      <c r="M41" s="609"/>
      <c r="N41" s="609"/>
      <c r="O41" s="609"/>
    </row>
    <row r="42" spans="1:15">
      <c r="A42" s="594"/>
      <c r="B42" s="863" t="s">
        <v>571</v>
      </c>
      <c r="C42" s="863"/>
      <c r="D42" s="629" t="s">
        <v>27</v>
      </c>
      <c r="E42" s="609"/>
      <c r="F42" s="609"/>
      <c r="G42" s="609"/>
      <c r="H42" s="609" t="s">
        <v>22</v>
      </c>
      <c r="I42" s="629" t="s">
        <v>572</v>
      </c>
      <c r="J42" s="609"/>
      <c r="K42" s="609"/>
      <c r="L42" s="609"/>
      <c r="M42" s="609"/>
      <c r="N42" s="609"/>
      <c r="O42" s="609"/>
    </row>
    <row r="43" spans="1:15">
      <c r="A43" s="594"/>
      <c r="B43" s="864" t="s">
        <v>28</v>
      </c>
      <c r="C43" s="864"/>
      <c r="D43" s="629" t="s">
        <v>29</v>
      </c>
      <c r="E43" s="609"/>
      <c r="F43" s="609"/>
      <c r="G43" s="609"/>
      <c r="H43" s="609"/>
      <c r="I43" s="629" t="s">
        <v>573</v>
      </c>
      <c r="J43" s="609"/>
      <c r="K43" s="609"/>
      <c r="L43" s="609"/>
      <c r="M43" s="609"/>
      <c r="N43" s="609"/>
      <c r="O43" s="609"/>
    </row>
    <row r="44" spans="1:15">
      <c r="A44" s="594"/>
      <c r="B44" s="865" t="s">
        <v>115</v>
      </c>
      <c r="C44" s="865"/>
      <c r="D44" s="629" t="s">
        <v>31</v>
      </c>
      <c r="E44" s="609"/>
      <c r="F44" s="609"/>
      <c r="G44" s="609"/>
      <c r="H44" s="609"/>
      <c r="I44" s="629" t="s">
        <v>574</v>
      </c>
      <c r="J44" s="609"/>
      <c r="K44" s="609"/>
      <c r="L44" s="609"/>
      <c r="M44" s="609"/>
      <c r="N44" s="609"/>
      <c r="O44" s="609"/>
    </row>
    <row r="45" spans="1:15">
      <c r="A45" s="594"/>
      <c r="B45" s="861"/>
      <c r="C45" s="861"/>
      <c r="D45" s="629" t="s">
        <v>32</v>
      </c>
      <c r="E45" s="609"/>
      <c r="F45" s="609"/>
      <c r="G45" s="609"/>
      <c r="H45" s="609"/>
      <c r="I45" s="609"/>
      <c r="J45" s="609"/>
      <c r="K45" s="609"/>
      <c r="L45" s="609"/>
      <c r="M45" s="609"/>
      <c r="N45" s="609"/>
      <c r="O45" s="609"/>
    </row>
    <row r="46" spans="1:15">
      <c r="A46" s="20"/>
      <c r="B46" s="609"/>
      <c r="C46" s="609"/>
      <c r="D46" s="609"/>
      <c r="E46" s="609"/>
      <c r="F46" s="609"/>
      <c r="G46" s="609"/>
      <c r="H46" s="609"/>
      <c r="I46" s="609"/>
      <c r="J46" s="609"/>
      <c r="K46" s="609"/>
      <c r="L46" s="609"/>
      <c r="M46" s="609"/>
      <c r="N46" s="609"/>
      <c r="O46" s="609"/>
    </row>
  </sheetData>
  <mergeCells count="15">
    <mergeCell ref="A1:H2"/>
    <mergeCell ref="I1:I2"/>
    <mergeCell ref="A5:A6"/>
    <mergeCell ref="B5:B6"/>
    <mergeCell ref="C5:C6"/>
    <mergeCell ref="D5:D6"/>
    <mergeCell ref="E5:E6"/>
    <mergeCell ref="I5:I6"/>
    <mergeCell ref="B45:C45"/>
    <mergeCell ref="J5:J6"/>
    <mergeCell ref="K5:K6"/>
    <mergeCell ref="B41:C41"/>
    <mergeCell ref="B42:C42"/>
    <mergeCell ref="B43:C43"/>
    <mergeCell ref="B44:C44"/>
  </mergeCells>
  <conditionalFormatting sqref="I7:I20">
    <cfRule type="cellIs" dxfId="101" priority="5" stopIfTrue="1" operator="between">
      <formula>0.01</formula>
      <formula>0.64</formula>
    </cfRule>
    <cfRule type="cellIs" dxfId="100" priority="6" stopIfTrue="1" operator="between">
      <formula>0.65</formula>
      <formula>0.89</formula>
    </cfRule>
    <cfRule type="cellIs" dxfId="99" priority="7" stopIfTrue="1" operator="between">
      <formula>0.9</formula>
      <formula>0.99</formula>
    </cfRule>
    <cfRule type="cellIs" dxfId="98" priority="8" stopIfTrue="1" operator="greaterThanOrEqual">
      <formula>1</formula>
    </cfRule>
  </conditionalFormatting>
  <conditionalFormatting sqref="K7:K20">
    <cfRule type="cellIs" dxfId="97" priority="1" stopIfTrue="1" operator="between">
      <formula>0.01</formula>
      <formula>0.64</formula>
    </cfRule>
    <cfRule type="cellIs" dxfId="96" priority="2" stopIfTrue="1" operator="between">
      <formula>0.65</formula>
      <formula>0.89</formula>
    </cfRule>
    <cfRule type="cellIs" dxfId="95" priority="3" stopIfTrue="1" operator="between">
      <formula>0.9</formula>
      <formula>0.99</formula>
    </cfRule>
    <cfRule type="cellIs" dxfId="94" priority="4" stopIfTrue="1" operator="greaterThanOrEqual">
      <formula>1</formula>
    </cfRule>
  </conditionalFormatting>
  <pageMargins left="0.511811024" right="0.511811024" top="0.78740157499999996" bottom="0.78740157499999996" header="0.31496062000000002" footer="0.31496062000000002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A118"/>
  <sheetViews>
    <sheetView workbookViewId="0">
      <selection activeCell="I119" sqref="I119"/>
    </sheetView>
  </sheetViews>
  <sheetFormatPr defaultRowHeight="15"/>
  <cols>
    <col min="1" max="3" width="10" style="1" customWidth="1"/>
    <col min="4" max="5" width="9.7109375" style="1" customWidth="1"/>
    <col min="6" max="6" width="10.85546875" style="1" customWidth="1"/>
    <col min="7" max="8" width="10.7109375" style="1" customWidth="1"/>
    <col min="9" max="9" width="10.140625" style="1" customWidth="1"/>
    <col min="10" max="17" width="10.7109375" style="1" customWidth="1"/>
    <col min="18" max="19" width="9.140625" style="1"/>
    <col min="20" max="20" width="10" style="1" customWidth="1"/>
    <col min="21" max="21" width="10.42578125" style="1" customWidth="1"/>
    <col min="22" max="22" width="10.85546875" style="1" customWidth="1"/>
    <col min="23" max="23" width="11.140625" style="1" customWidth="1"/>
    <col min="24" max="24" width="10" style="1" customWidth="1"/>
    <col min="25" max="25" width="11.42578125" style="1" customWidth="1"/>
    <col min="26" max="26" width="12" style="1" customWidth="1"/>
    <col min="27" max="27" width="11.28515625" style="1" customWidth="1"/>
    <col min="28" max="16384" width="9.140625" style="1"/>
  </cols>
  <sheetData>
    <row r="1" spans="1:17" ht="30" customHeight="1">
      <c r="A1" s="816" t="s">
        <v>135</v>
      </c>
      <c r="B1" s="816"/>
      <c r="C1" s="816"/>
      <c r="D1" s="816"/>
      <c r="E1" s="816"/>
      <c r="F1" s="816"/>
      <c r="G1" s="816"/>
      <c r="H1" s="816"/>
      <c r="I1" s="748">
        <v>2017</v>
      </c>
      <c r="J1" s="742" t="s">
        <v>135</v>
      </c>
      <c r="K1" s="743"/>
      <c r="L1" s="743"/>
      <c r="M1" s="743"/>
      <c r="N1" s="743"/>
      <c r="O1" s="743"/>
      <c r="P1" s="744"/>
      <c r="Q1" s="748">
        <v>2017</v>
      </c>
    </row>
    <row r="2" spans="1:17" ht="30" customHeight="1">
      <c r="A2" s="816"/>
      <c r="B2" s="816"/>
      <c r="C2" s="816"/>
      <c r="D2" s="816"/>
      <c r="E2" s="816"/>
      <c r="F2" s="816"/>
      <c r="G2" s="816"/>
      <c r="H2" s="816"/>
      <c r="I2" s="749"/>
      <c r="J2" s="745"/>
      <c r="K2" s="746"/>
      <c r="L2" s="746"/>
      <c r="M2" s="746"/>
      <c r="N2" s="746"/>
      <c r="O2" s="746"/>
      <c r="P2" s="747"/>
      <c r="Q2" s="749"/>
    </row>
    <row r="3" spans="1:17">
      <c r="A3" s="2"/>
    </row>
    <row r="5" spans="1:17" ht="24.75" customHeight="1">
      <c r="A5" s="750" t="s">
        <v>1</v>
      </c>
      <c r="B5" s="791" t="s">
        <v>127</v>
      </c>
      <c r="C5" s="791" t="s">
        <v>128</v>
      </c>
      <c r="D5" s="791" t="s">
        <v>129</v>
      </c>
      <c r="E5" s="141" t="s">
        <v>19</v>
      </c>
      <c r="F5" s="141" t="s">
        <v>131</v>
      </c>
      <c r="G5" s="141" t="s">
        <v>132</v>
      </c>
      <c r="H5" s="791" t="s">
        <v>113</v>
      </c>
      <c r="J5" s="824" t="s">
        <v>1</v>
      </c>
      <c r="K5" s="577" t="s">
        <v>127</v>
      </c>
      <c r="L5" s="577" t="s">
        <v>128</v>
      </c>
      <c r="M5" s="577" t="s">
        <v>140</v>
      </c>
      <c r="N5" s="558" t="s">
        <v>19</v>
      </c>
      <c r="O5" s="558" t="s">
        <v>132</v>
      </c>
      <c r="P5" s="791" t="s">
        <v>113</v>
      </c>
    </row>
    <row r="6" spans="1:17" ht="22.5">
      <c r="A6" s="751"/>
      <c r="B6" s="792"/>
      <c r="C6" s="792"/>
      <c r="D6" s="792"/>
      <c r="E6" s="4">
        <v>2017</v>
      </c>
      <c r="F6" s="4">
        <v>2016</v>
      </c>
      <c r="G6" s="4"/>
      <c r="H6" s="792"/>
      <c r="J6" s="824"/>
      <c r="K6" s="578" t="s">
        <v>560</v>
      </c>
      <c r="L6" s="578" t="s">
        <v>560</v>
      </c>
      <c r="M6" s="578" t="s">
        <v>560</v>
      </c>
      <c r="N6" s="559">
        <v>2017</v>
      </c>
      <c r="O6" s="559" t="s">
        <v>437</v>
      </c>
      <c r="P6" s="792"/>
    </row>
    <row r="7" spans="1:17" s="10" customFormat="1">
      <c r="A7" s="5" t="s">
        <v>7</v>
      </c>
      <c r="B7" s="143">
        <v>562382.76</v>
      </c>
      <c r="C7" s="143">
        <v>525609.61</v>
      </c>
      <c r="D7" s="143">
        <v>1389.01</v>
      </c>
      <c r="E7" s="173">
        <f>SUM(B7:D7)</f>
        <v>1089381.3800000001</v>
      </c>
      <c r="F7" s="154">
        <v>975810.25</v>
      </c>
      <c r="G7" s="244">
        <f>(G8/20)*Tabulação!B57</f>
        <v>1105000</v>
      </c>
      <c r="H7" s="9">
        <f>(E7/G7)</f>
        <v>0.98586550226244352</v>
      </c>
      <c r="J7" s="325" t="s">
        <v>7</v>
      </c>
      <c r="K7" s="143">
        <f>B7/Tabulação!B57</f>
        <v>33081.338823529411</v>
      </c>
      <c r="L7" s="143">
        <f>C7/Tabulação!B57</f>
        <v>30918.212352941177</v>
      </c>
      <c r="M7" s="143">
        <f>D7/Tabulação!B57</f>
        <v>81.706470588235291</v>
      </c>
      <c r="N7" s="173">
        <f>SUM(K7:M7)</f>
        <v>64081.257647058825</v>
      </c>
      <c r="O7" s="244">
        <f>G7/Tabulação!B57</f>
        <v>65000</v>
      </c>
      <c r="P7" s="9">
        <f>(N7/O7)</f>
        <v>0.98586550226244341</v>
      </c>
    </row>
    <row r="8" spans="1:17" s="10" customFormat="1">
      <c r="A8" s="5" t="s">
        <v>8</v>
      </c>
      <c r="B8" s="143">
        <v>719071.2</v>
      </c>
      <c r="C8" s="143">
        <v>740109.9</v>
      </c>
      <c r="D8" s="143">
        <v>308.43</v>
      </c>
      <c r="E8" s="173">
        <f>SUM(B8:D8)</f>
        <v>1459489.53</v>
      </c>
      <c r="F8" s="154">
        <v>1223647.4300000002</v>
      </c>
      <c r="G8" s="244">
        <v>1300000</v>
      </c>
      <c r="H8" s="9">
        <f t="shared" ref="H8:H17" si="0">(E8/G8)</f>
        <v>1.1226842538461539</v>
      </c>
      <c r="J8" s="325" t="s">
        <v>8</v>
      </c>
      <c r="K8" s="143">
        <f>B8/Tabulação!B58</f>
        <v>35953.56</v>
      </c>
      <c r="L8" s="143">
        <f>C8/Tabulação!B58</f>
        <v>37005.495000000003</v>
      </c>
      <c r="M8" s="143">
        <f>D8/Tabulação!B58</f>
        <v>15.4215</v>
      </c>
      <c r="N8" s="173">
        <f>SUM(K8:M8)</f>
        <v>72974.47649999999</v>
      </c>
      <c r="O8" s="244">
        <f>G8/Tabulação!B58</f>
        <v>65000</v>
      </c>
      <c r="P8" s="9">
        <f t="shared" ref="P8:P17" si="1">(N8/O8)</f>
        <v>1.1226842538461537</v>
      </c>
    </row>
    <row r="9" spans="1:17">
      <c r="A9" s="11" t="s">
        <v>9</v>
      </c>
      <c r="B9" s="143">
        <v>792045.56</v>
      </c>
      <c r="C9" s="143">
        <v>807438.38</v>
      </c>
      <c r="D9" s="143">
        <v>818.93</v>
      </c>
      <c r="E9" s="173">
        <f>SUM(B9:D9)</f>
        <v>1600302.8699999999</v>
      </c>
      <c r="F9" s="154">
        <v>1304617.52</v>
      </c>
      <c r="G9" s="244">
        <f>($G$8/20)*Tabulação!B59</f>
        <v>1495000</v>
      </c>
      <c r="H9" s="9">
        <f t="shared" si="0"/>
        <v>1.070436702341137</v>
      </c>
      <c r="J9" s="323" t="s">
        <v>9</v>
      </c>
      <c r="K9" s="143">
        <f>B9/Tabulação!$B$59</f>
        <v>34436.763478260873</v>
      </c>
      <c r="L9" s="143">
        <f>C9/Tabulação!$B$59</f>
        <v>35106.016521739133</v>
      </c>
      <c r="M9" s="143">
        <f>D9/Tabulação!$B$59</f>
        <v>35.605652173913043</v>
      </c>
      <c r="N9" s="173">
        <f>SUM(K9:M9)</f>
        <v>69578.385652173907</v>
      </c>
      <c r="O9" s="244">
        <f>G9/Tabulação!B59</f>
        <v>65000</v>
      </c>
      <c r="P9" s="9">
        <f t="shared" si="1"/>
        <v>1.070436702341137</v>
      </c>
    </row>
    <row r="10" spans="1:17">
      <c r="A10" s="11" t="s">
        <v>10</v>
      </c>
      <c r="B10" s="146"/>
      <c r="C10" s="146"/>
      <c r="D10" s="146"/>
      <c r="E10" s="173"/>
      <c r="F10" s="154">
        <v>1133724.45</v>
      </c>
      <c r="G10" s="244">
        <f>($G$8/20)*Tabulação!B60</f>
        <v>1170000</v>
      </c>
      <c r="H10" s="9">
        <f t="shared" si="0"/>
        <v>0</v>
      </c>
      <c r="J10" s="323" t="s">
        <v>10</v>
      </c>
      <c r="K10" s="146"/>
      <c r="L10" s="146"/>
      <c r="M10" s="146"/>
      <c r="N10" s="173"/>
      <c r="O10" s="244">
        <f>G10/Tabulação!B60</f>
        <v>65000</v>
      </c>
      <c r="P10" s="9">
        <f t="shared" si="1"/>
        <v>0</v>
      </c>
    </row>
    <row r="11" spans="1:17">
      <c r="A11" s="11" t="s">
        <v>11</v>
      </c>
      <c r="B11" s="146"/>
      <c r="C11" s="146"/>
      <c r="D11" s="143"/>
      <c r="E11" s="173"/>
      <c r="F11" s="154">
        <v>1341565.93</v>
      </c>
      <c r="G11" s="244">
        <f>($G$8/20)*Tabulação!B61</f>
        <v>1430000</v>
      </c>
      <c r="H11" s="9">
        <f t="shared" si="0"/>
        <v>0</v>
      </c>
      <c r="J11" s="323" t="s">
        <v>11</v>
      </c>
      <c r="K11" s="146"/>
      <c r="L11" s="146"/>
      <c r="M11" s="143"/>
      <c r="N11" s="173"/>
      <c r="O11" s="244">
        <f>G11/Tabulação!B61</f>
        <v>65000</v>
      </c>
      <c r="P11" s="9">
        <f t="shared" si="1"/>
        <v>0</v>
      </c>
    </row>
    <row r="12" spans="1:17">
      <c r="A12" s="11" t="s">
        <v>12</v>
      </c>
      <c r="B12" s="143"/>
      <c r="C12" s="143"/>
      <c r="D12" s="143"/>
      <c r="E12" s="173"/>
      <c r="F12" s="154">
        <v>1288859.1200000001</v>
      </c>
      <c r="G12" s="244">
        <f>($G$8/20)*Tabulação!B62</f>
        <v>1365000</v>
      </c>
      <c r="H12" s="9">
        <f t="shared" si="0"/>
        <v>0</v>
      </c>
      <c r="J12" s="323" t="s">
        <v>12</v>
      </c>
      <c r="K12" s="143"/>
      <c r="L12" s="143"/>
      <c r="M12" s="143"/>
      <c r="N12" s="173"/>
      <c r="O12" s="244">
        <f>G12/Tabulação!B62</f>
        <v>65000</v>
      </c>
      <c r="P12" s="9">
        <f t="shared" si="1"/>
        <v>0</v>
      </c>
    </row>
    <row r="13" spans="1:17">
      <c r="A13" s="11" t="s">
        <v>13</v>
      </c>
      <c r="B13" s="143"/>
      <c r="C13" s="143"/>
      <c r="D13" s="143"/>
      <c r="E13" s="173"/>
      <c r="F13" s="154">
        <v>1159902.1499999999</v>
      </c>
      <c r="G13" s="244">
        <f>($G$8/20)*Tabulação!B63</f>
        <v>1365000</v>
      </c>
      <c r="H13" s="9">
        <f t="shared" si="0"/>
        <v>0</v>
      </c>
      <c r="J13" s="323" t="s">
        <v>13</v>
      </c>
      <c r="K13" s="143"/>
      <c r="L13" s="143"/>
      <c r="M13" s="143"/>
      <c r="N13" s="173"/>
      <c r="O13" s="244">
        <f>G13/Tabulação!B63</f>
        <v>65000</v>
      </c>
      <c r="P13" s="9">
        <f t="shared" si="1"/>
        <v>0</v>
      </c>
    </row>
    <row r="14" spans="1:17">
      <c r="A14" s="11" t="s">
        <v>14</v>
      </c>
      <c r="B14" s="143"/>
      <c r="C14" s="143"/>
      <c r="D14" s="143"/>
      <c r="E14" s="173"/>
      <c r="F14" s="154">
        <v>1363871.34</v>
      </c>
      <c r="G14" s="244">
        <f>($G$8/20)*Tabulação!B64</f>
        <v>1495000</v>
      </c>
      <c r="H14" s="9">
        <f t="shared" si="0"/>
        <v>0</v>
      </c>
      <c r="J14" s="323" t="s">
        <v>14</v>
      </c>
      <c r="K14" s="143"/>
      <c r="L14" s="143"/>
      <c r="M14" s="143"/>
      <c r="N14" s="173"/>
      <c r="O14" s="244">
        <f>G14/Tabulação!B64</f>
        <v>65000</v>
      </c>
      <c r="P14" s="9">
        <f t="shared" si="1"/>
        <v>0</v>
      </c>
    </row>
    <row r="15" spans="1:17">
      <c r="A15" s="11" t="s">
        <v>15</v>
      </c>
      <c r="B15" s="143"/>
      <c r="C15" s="143"/>
      <c r="D15" s="147"/>
      <c r="E15" s="173"/>
      <c r="F15" s="154">
        <v>1255775.67</v>
      </c>
      <c r="G15" s="244">
        <f>($G$8/20)*Tabulação!B65</f>
        <v>1300000</v>
      </c>
      <c r="H15" s="9">
        <f t="shared" si="0"/>
        <v>0</v>
      </c>
      <c r="J15" s="323" t="s">
        <v>15</v>
      </c>
      <c r="K15" s="143"/>
      <c r="L15" s="143"/>
      <c r="M15" s="147"/>
      <c r="N15" s="173"/>
      <c r="O15" s="244">
        <f>G15/Tabulação!B65</f>
        <v>65000</v>
      </c>
      <c r="P15" s="9">
        <f t="shared" si="1"/>
        <v>0</v>
      </c>
    </row>
    <row r="16" spans="1:17">
      <c r="A16" s="11" t="s">
        <v>16</v>
      </c>
      <c r="B16" s="149"/>
      <c r="C16" s="149"/>
      <c r="D16" s="106"/>
      <c r="E16" s="173"/>
      <c r="F16" s="154">
        <v>1157688.47</v>
      </c>
      <c r="G16" s="244">
        <f>($G$8/20)*Tabulação!B66</f>
        <v>1365000</v>
      </c>
      <c r="H16" s="9">
        <f t="shared" si="0"/>
        <v>0</v>
      </c>
      <c r="J16" s="323" t="s">
        <v>16</v>
      </c>
      <c r="K16" s="149"/>
      <c r="L16" s="149"/>
      <c r="M16" s="106"/>
      <c r="N16" s="173"/>
      <c r="O16" s="244">
        <f>G16/Tabulação!B66</f>
        <v>65000</v>
      </c>
      <c r="P16" s="9">
        <f t="shared" si="1"/>
        <v>0</v>
      </c>
    </row>
    <row r="17" spans="1:16">
      <c r="A17" s="11" t="s">
        <v>17</v>
      </c>
      <c r="B17" s="149"/>
      <c r="C17" s="149"/>
      <c r="D17" s="106"/>
      <c r="E17" s="173"/>
      <c r="F17" s="154">
        <v>1299158.96</v>
      </c>
      <c r="G17" s="244">
        <f>($G$8/20)*Tabulação!B67</f>
        <v>1300000</v>
      </c>
      <c r="H17" s="9">
        <f t="shared" si="0"/>
        <v>0</v>
      </c>
      <c r="J17" s="323" t="s">
        <v>17</v>
      </c>
      <c r="K17" s="149"/>
      <c r="L17" s="149"/>
      <c r="M17" s="106"/>
      <c r="N17" s="173"/>
      <c r="O17" s="244">
        <f>G17/Tabulação!B67</f>
        <v>65000</v>
      </c>
      <c r="P17" s="9">
        <f t="shared" si="1"/>
        <v>0</v>
      </c>
    </row>
    <row r="18" spans="1:16" s="10" customFormat="1">
      <c r="A18" s="11" t="s">
        <v>18</v>
      </c>
      <c r="B18" s="149"/>
      <c r="C18" s="149"/>
      <c r="D18" s="106"/>
      <c r="E18" s="173"/>
      <c r="F18" s="154">
        <v>719327.91999999993</v>
      </c>
      <c r="G18" s="244">
        <f>($G$8/20)*Tabulação!B68</f>
        <v>715000</v>
      </c>
      <c r="H18" s="9">
        <f>(E18/G18)</f>
        <v>0</v>
      </c>
      <c r="J18" s="323" t="s">
        <v>18</v>
      </c>
      <c r="K18" s="149"/>
      <c r="L18" s="149"/>
      <c r="M18" s="106"/>
      <c r="N18" s="173"/>
      <c r="O18" s="244">
        <f>G18/Tabulação!B68</f>
        <v>65000</v>
      </c>
      <c r="P18" s="9">
        <f>(N18/O18)</f>
        <v>0</v>
      </c>
    </row>
    <row r="19" spans="1:16">
      <c r="A19" s="13" t="s">
        <v>19</v>
      </c>
      <c r="B19" s="150">
        <f>SUM(B7:B18)</f>
        <v>2073499.52</v>
      </c>
      <c r="C19" s="150">
        <f t="shared" ref="C19:G19" si="2">SUM(C7:C18)</f>
        <v>2073157.8900000001</v>
      </c>
      <c r="D19" s="150">
        <f>SUM(D7:D18)</f>
        <v>2516.37</v>
      </c>
      <c r="E19" s="229">
        <f>SUM(E7:E18)</f>
        <v>4149173.7800000003</v>
      </c>
      <c r="F19" s="150">
        <f>SUM(F7:F18)</f>
        <v>14223949.209999999</v>
      </c>
      <c r="G19" s="151">
        <f t="shared" si="2"/>
        <v>15405000</v>
      </c>
      <c r="H19" s="9">
        <f>(E19/G19)</f>
        <v>0.26933942096721847</v>
      </c>
      <c r="J19" s="326" t="s">
        <v>19</v>
      </c>
      <c r="K19" s="150">
        <f>SUM(K7:K18)</f>
        <v>103471.66230179029</v>
      </c>
      <c r="L19" s="150">
        <f>SUM(L7:L18)</f>
        <v>103029.72387468032</v>
      </c>
      <c r="M19" s="150">
        <f>SUM(K19:L19)</f>
        <v>206501.38617647061</v>
      </c>
      <c r="N19" s="229">
        <f>SUM(N7:N18)</f>
        <v>206634.11979923269</v>
      </c>
      <c r="O19" s="151">
        <f>SUM(O7:O18)</f>
        <v>780000</v>
      </c>
      <c r="P19" s="9">
        <f>(N19/O19)</f>
        <v>0.26491553820414449</v>
      </c>
    </row>
    <row r="20" spans="1:16">
      <c r="A20" s="13" t="s">
        <v>21</v>
      </c>
      <c r="B20" s="152">
        <f>AVERAGE(B7:B18)</f>
        <v>691166.50666666671</v>
      </c>
      <c r="C20" s="152">
        <f t="shared" ref="C20:G20" si="3">AVERAGE(C7:C18)</f>
        <v>691052.63</v>
      </c>
      <c r="D20" s="152">
        <f>AVERAGE(D7:D18)</f>
        <v>838.79</v>
      </c>
      <c r="E20" s="243">
        <f>AVERAGE(E7:E18)</f>
        <v>1383057.9266666668</v>
      </c>
      <c r="F20" s="152">
        <f>AVERAGE(F7:F18)</f>
        <v>1185329.1008333333</v>
      </c>
      <c r="G20" s="153">
        <f t="shared" si="3"/>
        <v>1283750</v>
      </c>
      <c r="H20" s="9">
        <f>(E20/G20)</f>
        <v>1.0773576838688739</v>
      </c>
      <c r="J20" s="326" t="s">
        <v>21</v>
      </c>
      <c r="K20" s="152">
        <f>AVERAGE(K7:K18)</f>
        <v>34490.554100596761</v>
      </c>
      <c r="L20" s="152">
        <f t="shared" ref="L20:M20" si="4">AVERAGE(L7:L18)</f>
        <v>34343.241291560109</v>
      </c>
      <c r="M20" s="152">
        <f t="shared" si="4"/>
        <v>44.244540920716112</v>
      </c>
      <c r="N20" s="243">
        <f>AVERAGE(N7:N18)</f>
        <v>68878.039933077569</v>
      </c>
      <c r="O20" s="243">
        <f>AVERAGE(O7:O18)</f>
        <v>65000</v>
      </c>
      <c r="P20" s="9">
        <v>0.7496631336898395</v>
      </c>
    </row>
    <row r="21" spans="1:16">
      <c r="A21" s="18"/>
      <c r="B21" s="19"/>
      <c r="C21" s="19"/>
      <c r="D21" s="20"/>
      <c r="E21" s="20"/>
      <c r="F21" s="20"/>
      <c r="G21" s="20"/>
      <c r="H21" s="20"/>
    </row>
    <row r="22" spans="1:16">
      <c r="A22" s="20"/>
      <c r="B22" s="20"/>
      <c r="C22" s="20"/>
      <c r="D22" s="20"/>
      <c r="E22" s="20"/>
      <c r="F22" s="20"/>
      <c r="G22" s="20"/>
      <c r="H22" s="20"/>
    </row>
    <row r="23" spans="1:16">
      <c r="A23" s="20"/>
      <c r="B23" s="138"/>
      <c r="C23" s="20"/>
      <c r="D23" s="20"/>
      <c r="E23" s="20"/>
      <c r="F23" s="20"/>
      <c r="G23" s="20"/>
      <c r="H23" s="20"/>
    </row>
    <row r="24" spans="1:16">
      <c r="A24" s="20"/>
      <c r="B24" s="20"/>
      <c r="C24" s="20"/>
      <c r="D24" s="20"/>
      <c r="E24" s="20"/>
      <c r="F24" s="20"/>
      <c r="G24" s="20"/>
      <c r="H24" s="20"/>
    </row>
    <row r="25" spans="1:16">
      <c r="A25" s="20"/>
      <c r="B25" s="20"/>
      <c r="C25" s="20"/>
      <c r="D25" s="20"/>
      <c r="E25" s="20"/>
      <c r="F25" s="20"/>
      <c r="G25" s="20"/>
      <c r="H25" s="20"/>
    </row>
    <row r="26" spans="1:16">
      <c r="A26" s="20"/>
      <c r="B26" s="20"/>
      <c r="C26" s="20"/>
      <c r="D26" s="20"/>
      <c r="E26" s="20"/>
      <c r="F26" s="20"/>
      <c r="G26" s="20"/>
      <c r="H26" s="20"/>
    </row>
    <row r="27" spans="1:16">
      <c r="A27" s="20"/>
      <c r="B27" s="20"/>
      <c r="C27" s="20"/>
      <c r="D27" s="20"/>
      <c r="E27" s="20"/>
      <c r="F27" s="20"/>
      <c r="G27" s="20"/>
      <c r="H27" s="20"/>
    </row>
    <row r="28" spans="1:16">
      <c r="A28" s="20"/>
      <c r="B28" s="20"/>
      <c r="C28" s="20"/>
      <c r="D28" s="20"/>
      <c r="E28" s="20"/>
      <c r="F28" s="20"/>
      <c r="G28" s="20"/>
      <c r="H28" s="20"/>
    </row>
    <row r="29" spans="1:16">
      <c r="A29" s="20"/>
      <c r="B29" s="20"/>
      <c r="C29" s="20"/>
      <c r="D29" s="20"/>
      <c r="E29" s="20"/>
      <c r="F29" s="20"/>
      <c r="G29" s="20"/>
      <c r="H29" s="20"/>
    </row>
    <row r="30" spans="1:16">
      <c r="A30" s="20"/>
      <c r="B30" s="20"/>
      <c r="C30" s="20"/>
      <c r="D30" s="20"/>
      <c r="E30" s="20"/>
      <c r="F30" s="20"/>
      <c r="G30" s="20"/>
      <c r="H30" s="20"/>
    </row>
    <row r="31" spans="1:16">
      <c r="A31" s="20"/>
      <c r="B31" s="20"/>
      <c r="C31" s="20"/>
      <c r="D31" s="20"/>
      <c r="E31" s="20"/>
      <c r="F31" s="20"/>
      <c r="G31" s="20"/>
      <c r="H31" s="20"/>
    </row>
    <row r="32" spans="1:16">
      <c r="A32" s="20"/>
      <c r="B32" s="20"/>
      <c r="C32" s="20"/>
      <c r="D32" s="20"/>
      <c r="E32" s="20"/>
      <c r="F32" s="20"/>
      <c r="G32" s="20"/>
      <c r="H32" s="20"/>
    </row>
    <row r="33" spans="1:13">
      <c r="A33" s="20"/>
      <c r="B33" s="20"/>
      <c r="C33" s="20"/>
      <c r="D33" s="20"/>
      <c r="E33" s="20"/>
      <c r="F33" s="20"/>
      <c r="G33" s="20"/>
      <c r="H33" s="20"/>
    </row>
    <row r="34" spans="1:13">
      <c r="A34" s="20"/>
      <c r="B34" s="20"/>
      <c r="C34" s="20"/>
      <c r="D34" s="20"/>
      <c r="E34" s="20"/>
      <c r="F34" s="20"/>
      <c r="G34" s="20"/>
      <c r="H34" s="20"/>
    </row>
    <row r="35" spans="1:13">
      <c r="A35" s="20"/>
      <c r="B35" s="20"/>
      <c r="C35" s="20"/>
      <c r="D35" s="20"/>
      <c r="E35" s="20"/>
      <c r="F35" s="20"/>
      <c r="G35" s="20"/>
      <c r="H35" s="20"/>
    </row>
    <row r="36" spans="1:13">
      <c r="A36" s="20"/>
      <c r="B36" s="20"/>
      <c r="C36" s="20"/>
      <c r="D36" s="20"/>
      <c r="E36" s="20"/>
      <c r="F36" s="20"/>
      <c r="G36" s="20"/>
      <c r="H36" s="20"/>
    </row>
    <row r="37" spans="1:13">
      <c r="A37" s="20"/>
      <c r="B37" s="20"/>
      <c r="C37" s="20"/>
      <c r="D37" s="20"/>
      <c r="E37" s="20"/>
      <c r="F37" s="20"/>
      <c r="G37" s="20"/>
      <c r="H37" s="20"/>
    </row>
    <row r="38" spans="1:13">
      <c r="A38" s="20"/>
      <c r="B38" s="20"/>
      <c r="C38" s="20"/>
      <c r="D38" s="20"/>
      <c r="E38" s="20"/>
      <c r="F38" s="20"/>
      <c r="G38" s="20"/>
      <c r="H38" s="20"/>
    </row>
    <row r="39" spans="1:13">
      <c r="A39" s="20"/>
      <c r="B39" s="20"/>
      <c r="C39" s="20"/>
      <c r="D39" s="20"/>
      <c r="E39" s="20"/>
      <c r="F39" s="20"/>
      <c r="G39" s="20"/>
      <c r="H39" s="20"/>
    </row>
    <row r="40" spans="1:13">
      <c r="B40" s="21" t="s">
        <v>23</v>
      </c>
      <c r="C40" s="21"/>
      <c r="K40" s="21" t="s">
        <v>23</v>
      </c>
      <c r="L40" s="21"/>
    </row>
    <row r="41" spans="1:13" ht="18">
      <c r="A41" s="139"/>
      <c r="B41" s="817" t="s">
        <v>24</v>
      </c>
      <c r="C41" s="817"/>
      <c r="D41" s="629" t="s">
        <v>570</v>
      </c>
      <c r="K41" s="817" t="s">
        <v>24</v>
      </c>
      <c r="L41" s="817"/>
      <c r="M41" s="629" t="s">
        <v>570</v>
      </c>
    </row>
    <row r="42" spans="1:13" ht="18">
      <c r="A42" s="139"/>
      <c r="B42" s="818" t="s">
        <v>26</v>
      </c>
      <c r="C42" s="818"/>
      <c r="D42" s="629" t="s">
        <v>572</v>
      </c>
      <c r="H42" s="1" t="s">
        <v>22</v>
      </c>
      <c r="K42" s="818" t="s">
        <v>26</v>
      </c>
      <c r="L42" s="818"/>
      <c r="M42" s="629" t="s">
        <v>572</v>
      </c>
    </row>
    <row r="43" spans="1:13" ht="18">
      <c r="A43" s="139"/>
      <c r="B43" s="799" t="s">
        <v>28</v>
      </c>
      <c r="C43" s="799"/>
      <c r="D43" s="629" t="s">
        <v>573</v>
      </c>
      <c r="K43" s="799" t="s">
        <v>28</v>
      </c>
      <c r="L43" s="799"/>
      <c r="M43" s="629" t="s">
        <v>573</v>
      </c>
    </row>
    <row r="44" spans="1:13" ht="18">
      <c r="A44" s="139"/>
      <c r="B44" s="800" t="s">
        <v>115</v>
      </c>
      <c r="C44" s="800"/>
      <c r="D44" s="629" t="s">
        <v>574</v>
      </c>
      <c r="K44" s="800" t="s">
        <v>115</v>
      </c>
      <c r="L44" s="800"/>
      <c r="M44" s="629" t="s">
        <v>574</v>
      </c>
    </row>
    <row r="45" spans="1:13" ht="18">
      <c r="A45" s="139"/>
      <c r="B45" s="801"/>
      <c r="C45" s="801"/>
      <c r="D45" s="629" t="s">
        <v>32</v>
      </c>
      <c r="K45" s="801"/>
      <c r="L45" s="801"/>
      <c r="M45" s="629" t="s">
        <v>32</v>
      </c>
    </row>
    <row r="46" spans="1:13" ht="18">
      <c r="A46" s="140"/>
    </row>
    <row r="47" spans="1:13">
      <c r="A47" s="903" t="s">
        <v>142</v>
      </c>
      <c r="B47" s="903"/>
      <c r="C47" s="903"/>
      <c r="D47" s="903"/>
      <c r="E47" s="903"/>
    </row>
    <row r="48" spans="1:13">
      <c r="A48" s="165" t="s">
        <v>1</v>
      </c>
      <c r="B48" s="165" t="s">
        <v>143</v>
      </c>
      <c r="C48" s="166" t="s">
        <v>144</v>
      </c>
      <c r="D48" s="167" t="s">
        <v>159</v>
      </c>
      <c r="E48" s="172" t="s">
        <v>178</v>
      </c>
    </row>
    <row r="49" spans="1:9">
      <c r="A49" s="11" t="s">
        <v>7</v>
      </c>
      <c r="B49" s="168">
        <f>B7/Func!H4</f>
        <v>18746.092000000001</v>
      </c>
      <c r="C49" s="168">
        <f>C7/Func!I4</f>
        <v>16425.3003125</v>
      </c>
      <c r="D49" s="168">
        <f>D7/Func!J4</f>
        <v>1389.01</v>
      </c>
      <c r="E49" s="122">
        <f t="shared" ref="E49:E51" si="5">AVERAGE(B49:D49)</f>
        <v>12186.800770833333</v>
      </c>
    </row>
    <row r="50" spans="1:9">
      <c r="A50" s="11" t="s">
        <v>8</v>
      </c>
      <c r="B50" s="168">
        <f>B8/Func!H5</f>
        <v>22470.974999999999</v>
      </c>
      <c r="C50" s="168">
        <f>C8/Func!I5</f>
        <v>22427.572727272727</v>
      </c>
      <c r="D50" s="168">
        <f>D8/Func!J5</f>
        <v>154.215</v>
      </c>
      <c r="E50" s="122">
        <f t="shared" si="5"/>
        <v>15017.587575757576</v>
      </c>
    </row>
    <row r="51" spans="1:9">
      <c r="A51" s="11" t="s">
        <v>9</v>
      </c>
      <c r="B51" s="168">
        <f>B9/Func!H6</f>
        <v>24751.423750000002</v>
      </c>
      <c r="C51" s="168">
        <f>C9/Func!I6</f>
        <v>24467.829696969697</v>
      </c>
      <c r="D51" s="168">
        <f>D9/Func!J6</f>
        <v>409.46499999999997</v>
      </c>
      <c r="E51" s="122">
        <f t="shared" si="5"/>
        <v>16542.9061489899</v>
      </c>
    </row>
    <row r="52" spans="1:9">
      <c r="A52" s="11" t="s">
        <v>10</v>
      </c>
      <c r="B52" s="168"/>
      <c r="C52" s="168"/>
      <c r="D52" s="122"/>
      <c r="E52" s="122"/>
    </row>
    <row r="53" spans="1:9">
      <c r="A53" s="11" t="s">
        <v>11</v>
      </c>
      <c r="B53" s="168"/>
      <c r="C53" s="168"/>
      <c r="D53" s="122"/>
      <c r="E53" s="122"/>
    </row>
    <row r="54" spans="1:9">
      <c r="A54" s="11" t="s">
        <v>12</v>
      </c>
      <c r="B54" s="168"/>
      <c r="C54" s="168"/>
      <c r="D54" s="122"/>
      <c r="E54" s="122"/>
    </row>
    <row r="55" spans="1:9">
      <c r="A55" s="11" t="s">
        <v>13</v>
      </c>
      <c r="B55" s="168"/>
      <c r="C55" s="168"/>
      <c r="D55" s="122"/>
      <c r="E55" s="122"/>
    </row>
    <row r="56" spans="1:9">
      <c r="A56" s="11" t="s">
        <v>14</v>
      </c>
      <c r="B56" s="168"/>
      <c r="C56" s="168"/>
      <c r="D56" s="122"/>
      <c r="E56" s="122"/>
    </row>
    <row r="57" spans="1:9">
      <c r="A57" s="11" t="s">
        <v>15</v>
      </c>
      <c r="B57" s="168"/>
      <c r="C57" s="168"/>
      <c r="D57" s="122"/>
      <c r="E57" s="122"/>
    </row>
    <row r="58" spans="1:9">
      <c r="A58" s="11" t="s">
        <v>16</v>
      </c>
      <c r="B58" s="168"/>
      <c r="C58" s="168"/>
      <c r="D58" s="122"/>
      <c r="E58" s="122"/>
    </row>
    <row r="59" spans="1:9">
      <c r="A59" s="11" t="s">
        <v>17</v>
      </c>
      <c r="B59" s="168"/>
      <c r="C59" s="168"/>
      <c r="D59" s="122"/>
      <c r="E59" s="122"/>
    </row>
    <row r="60" spans="1:9">
      <c r="A60" s="11" t="s">
        <v>18</v>
      </c>
      <c r="B60" s="168"/>
      <c r="C60" s="168"/>
      <c r="D60" s="122"/>
      <c r="E60" s="122"/>
    </row>
    <row r="61" spans="1:9">
      <c r="A61" s="13" t="s">
        <v>98</v>
      </c>
      <c r="B61" s="169">
        <f>AVERAGE(B49:B60)</f>
        <v>21989.496916666667</v>
      </c>
      <c r="C61" s="169">
        <f t="shared" ref="C61:E61" si="6">AVERAGE(C49:C60)</f>
        <v>21106.900912247474</v>
      </c>
      <c r="D61" s="169">
        <f t="shared" si="6"/>
        <v>650.89666666666665</v>
      </c>
      <c r="E61" s="169">
        <f t="shared" si="6"/>
        <v>14582.431498526936</v>
      </c>
    </row>
    <row r="62" spans="1:9">
      <c r="A62" s="90"/>
    </row>
    <row r="63" spans="1:9">
      <c r="A63" s="893" t="s">
        <v>179</v>
      </c>
      <c r="B63" s="894"/>
      <c r="C63" s="894"/>
      <c r="D63" s="895"/>
      <c r="E63" s="192"/>
      <c r="F63" s="893" t="s">
        <v>183</v>
      </c>
      <c r="G63" s="894"/>
      <c r="H63" s="894"/>
      <c r="I63" s="895"/>
    </row>
    <row r="64" spans="1:9">
      <c r="A64" s="157" t="s">
        <v>1</v>
      </c>
      <c r="B64" s="191" t="s">
        <v>180</v>
      </c>
      <c r="C64" s="191" t="s">
        <v>181</v>
      </c>
      <c r="D64" s="191" t="s">
        <v>182</v>
      </c>
      <c r="E64" s="192"/>
      <c r="F64" s="157" t="s">
        <v>1</v>
      </c>
      <c r="G64" s="191" t="s">
        <v>180</v>
      </c>
      <c r="H64" s="191" t="s">
        <v>181</v>
      </c>
      <c r="I64" s="191" t="s">
        <v>182</v>
      </c>
    </row>
    <row r="65" spans="1:27">
      <c r="A65" s="11" t="s">
        <v>7</v>
      </c>
      <c r="B65" s="122">
        <v>7671.08</v>
      </c>
      <c r="C65" s="122">
        <v>47585</v>
      </c>
      <c r="D65" s="122">
        <v>67.41</v>
      </c>
      <c r="E65" s="160"/>
      <c r="F65" s="11" t="s">
        <v>7</v>
      </c>
      <c r="G65" s="122">
        <v>741.51</v>
      </c>
      <c r="H65" s="122">
        <v>694</v>
      </c>
      <c r="I65" s="122">
        <v>8.76</v>
      </c>
      <c r="T65"/>
      <c r="U65"/>
      <c r="V65"/>
      <c r="W65"/>
      <c r="X65"/>
      <c r="Y65"/>
      <c r="Z65"/>
      <c r="AA65"/>
    </row>
    <row r="66" spans="1:27">
      <c r="A66" s="11" t="s">
        <v>8</v>
      </c>
      <c r="B66" s="122">
        <v>9382.3700000000008</v>
      </c>
      <c r="C66" s="122">
        <v>50042</v>
      </c>
      <c r="D66" s="122">
        <v>48.21</v>
      </c>
      <c r="E66" s="160"/>
      <c r="F66" s="11" t="s">
        <v>8</v>
      </c>
      <c r="G66" s="122">
        <v>401.25</v>
      </c>
      <c r="H66" s="122">
        <v>448</v>
      </c>
      <c r="I66" s="122">
        <v>4.24</v>
      </c>
      <c r="T66"/>
      <c r="U66"/>
      <c r="V66"/>
      <c r="W66"/>
      <c r="X66"/>
      <c r="Y66"/>
      <c r="Z66"/>
      <c r="AA66"/>
    </row>
    <row r="67" spans="1:27">
      <c r="A67" s="11" t="s">
        <v>9</v>
      </c>
      <c r="B67" s="122">
        <v>10455.85</v>
      </c>
      <c r="C67" s="122">
        <v>60578</v>
      </c>
      <c r="D67" s="122">
        <v>54.67</v>
      </c>
      <c r="E67" s="160"/>
      <c r="F67" s="11" t="s">
        <v>9</v>
      </c>
      <c r="G67" s="122">
        <v>524.72</v>
      </c>
      <c r="H67" s="122">
        <v>585</v>
      </c>
      <c r="I67" s="122">
        <v>11.08</v>
      </c>
      <c r="T67"/>
      <c r="U67"/>
      <c r="V67"/>
      <c r="W67"/>
      <c r="X67"/>
      <c r="Y67"/>
      <c r="Z67"/>
      <c r="AA67"/>
    </row>
    <row r="68" spans="1:27">
      <c r="A68" s="11" t="s">
        <v>10</v>
      </c>
      <c r="B68" s="122"/>
      <c r="C68" s="122"/>
      <c r="D68" s="122"/>
      <c r="E68" s="160"/>
      <c r="F68" s="11" t="s">
        <v>10</v>
      </c>
      <c r="G68" s="122"/>
      <c r="H68" s="122"/>
      <c r="I68" s="122"/>
      <c r="T68"/>
      <c r="U68"/>
      <c r="V68"/>
      <c r="W68"/>
      <c r="X68"/>
      <c r="Y68"/>
      <c r="Z68"/>
      <c r="AA68"/>
    </row>
    <row r="69" spans="1:27">
      <c r="A69" s="11" t="s">
        <v>11</v>
      </c>
      <c r="B69" s="122"/>
      <c r="C69" s="122"/>
      <c r="D69" s="122"/>
      <c r="E69" s="160"/>
      <c r="F69" s="11" t="s">
        <v>11</v>
      </c>
      <c r="G69" s="122"/>
      <c r="H69" s="122"/>
      <c r="I69" s="122"/>
      <c r="T69"/>
      <c r="U69"/>
      <c r="V69"/>
      <c r="W69"/>
      <c r="X69"/>
      <c r="Y69"/>
      <c r="Z69"/>
      <c r="AA69"/>
    </row>
    <row r="70" spans="1:27">
      <c r="A70" s="11" t="s">
        <v>12</v>
      </c>
      <c r="B70" s="122"/>
      <c r="C70" s="122"/>
      <c r="D70" s="122"/>
      <c r="E70" s="160"/>
      <c r="F70" s="11" t="s">
        <v>12</v>
      </c>
      <c r="G70" s="122"/>
      <c r="H70" s="122"/>
      <c r="I70" s="122"/>
      <c r="T70"/>
      <c r="U70"/>
      <c r="V70"/>
      <c r="W70"/>
      <c r="X70"/>
      <c r="Y70"/>
      <c r="Z70"/>
      <c r="AA70"/>
    </row>
    <row r="71" spans="1:27">
      <c r="A71" s="11" t="s">
        <v>13</v>
      </c>
      <c r="B71" s="122"/>
      <c r="C71" s="122"/>
      <c r="D71" s="122"/>
      <c r="E71" s="160"/>
      <c r="F71" s="11" t="s">
        <v>13</v>
      </c>
      <c r="G71" s="122"/>
      <c r="H71" s="122"/>
      <c r="I71" s="122"/>
      <c r="T71"/>
      <c r="U71"/>
      <c r="V71"/>
      <c r="W71"/>
      <c r="X71"/>
      <c r="Y71"/>
      <c r="Z71"/>
      <c r="AA71"/>
    </row>
    <row r="72" spans="1:27">
      <c r="A72" s="11" t="s">
        <v>14</v>
      </c>
      <c r="B72" s="122"/>
      <c r="C72" s="122"/>
      <c r="D72" s="122"/>
      <c r="E72" s="160"/>
      <c r="F72" s="11" t="s">
        <v>14</v>
      </c>
      <c r="G72" s="122"/>
      <c r="H72" s="122"/>
      <c r="I72" s="122"/>
      <c r="T72"/>
      <c r="U72"/>
      <c r="V72"/>
      <c r="W72"/>
      <c r="X72"/>
      <c r="Y72"/>
      <c r="Z72"/>
      <c r="AA72"/>
    </row>
    <row r="73" spans="1:27">
      <c r="A73" s="11" t="s">
        <v>15</v>
      </c>
      <c r="B73" s="122"/>
      <c r="C73" s="122"/>
      <c r="D73" s="122"/>
      <c r="E73" s="160"/>
      <c r="F73" s="11" t="s">
        <v>15</v>
      </c>
      <c r="G73" s="122"/>
      <c r="H73" s="122"/>
      <c r="I73" s="122"/>
      <c r="T73"/>
      <c r="U73"/>
      <c r="V73"/>
      <c r="W73"/>
      <c r="X73"/>
      <c r="Y73"/>
      <c r="Z73"/>
      <c r="AA73"/>
    </row>
    <row r="74" spans="1:27">
      <c r="A74" s="11" t="s">
        <v>16</v>
      </c>
      <c r="B74" s="122"/>
      <c r="C74" s="122"/>
      <c r="D74" s="122"/>
      <c r="E74" s="160"/>
      <c r="F74" s="11" t="s">
        <v>16</v>
      </c>
      <c r="G74" s="122"/>
      <c r="H74" s="122"/>
      <c r="I74" s="122"/>
      <c r="T74"/>
      <c r="U74"/>
      <c r="V74"/>
      <c r="W74"/>
      <c r="X74"/>
      <c r="Y74"/>
      <c r="Z74"/>
      <c r="AA74"/>
    </row>
    <row r="75" spans="1:27">
      <c r="A75" s="11" t="s">
        <v>17</v>
      </c>
      <c r="B75" s="122"/>
      <c r="C75" s="122"/>
      <c r="D75" s="122"/>
      <c r="E75" s="160"/>
      <c r="F75" s="11" t="s">
        <v>17</v>
      </c>
      <c r="G75" s="122"/>
      <c r="H75" s="122"/>
      <c r="I75" s="122"/>
    </row>
    <row r="76" spans="1:27">
      <c r="A76" s="11" t="s">
        <v>18</v>
      </c>
      <c r="B76" s="122"/>
      <c r="C76" s="122"/>
      <c r="D76" s="122"/>
      <c r="E76" s="160"/>
      <c r="F76" s="11" t="s">
        <v>18</v>
      </c>
      <c r="G76" s="122"/>
      <c r="H76" s="122"/>
      <c r="I76" s="122"/>
    </row>
    <row r="77" spans="1:27">
      <c r="A77" s="11" t="s">
        <v>19</v>
      </c>
      <c r="B77" s="193">
        <f>SUM(B65:B76)</f>
        <v>27509.300000000003</v>
      </c>
      <c r="C77" s="193">
        <f>SUM(C65:C76)</f>
        <v>158205</v>
      </c>
      <c r="D77" s="193" t="s">
        <v>20</v>
      </c>
      <c r="E77" s="160"/>
      <c r="F77" s="11" t="s">
        <v>19</v>
      </c>
      <c r="G77" s="193">
        <f>SUM(G65:G76)</f>
        <v>1667.48</v>
      </c>
      <c r="H77" s="193">
        <f>SUM(H65:H76)</f>
        <v>1727</v>
      </c>
      <c r="I77" s="193">
        <f>SUM(I65:I76)</f>
        <v>24.08</v>
      </c>
    </row>
    <row r="78" spans="1:27">
      <c r="A78" s="13" t="s">
        <v>98</v>
      </c>
      <c r="B78" s="193">
        <f>AVERAGE(B65:B76)</f>
        <v>9169.7666666666682</v>
      </c>
      <c r="C78" s="193">
        <f>AVERAGE(C65:C76)</f>
        <v>52735</v>
      </c>
      <c r="D78" s="193">
        <f>AVERAGE(D65:D76)</f>
        <v>56.763333333333343</v>
      </c>
      <c r="E78"/>
      <c r="F78" s="13" t="s">
        <v>98</v>
      </c>
      <c r="G78" s="193">
        <f>AVERAGE(G65:G76)</f>
        <v>555.82666666666671</v>
      </c>
      <c r="H78" s="193">
        <f>AVERAGE(H65:H76)</f>
        <v>575.66666666666663</v>
      </c>
      <c r="I78" s="193">
        <f>AVERAGE(I65:I76)</f>
        <v>8.0266666666666655</v>
      </c>
    </row>
    <row r="79" spans="1:27">
      <c r="A79"/>
      <c r="B79"/>
      <c r="C79"/>
      <c r="D79"/>
      <c r="E79"/>
      <c r="F79"/>
      <c r="G79"/>
      <c r="H79"/>
      <c r="I79"/>
    </row>
    <row r="80" spans="1:27">
      <c r="A80"/>
      <c r="B80"/>
      <c r="C80"/>
      <c r="D80"/>
      <c r="E80"/>
      <c r="F80"/>
      <c r="G80"/>
      <c r="H80"/>
      <c r="I80"/>
    </row>
    <row r="81" spans="1:9">
      <c r="A81" s="896" t="s">
        <v>184</v>
      </c>
      <c r="B81" s="896"/>
      <c r="C81" s="896"/>
      <c r="D81"/>
      <c r="E81"/>
      <c r="F81"/>
      <c r="G81"/>
      <c r="H81"/>
      <c r="I81"/>
    </row>
    <row r="82" spans="1:9">
      <c r="A82" s="157" t="s">
        <v>1</v>
      </c>
      <c r="B82" s="191" t="s">
        <v>180</v>
      </c>
      <c r="C82" s="191" t="s">
        <v>181</v>
      </c>
      <c r="D82"/>
      <c r="E82"/>
      <c r="F82"/>
      <c r="G82"/>
      <c r="H82"/>
      <c r="I82"/>
    </row>
    <row r="83" spans="1:9">
      <c r="A83" s="11" t="s">
        <v>7</v>
      </c>
      <c r="B83" s="122">
        <f>B65+G65</f>
        <v>8412.59</v>
      </c>
      <c r="C83" s="122">
        <f>C65+H65</f>
        <v>48279</v>
      </c>
      <c r="D83"/>
      <c r="E83"/>
      <c r="F83"/>
      <c r="G83"/>
      <c r="H83"/>
      <c r="I83"/>
    </row>
    <row r="84" spans="1:9">
      <c r="A84" s="11" t="s">
        <v>8</v>
      </c>
      <c r="B84" s="122">
        <f t="shared" ref="B84" si="7">B66+G66</f>
        <v>9783.6200000000008</v>
      </c>
      <c r="C84" s="122">
        <f t="shared" ref="C84:C85" si="8">C66+H66</f>
        <v>50490</v>
      </c>
      <c r="D84"/>
      <c r="E84"/>
      <c r="F84"/>
      <c r="G84"/>
      <c r="H84"/>
      <c r="I84"/>
    </row>
    <row r="85" spans="1:9">
      <c r="A85" s="11" t="s">
        <v>9</v>
      </c>
      <c r="B85" s="122">
        <f>B67+G67</f>
        <v>10980.57</v>
      </c>
      <c r="C85" s="122">
        <f t="shared" si="8"/>
        <v>61163</v>
      </c>
      <c r="D85"/>
      <c r="E85"/>
      <c r="F85"/>
      <c r="G85"/>
      <c r="H85"/>
      <c r="I85"/>
    </row>
    <row r="86" spans="1:9">
      <c r="A86" s="11" t="s">
        <v>10</v>
      </c>
      <c r="B86" s="122">
        <f t="shared" ref="B86:B94" si="9">B68+G68</f>
        <v>0</v>
      </c>
      <c r="C86" s="122">
        <f t="shared" ref="C86:C94" si="10">C68+H68</f>
        <v>0</v>
      </c>
      <c r="D86"/>
      <c r="E86"/>
      <c r="F86"/>
      <c r="G86"/>
      <c r="H86"/>
      <c r="I86"/>
    </row>
    <row r="87" spans="1:9">
      <c r="A87" s="11" t="s">
        <v>11</v>
      </c>
      <c r="B87" s="122">
        <f t="shared" si="9"/>
        <v>0</v>
      </c>
      <c r="C87" s="122">
        <f t="shared" si="10"/>
        <v>0</v>
      </c>
      <c r="D87"/>
      <c r="E87"/>
      <c r="F87"/>
      <c r="G87"/>
      <c r="H87"/>
      <c r="I87"/>
    </row>
    <row r="88" spans="1:9">
      <c r="A88" s="11" t="s">
        <v>12</v>
      </c>
      <c r="B88" s="122">
        <f t="shared" si="9"/>
        <v>0</v>
      </c>
      <c r="C88" s="122">
        <f t="shared" si="10"/>
        <v>0</v>
      </c>
      <c r="D88"/>
      <c r="E88"/>
      <c r="F88"/>
      <c r="G88"/>
      <c r="H88"/>
      <c r="I88"/>
    </row>
    <row r="89" spans="1:9">
      <c r="A89" s="11" t="s">
        <v>13</v>
      </c>
      <c r="B89" s="122">
        <f t="shared" si="9"/>
        <v>0</v>
      </c>
      <c r="C89" s="122">
        <f t="shared" si="10"/>
        <v>0</v>
      </c>
      <c r="D89"/>
      <c r="E89"/>
      <c r="F89"/>
      <c r="G89"/>
      <c r="H89"/>
      <c r="I89"/>
    </row>
    <row r="90" spans="1:9">
      <c r="A90" s="11" t="s">
        <v>14</v>
      </c>
      <c r="B90" s="122">
        <f t="shared" si="9"/>
        <v>0</v>
      </c>
      <c r="C90" s="122">
        <f t="shared" si="10"/>
        <v>0</v>
      </c>
      <c r="D90"/>
      <c r="E90"/>
      <c r="F90"/>
      <c r="G90"/>
      <c r="H90"/>
      <c r="I90"/>
    </row>
    <row r="91" spans="1:9">
      <c r="A91" s="11" t="s">
        <v>15</v>
      </c>
      <c r="B91" s="122">
        <f t="shared" si="9"/>
        <v>0</v>
      </c>
      <c r="C91" s="122">
        <f t="shared" si="10"/>
        <v>0</v>
      </c>
      <c r="D91"/>
      <c r="E91"/>
      <c r="F91"/>
      <c r="G91"/>
      <c r="H91"/>
      <c r="I91"/>
    </row>
    <row r="92" spans="1:9">
      <c r="A92" s="11" t="s">
        <v>16</v>
      </c>
      <c r="B92" s="122">
        <f t="shared" si="9"/>
        <v>0</v>
      </c>
      <c r="C92" s="122">
        <f t="shared" si="10"/>
        <v>0</v>
      </c>
      <c r="D92"/>
      <c r="E92"/>
      <c r="F92"/>
      <c r="G92"/>
      <c r="H92"/>
      <c r="I92"/>
    </row>
    <row r="93" spans="1:9">
      <c r="A93" s="11" t="s">
        <v>17</v>
      </c>
      <c r="B93" s="122">
        <f t="shared" si="9"/>
        <v>0</v>
      </c>
      <c r="C93" s="122">
        <f t="shared" si="10"/>
        <v>0</v>
      </c>
      <c r="D93"/>
      <c r="E93"/>
      <c r="F93"/>
      <c r="G93"/>
      <c r="H93"/>
      <c r="I93"/>
    </row>
    <row r="94" spans="1:9">
      <c r="A94" s="11" t="s">
        <v>18</v>
      </c>
      <c r="B94" s="122">
        <f t="shared" si="9"/>
        <v>0</v>
      </c>
      <c r="C94" s="122">
        <f t="shared" si="10"/>
        <v>0</v>
      </c>
      <c r="D94"/>
      <c r="E94"/>
      <c r="F94"/>
      <c r="G94"/>
      <c r="H94"/>
      <c r="I94"/>
    </row>
    <row r="95" spans="1:9">
      <c r="A95" s="13" t="s">
        <v>98</v>
      </c>
      <c r="B95" s="122">
        <f>AVERAGE(B83:B94)</f>
        <v>2431.3983333333331</v>
      </c>
      <c r="C95" s="122">
        <f>AVERAGE(C83:C94)</f>
        <v>13327.666666666666</v>
      </c>
      <c r="D95"/>
      <c r="E95"/>
      <c r="F95"/>
      <c r="G95"/>
      <c r="H95"/>
      <c r="I95"/>
    </row>
    <row r="97" spans="1:16">
      <c r="A97" s="734" t="s">
        <v>33</v>
      </c>
      <c r="B97" s="775" t="s">
        <v>34</v>
      </c>
      <c r="C97" s="776"/>
      <c r="D97" s="776"/>
      <c r="E97" s="776"/>
      <c r="F97" s="776"/>
      <c r="G97" s="777"/>
      <c r="H97" s="769" t="s">
        <v>35</v>
      </c>
      <c r="I97" s="770"/>
      <c r="J97" s="771"/>
      <c r="K97" s="769" t="s">
        <v>36</v>
      </c>
      <c r="L97" s="771"/>
      <c r="M97" s="734" t="s">
        <v>116</v>
      </c>
      <c r="N97" s="734" t="s">
        <v>37</v>
      </c>
      <c r="O97" s="734" t="s">
        <v>38</v>
      </c>
    </row>
    <row r="98" spans="1:16">
      <c r="A98" s="734"/>
      <c r="B98" s="778"/>
      <c r="C98" s="779"/>
      <c r="D98" s="779"/>
      <c r="E98" s="779"/>
      <c r="F98" s="779"/>
      <c r="G98" s="780"/>
      <c r="H98" s="772"/>
      <c r="I98" s="773"/>
      <c r="J98" s="774"/>
      <c r="K98" s="772"/>
      <c r="L98" s="774"/>
      <c r="M98" s="734"/>
      <c r="N98" s="734"/>
      <c r="O98" s="734"/>
    </row>
    <row r="99" spans="1:16" ht="51.75" customHeight="1">
      <c r="A99" s="506">
        <v>42753</v>
      </c>
      <c r="B99" s="897" t="s">
        <v>394</v>
      </c>
      <c r="C99" s="898"/>
      <c r="D99" s="898"/>
      <c r="E99" s="898"/>
      <c r="F99" s="898"/>
      <c r="G99" s="899"/>
      <c r="H99" s="891" t="s">
        <v>39</v>
      </c>
      <c r="I99" s="891"/>
      <c r="J99" s="892"/>
      <c r="K99" s="884" t="s">
        <v>40</v>
      </c>
      <c r="L99" s="884"/>
      <c r="M99" s="507">
        <v>42753</v>
      </c>
      <c r="N99" s="507">
        <v>42753</v>
      </c>
      <c r="O99" s="508" t="s">
        <v>41</v>
      </c>
    </row>
    <row r="100" spans="1:16" ht="42.75" customHeight="1">
      <c r="A100" s="511"/>
      <c r="B100" s="900"/>
      <c r="C100" s="901"/>
      <c r="D100" s="901"/>
      <c r="E100" s="901"/>
      <c r="F100" s="901"/>
      <c r="G100" s="902"/>
      <c r="H100" s="891" t="s">
        <v>365</v>
      </c>
      <c r="I100" s="891"/>
      <c r="J100" s="892"/>
      <c r="K100" s="884" t="s">
        <v>125</v>
      </c>
      <c r="L100" s="884"/>
      <c r="M100" s="509">
        <v>42762</v>
      </c>
      <c r="N100" s="509">
        <v>42762</v>
      </c>
      <c r="O100" s="508" t="s">
        <v>41</v>
      </c>
    </row>
    <row r="101" spans="1:16" ht="42.75" customHeight="1">
      <c r="A101" s="881">
        <v>42759</v>
      </c>
      <c r="B101" s="886" t="s">
        <v>377</v>
      </c>
      <c r="C101" s="886"/>
      <c r="D101" s="886"/>
      <c r="E101" s="887"/>
      <c r="F101" s="887"/>
      <c r="G101" s="887"/>
      <c r="H101" s="872" t="s">
        <v>372</v>
      </c>
      <c r="I101" s="888"/>
      <c r="J101" s="889"/>
      <c r="K101" s="868" t="s">
        <v>151</v>
      </c>
      <c r="L101" s="869"/>
      <c r="M101" s="509">
        <v>42766</v>
      </c>
      <c r="N101" s="509">
        <v>42766</v>
      </c>
      <c r="O101" s="510" t="s">
        <v>41</v>
      </c>
    </row>
    <row r="102" spans="1:16" ht="42.75" customHeight="1">
      <c r="A102" s="882"/>
      <c r="B102" s="886" t="s">
        <v>147</v>
      </c>
      <c r="C102" s="886"/>
      <c r="D102" s="886"/>
      <c r="E102" s="887"/>
      <c r="F102" s="887"/>
      <c r="G102" s="887"/>
      <c r="H102" s="890" t="s">
        <v>157</v>
      </c>
      <c r="I102" s="888"/>
      <c r="J102" s="889"/>
      <c r="K102" s="884" t="s">
        <v>125</v>
      </c>
      <c r="L102" s="884"/>
      <c r="M102" s="509">
        <v>42766</v>
      </c>
      <c r="N102" s="509">
        <v>42766</v>
      </c>
      <c r="O102" s="510" t="s">
        <v>41</v>
      </c>
    </row>
    <row r="103" spans="1:16" ht="26.25" customHeight="1">
      <c r="A103" s="882"/>
      <c r="B103" s="878" t="s">
        <v>366</v>
      </c>
      <c r="C103" s="879"/>
      <c r="D103" s="879"/>
      <c r="E103" s="879"/>
      <c r="F103" s="879"/>
      <c r="G103" s="880"/>
      <c r="H103" s="885" t="s">
        <v>369</v>
      </c>
      <c r="I103" s="885"/>
      <c r="J103" s="885"/>
      <c r="K103" s="884" t="s">
        <v>125</v>
      </c>
      <c r="L103" s="884"/>
      <c r="M103" s="513">
        <v>42825</v>
      </c>
      <c r="N103" s="513"/>
      <c r="O103" s="515" t="s">
        <v>370</v>
      </c>
    </row>
    <row r="104" spans="1:16" ht="41.25" customHeight="1">
      <c r="A104" s="882"/>
      <c r="B104" s="872" t="s">
        <v>367</v>
      </c>
      <c r="C104" s="873"/>
      <c r="D104" s="873"/>
      <c r="E104" s="873"/>
      <c r="F104" s="873"/>
      <c r="G104" s="874"/>
      <c r="H104" s="885" t="s">
        <v>371</v>
      </c>
      <c r="I104" s="885"/>
      <c r="J104" s="885"/>
      <c r="K104" s="884" t="s">
        <v>125</v>
      </c>
      <c r="L104" s="884"/>
      <c r="M104" s="513">
        <v>42916</v>
      </c>
      <c r="N104" s="513"/>
      <c r="O104" s="515" t="s">
        <v>370</v>
      </c>
      <c r="P104" s="1" t="s">
        <v>554</v>
      </c>
    </row>
    <row r="105" spans="1:16" ht="31.5" customHeight="1">
      <c r="A105" s="882"/>
      <c r="B105" s="878" t="s">
        <v>373</v>
      </c>
      <c r="C105" s="879"/>
      <c r="D105" s="879"/>
      <c r="E105" s="879"/>
      <c r="F105" s="879"/>
      <c r="G105" s="880"/>
      <c r="H105" s="872" t="s">
        <v>374</v>
      </c>
      <c r="I105" s="873"/>
      <c r="J105" s="874"/>
      <c r="K105" s="868" t="s">
        <v>375</v>
      </c>
      <c r="L105" s="869"/>
      <c r="M105" s="513">
        <v>42825</v>
      </c>
      <c r="N105" s="513">
        <v>42772</v>
      </c>
      <c r="O105" s="560" t="s">
        <v>41</v>
      </c>
    </row>
    <row r="106" spans="1:16" ht="28.5" customHeight="1">
      <c r="A106" s="882"/>
      <c r="B106" s="872" t="s">
        <v>414</v>
      </c>
      <c r="C106" s="873"/>
      <c r="D106" s="873"/>
      <c r="E106" s="873"/>
      <c r="F106" s="873"/>
      <c r="G106" s="874"/>
      <c r="H106" s="885" t="s">
        <v>376</v>
      </c>
      <c r="I106" s="885"/>
      <c r="J106" s="885"/>
      <c r="K106" s="868" t="s">
        <v>375</v>
      </c>
      <c r="L106" s="869"/>
      <c r="M106" s="513">
        <v>42794</v>
      </c>
      <c r="N106" s="513"/>
      <c r="O106" s="516" t="s">
        <v>154</v>
      </c>
      <c r="P106" s="1" t="s">
        <v>555</v>
      </c>
    </row>
    <row r="107" spans="1:16" ht="31.5" customHeight="1">
      <c r="A107" s="882"/>
      <c r="B107" s="878" t="s">
        <v>446</v>
      </c>
      <c r="C107" s="879"/>
      <c r="D107" s="879"/>
      <c r="E107" s="879"/>
      <c r="F107" s="879"/>
      <c r="G107" s="880"/>
      <c r="H107" s="885" t="s">
        <v>378</v>
      </c>
      <c r="I107" s="885"/>
      <c r="J107" s="885"/>
      <c r="K107" s="868" t="s">
        <v>40</v>
      </c>
      <c r="L107" s="869"/>
      <c r="M107" s="513">
        <v>42794</v>
      </c>
      <c r="N107" s="513">
        <v>42767</v>
      </c>
      <c r="O107" s="560" t="s">
        <v>41</v>
      </c>
    </row>
    <row r="108" spans="1:16" ht="54.75" customHeight="1">
      <c r="A108" s="882"/>
      <c r="B108" s="878" t="s">
        <v>368</v>
      </c>
      <c r="C108" s="879"/>
      <c r="D108" s="879"/>
      <c r="E108" s="879"/>
      <c r="F108" s="879"/>
      <c r="G108" s="880"/>
      <c r="H108" s="872" t="s">
        <v>379</v>
      </c>
      <c r="I108" s="873"/>
      <c r="J108" s="874"/>
      <c r="K108" s="868" t="s">
        <v>40</v>
      </c>
      <c r="L108" s="869"/>
      <c r="M108" s="513">
        <v>42794</v>
      </c>
      <c r="N108" s="513"/>
      <c r="O108" s="515" t="s">
        <v>370</v>
      </c>
    </row>
    <row r="109" spans="1:16">
      <c r="A109" s="883"/>
      <c r="B109" s="878" t="s">
        <v>380</v>
      </c>
      <c r="C109" s="879"/>
      <c r="D109" s="879"/>
      <c r="E109" s="879"/>
      <c r="F109" s="879"/>
      <c r="G109" s="880"/>
      <c r="H109" s="875" t="s">
        <v>20</v>
      </c>
      <c r="I109" s="876"/>
      <c r="J109" s="877"/>
      <c r="K109" s="870" t="s">
        <v>20</v>
      </c>
      <c r="L109" s="871"/>
      <c r="M109" s="513" t="s">
        <v>20</v>
      </c>
      <c r="N109" s="513" t="s">
        <v>20</v>
      </c>
      <c r="O109" s="514" t="s">
        <v>20</v>
      </c>
    </row>
    <row r="110" spans="1:16" ht="39" customHeight="1">
      <c r="A110" s="512">
        <v>42768</v>
      </c>
      <c r="B110" s="878" t="s">
        <v>412</v>
      </c>
      <c r="C110" s="879"/>
      <c r="D110" s="879"/>
      <c r="E110" s="879"/>
      <c r="F110" s="879"/>
      <c r="G110" s="880"/>
      <c r="H110" s="875" t="s">
        <v>413</v>
      </c>
      <c r="I110" s="876"/>
      <c r="J110" s="877"/>
      <c r="K110" s="868" t="s">
        <v>40</v>
      </c>
      <c r="L110" s="869"/>
      <c r="M110" s="513">
        <v>42781</v>
      </c>
      <c r="N110" s="513" t="s">
        <v>20</v>
      </c>
      <c r="O110" s="514" t="s">
        <v>370</v>
      </c>
    </row>
    <row r="111" spans="1:16" s="567" customFormat="1" ht="12.75">
      <c r="A111" s="512">
        <v>42780</v>
      </c>
      <c r="B111" s="866" t="s">
        <v>447</v>
      </c>
      <c r="C111" s="866"/>
      <c r="D111" s="866"/>
      <c r="E111" s="866"/>
      <c r="F111" s="866"/>
      <c r="G111" s="866"/>
      <c r="H111" s="867" t="s">
        <v>20</v>
      </c>
      <c r="I111" s="867"/>
      <c r="J111" s="867"/>
      <c r="K111" s="867" t="s">
        <v>20</v>
      </c>
      <c r="L111" s="867"/>
      <c r="M111" s="514" t="s">
        <v>20</v>
      </c>
      <c r="N111" s="514" t="s">
        <v>20</v>
      </c>
      <c r="O111" s="514" t="s">
        <v>20</v>
      </c>
    </row>
    <row r="112" spans="1:16" s="567" customFormat="1" ht="36.75" customHeight="1">
      <c r="A112" s="512">
        <v>42780</v>
      </c>
      <c r="B112" s="866" t="s">
        <v>448</v>
      </c>
      <c r="C112" s="866"/>
      <c r="D112" s="866"/>
      <c r="E112" s="866"/>
      <c r="F112" s="866"/>
      <c r="G112" s="866"/>
      <c r="H112" s="866" t="s">
        <v>556</v>
      </c>
      <c r="I112" s="866"/>
      <c r="J112" s="866"/>
      <c r="K112" s="867" t="s">
        <v>20</v>
      </c>
      <c r="L112" s="867"/>
      <c r="M112" s="514" t="s">
        <v>20</v>
      </c>
      <c r="N112" s="514" t="s">
        <v>20</v>
      </c>
      <c r="O112" s="514" t="s">
        <v>20</v>
      </c>
    </row>
    <row r="113" spans="1:15" s="567" customFormat="1" ht="36.75" customHeight="1">
      <c r="A113" s="905">
        <v>42802</v>
      </c>
      <c r="B113" s="866" t="s">
        <v>634</v>
      </c>
      <c r="C113" s="866"/>
      <c r="D113" s="866"/>
      <c r="E113" s="866"/>
      <c r="F113" s="866"/>
      <c r="G113" s="866"/>
      <c r="H113" s="904" t="s">
        <v>20</v>
      </c>
      <c r="I113" s="904"/>
      <c r="J113" s="904"/>
      <c r="K113" s="867" t="s">
        <v>20</v>
      </c>
      <c r="L113" s="867"/>
      <c r="M113" s="566" t="s">
        <v>20</v>
      </c>
      <c r="N113" s="566" t="s">
        <v>20</v>
      </c>
      <c r="O113" s="566" t="s">
        <v>20</v>
      </c>
    </row>
    <row r="114" spans="1:15" s="567" customFormat="1" ht="28.5" customHeight="1">
      <c r="A114" s="906"/>
      <c r="B114" s="866" t="s">
        <v>550</v>
      </c>
      <c r="C114" s="866"/>
      <c r="D114" s="866"/>
      <c r="E114" s="866"/>
      <c r="F114" s="866"/>
      <c r="G114" s="866"/>
      <c r="H114" s="904" t="s">
        <v>20</v>
      </c>
      <c r="I114" s="904"/>
      <c r="J114" s="904"/>
      <c r="K114" s="867" t="s">
        <v>20</v>
      </c>
      <c r="L114" s="867"/>
      <c r="M114" s="566" t="s">
        <v>20</v>
      </c>
      <c r="N114" s="566" t="s">
        <v>20</v>
      </c>
      <c r="O114" s="566" t="s">
        <v>20</v>
      </c>
    </row>
    <row r="115" spans="1:15" s="567" customFormat="1" ht="28.5" customHeight="1">
      <c r="A115" s="906"/>
      <c r="B115" s="866" t="s">
        <v>551</v>
      </c>
      <c r="C115" s="866"/>
      <c r="D115" s="866"/>
      <c r="E115" s="866"/>
      <c r="F115" s="866"/>
      <c r="G115" s="866"/>
      <c r="H115" s="904" t="s">
        <v>20</v>
      </c>
      <c r="I115" s="904"/>
      <c r="J115" s="904"/>
      <c r="K115" s="867" t="s">
        <v>20</v>
      </c>
      <c r="L115" s="867"/>
      <c r="M115" s="566" t="s">
        <v>20</v>
      </c>
      <c r="N115" s="566" t="s">
        <v>20</v>
      </c>
      <c r="O115" s="566" t="s">
        <v>20</v>
      </c>
    </row>
    <row r="116" spans="1:15" ht="31.5" customHeight="1">
      <c r="A116" s="906"/>
      <c r="B116" s="908" t="s">
        <v>449</v>
      </c>
      <c r="C116" s="909"/>
      <c r="D116" s="909"/>
      <c r="E116" s="909"/>
      <c r="F116" s="909"/>
      <c r="G116" s="910"/>
      <c r="H116" s="914" t="s">
        <v>552</v>
      </c>
      <c r="I116" s="915"/>
      <c r="J116" s="916"/>
      <c r="K116" s="917"/>
      <c r="L116" s="917"/>
      <c r="M116" s="316"/>
      <c r="N116" s="316"/>
      <c r="O116" s="316"/>
    </row>
    <row r="117" spans="1:15" ht="31.5" customHeight="1">
      <c r="A117" s="906"/>
      <c r="B117" s="911"/>
      <c r="C117" s="912"/>
      <c r="D117" s="912"/>
      <c r="E117" s="912"/>
      <c r="F117" s="912"/>
      <c r="G117" s="913"/>
      <c r="H117" s="914" t="s">
        <v>553</v>
      </c>
      <c r="I117" s="915"/>
      <c r="J117" s="916"/>
      <c r="K117" s="917"/>
      <c r="L117" s="917"/>
      <c r="M117" s="316"/>
      <c r="N117" s="316"/>
      <c r="O117" s="316"/>
    </row>
    <row r="118" spans="1:15">
      <c r="A118" s="907"/>
      <c r="B118" s="918" t="s">
        <v>557</v>
      </c>
      <c r="C118" s="919"/>
      <c r="D118" s="919"/>
      <c r="E118" s="919"/>
      <c r="F118" s="919"/>
      <c r="G118" s="920"/>
      <c r="H118" s="914"/>
      <c r="I118" s="915"/>
      <c r="J118" s="916"/>
      <c r="K118" s="917"/>
      <c r="L118" s="917"/>
      <c r="M118" s="316"/>
      <c r="N118" s="316"/>
      <c r="O118" s="316"/>
    </row>
  </sheetData>
  <mergeCells count="92">
    <mergeCell ref="A113:A118"/>
    <mergeCell ref="B116:G117"/>
    <mergeCell ref="H117:J117"/>
    <mergeCell ref="K117:L117"/>
    <mergeCell ref="B118:G118"/>
    <mergeCell ref="H118:J118"/>
    <mergeCell ref="K118:L118"/>
    <mergeCell ref="B115:G115"/>
    <mergeCell ref="H115:J115"/>
    <mergeCell ref="K115:L115"/>
    <mergeCell ref="H116:J116"/>
    <mergeCell ref="K116:L116"/>
    <mergeCell ref="B113:G113"/>
    <mergeCell ref="H113:J113"/>
    <mergeCell ref="K113:L113"/>
    <mergeCell ref="B114:G114"/>
    <mergeCell ref="H114:J114"/>
    <mergeCell ref="K114:L114"/>
    <mergeCell ref="K97:L98"/>
    <mergeCell ref="M97:M98"/>
    <mergeCell ref="N97:N98"/>
    <mergeCell ref="K101:L101"/>
    <mergeCell ref="K102:L102"/>
    <mergeCell ref="H100:J100"/>
    <mergeCell ref="K100:L100"/>
    <mergeCell ref="O97:O98"/>
    <mergeCell ref="H99:J99"/>
    <mergeCell ref="K99:L99"/>
    <mergeCell ref="A63:D63"/>
    <mergeCell ref="F63:I63"/>
    <mergeCell ref="A81:C81"/>
    <mergeCell ref="A97:A98"/>
    <mergeCell ref="B97:G98"/>
    <mergeCell ref="H97:J98"/>
    <mergeCell ref="B99:G100"/>
    <mergeCell ref="A1:H2"/>
    <mergeCell ref="I1:I2"/>
    <mergeCell ref="A5:A6"/>
    <mergeCell ref="B5:B6"/>
    <mergeCell ref="C5:C6"/>
    <mergeCell ref="D5:D6"/>
    <mergeCell ref="H5:H6"/>
    <mergeCell ref="B41:C41"/>
    <mergeCell ref="B42:C42"/>
    <mergeCell ref="B43:C43"/>
    <mergeCell ref="B44:C44"/>
    <mergeCell ref="B104:G104"/>
    <mergeCell ref="B45:C45"/>
    <mergeCell ref="A47:E47"/>
    <mergeCell ref="B105:G105"/>
    <mergeCell ref="B106:G106"/>
    <mergeCell ref="B101:G101"/>
    <mergeCell ref="H101:J101"/>
    <mergeCell ref="B102:G102"/>
    <mergeCell ref="H102:J102"/>
    <mergeCell ref="A101:A109"/>
    <mergeCell ref="B110:G110"/>
    <mergeCell ref="H110:J110"/>
    <mergeCell ref="K110:L110"/>
    <mergeCell ref="K103:L103"/>
    <mergeCell ref="K104:L104"/>
    <mergeCell ref="K105:L105"/>
    <mergeCell ref="K106:L106"/>
    <mergeCell ref="B107:G107"/>
    <mergeCell ref="B108:G108"/>
    <mergeCell ref="B109:G109"/>
    <mergeCell ref="H103:J103"/>
    <mergeCell ref="H104:J104"/>
    <mergeCell ref="H105:J105"/>
    <mergeCell ref="H106:J106"/>
    <mergeCell ref="H107:J107"/>
    <mergeCell ref="B112:G112"/>
    <mergeCell ref="H112:J112"/>
    <mergeCell ref="K112:L112"/>
    <mergeCell ref="Q1:Q2"/>
    <mergeCell ref="J5:J6"/>
    <mergeCell ref="P5:P6"/>
    <mergeCell ref="B111:G111"/>
    <mergeCell ref="H111:J111"/>
    <mergeCell ref="K111:L111"/>
    <mergeCell ref="J1:P2"/>
    <mergeCell ref="K107:L107"/>
    <mergeCell ref="K108:L108"/>
    <mergeCell ref="K109:L109"/>
    <mergeCell ref="H108:J108"/>
    <mergeCell ref="H109:J109"/>
    <mergeCell ref="B103:G103"/>
    <mergeCell ref="K41:L41"/>
    <mergeCell ref="K42:L42"/>
    <mergeCell ref="K43:L43"/>
    <mergeCell ref="K44:L44"/>
    <mergeCell ref="K45:L45"/>
  </mergeCells>
  <conditionalFormatting sqref="H7:H20">
    <cfRule type="cellIs" dxfId="93" priority="21" stopIfTrue="1" operator="between">
      <formula>0.01</formula>
      <formula>0.64</formula>
    </cfRule>
    <cfRule type="cellIs" dxfId="92" priority="22" stopIfTrue="1" operator="between">
      <formula>0.65</formula>
      <formula>0.89</formula>
    </cfRule>
    <cfRule type="cellIs" dxfId="91" priority="23" stopIfTrue="1" operator="between">
      <formula>0.9</formula>
      <formula>0.99</formula>
    </cfRule>
    <cfRule type="cellIs" dxfId="90" priority="24" stopIfTrue="1" operator="greaterThanOrEqual">
      <formula>1</formula>
    </cfRule>
  </conditionalFormatting>
  <conditionalFormatting sqref="O99:O102">
    <cfRule type="containsText" dxfId="89" priority="19" stopIfTrue="1" operator="containsText" text="Em andamento">
      <formula>NOT(ISERROR(SEARCH("Em andamento",O99)))</formula>
    </cfRule>
    <cfRule type="containsText" dxfId="88" priority="20" stopIfTrue="1" operator="containsText" text="Concluído">
      <formula>NOT(ISERROR(SEARCH("Concluído",O99)))</formula>
    </cfRule>
  </conditionalFormatting>
  <conditionalFormatting sqref="P7:P20">
    <cfRule type="cellIs" dxfId="87" priority="5" stopIfTrue="1" operator="between">
      <formula>0.01</formula>
      <formula>0.64</formula>
    </cfRule>
    <cfRule type="cellIs" dxfId="86" priority="6" stopIfTrue="1" operator="between">
      <formula>0.65</formula>
      <formula>0.89</formula>
    </cfRule>
    <cfRule type="cellIs" dxfId="85" priority="7" stopIfTrue="1" operator="between">
      <formula>0.9</formula>
      <formula>0.99</formula>
    </cfRule>
    <cfRule type="cellIs" dxfId="84" priority="8" stopIfTrue="1" operator="greaterThanOrEqual">
      <formula>1</formula>
    </cfRule>
  </conditionalFormatting>
  <conditionalFormatting sqref="O105">
    <cfRule type="containsText" dxfId="83" priority="3" stopIfTrue="1" operator="containsText" text="Em andamento">
      <formula>NOT(ISERROR(SEARCH("Em andamento",O105)))</formula>
    </cfRule>
    <cfRule type="containsText" dxfId="82" priority="4" stopIfTrue="1" operator="containsText" text="Concluído">
      <formula>NOT(ISERROR(SEARCH("Concluído",O105)))</formula>
    </cfRule>
  </conditionalFormatting>
  <conditionalFormatting sqref="O107">
    <cfRule type="containsText" dxfId="81" priority="1" stopIfTrue="1" operator="containsText" text="Em andamento">
      <formula>NOT(ISERROR(SEARCH("Em andamento",O107)))</formula>
    </cfRule>
    <cfRule type="containsText" dxfId="80" priority="2" stopIfTrue="1" operator="containsText" text="Concluído">
      <formula>NOT(ISERROR(SEARCH("Concluído",O107)))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50"/>
  <sheetViews>
    <sheetView workbookViewId="0">
      <selection activeCell="I10" sqref="I10"/>
    </sheetView>
  </sheetViews>
  <sheetFormatPr defaultRowHeight="15"/>
  <cols>
    <col min="1" max="3" width="10" style="1" customWidth="1"/>
    <col min="4" max="4" width="10.42578125" style="1" customWidth="1"/>
    <col min="5" max="5" width="8.7109375" style="1" customWidth="1"/>
    <col min="6" max="6" width="10.85546875" style="1" customWidth="1"/>
    <col min="7" max="8" width="10.7109375" style="1" customWidth="1"/>
    <col min="9" max="9" width="10.140625" style="1" customWidth="1"/>
    <col min="10" max="12" width="9.140625" style="1"/>
    <col min="13" max="15" width="10.7109375" style="1" customWidth="1"/>
    <col min="16" max="16384" width="9.140625" style="1"/>
  </cols>
  <sheetData>
    <row r="1" spans="1:11" ht="30" customHeight="1">
      <c r="A1" s="816" t="s">
        <v>281</v>
      </c>
      <c r="B1" s="816"/>
      <c r="C1" s="816"/>
      <c r="D1" s="816"/>
      <c r="E1" s="816"/>
      <c r="F1" s="816"/>
      <c r="G1" s="816"/>
      <c r="H1" s="816"/>
      <c r="I1" s="748">
        <v>2017</v>
      </c>
    </row>
    <row r="2" spans="1:11" ht="30" customHeight="1">
      <c r="A2" s="816"/>
      <c r="B2" s="816"/>
      <c r="C2" s="816"/>
      <c r="D2" s="816"/>
      <c r="E2" s="816"/>
      <c r="F2" s="816"/>
      <c r="G2" s="816"/>
      <c r="H2" s="816"/>
      <c r="I2" s="749"/>
    </row>
    <row r="3" spans="1:11">
      <c r="A3" s="2"/>
    </row>
    <row r="5" spans="1:11" ht="33.75" customHeight="1">
      <c r="A5" s="922" t="s">
        <v>282</v>
      </c>
      <c r="B5" s="923"/>
      <c r="C5" s="923"/>
      <c r="D5" s="924"/>
      <c r="E5" s="921"/>
      <c r="F5" s="922" t="s">
        <v>283</v>
      </c>
      <c r="G5" s="923"/>
      <c r="H5" s="923"/>
      <c r="I5" s="924"/>
    </row>
    <row r="6" spans="1:11">
      <c r="A6" s="824" t="s">
        <v>1</v>
      </c>
      <c r="B6" s="925" t="s">
        <v>170</v>
      </c>
      <c r="C6" s="925" t="s">
        <v>5</v>
      </c>
      <c r="D6" s="824" t="s">
        <v>171</v>
      </c>
      <c r="E6" s="921"/>
      <c r="F6" s="824" t="s">
        <v>1</v>
      </c>
      <c r="G6" s="925" t="s">
        <v>170</v>
      </c>
      <c r="H6" s="925" t="s">
        <v>5</v>
      </c>
      <c r="I6" s="824" t="s">
        <v>171</v>
      </c>
    </row>
    <row r="7" spans="1:11" s="10" customFormat="1" ht="18" customHeight="1">
      <c r="A7" s="824"/>
      <c r="B7" s="925"/>
      <c r="C7" s="925"/>
      <c r="D7" s="824"/>
      <c r="E7" s="328"/>
      <c r="F7" s="824"/>
      <c r="G7" s="925"/>
      <c r="H7" s="925"/>
      <c r="I7" s="824"/>
    </row>
    <row r="8" spans="1:11" s="10" customFormat="1">
      <c r="A8" s="323" t="s">
        <v>7</v>
      </c>
      <c r="B8" s="324">
        <v>0.72389999999999999</v>
      </c>
      <c r="C8" s="324">
        <v>0.6</v>
      </c>
      <c r="D8" s="9">
        <f>B8/C8</f>
        <v>1.2065000000000001</v>
      </c>
      <c r="E8" s="328"/>
      <c r="F8" s="323" t="s">
        <v>7</v>
      </c>
      <c r="G8" s="324">
        <v>0.61360000000000003</v>
      </c>
      <c r="H8" s="324">
        <v>0.6</v>
      </c>
      <c r="I8" s="9">
        <f>G8/H8</f>
        <v>1.0226666666666668</v>
      </c>
    </row>
    <row r="9" spans="1:11">
      <c r="A9" s="323" t="s">
        <v>8</v>
      </c>
      <c r="B9" s="324">
        <v>0.69350000000000001</v>
      </c>
      <c r="C9" s="324">
        <v>0.6</v>
      </c>
      <c r="D9" s="9">
        <f t="shared" ref="D9:D19" si="0">B9/C9</f>
        <v>1.1558333333333335</v>
      </c>
      <c r="E9" s="328"/>
      <c r="F9" s="323" t="s">
        <v>8</v>
      </c>
      <c r="G9" s="324">
        <v>0.59050000000000002</v>
      </c>
      <c r="H9" s="324">
        <v>0.6</v>
      </c>
      <c r="I9" s="9">
        <f t="shared" ref="I9:I20" si="1">G9/H9</f>
        <v>0.98416666666666675</v>
      </c>
      <c r="K9" s="52"/>
    </row>
    <row r="10" spans="1:11">
      <c r="A10" s="323" t="s">
        <v>9</v>
      </c>
      <c r="B10" s="324">
        <v>0.72219999999999995</v>
      </c>
      <c r="C10" s="324">
        <v>0.6</v>
      </c>
      <c r="D10" s="9">
        <f t="shared" si="0"/>
        <v>1.2036666666666667</v>
      </c>
      <c r="E10" s="328"/>
      <c r="F10" s="323" t="s">
        <v>9</v>
      </c>
      <c r="G10" s="324">
        <v>0.59909999999999997</v>
      </c>
      <c r="H10" s="324">
        <v>0.6</v>
      </c>
      <c r="I10" s="649">
        <f t="shared" si="1"/>
        <v>0.99849999999999994</v>
      </c>
    </row>
    <row r="11" spans="1:11">
      <c r="A11" s="323" t="s">
        <v>10</v>
      </c>
      <c r="B11" s="324"/>
      <c r="C11" s="324">
        <v>0.6</v>
      </c>
      <c r="D11" s="9">
        <f t="shared" si="0"/>
        <v>0</v>
      </c>
      <c r="E11" s="328"/>
      <c r="F11" s="323" t="s">
        <v>10</v>
      </c>
      <c r="G11" s="324"/>
      <c r="H11" s="324">
        <v>0.6</v>
      </c>
      <c r="I11" s="9">
        <f t="shared" si="1"/>
        <v>0</v>
      </c>
    </row>
    <row r="12" spans="1:11">
      <c r="A12" s="325" t="s">
        <v>11</v>
      </c>
      <c r="B12" s="324"/>
      <c r="C12" s="324">
        <v>0.6</v>
      </c>
      <c r="D12" s="9">
        <f t="shared" si="0"/>
        <v>0</v>
      </c>
      <c r="E12" s="328"/>
      <c r="F12" s="325" t="s">
        <v>11</v>
      </c>
      <c r="G12" s="324"/>
      <c r="H12" s="324">
        <v>0.6</v>
      </c>
      <c r="I12" s="9">
        <f t="shared" si="1"/>
        <v>0</v>
      </c>
    </row>
    <row r="13" spans="1:11">
      <c r="A13" s="323" t="s">
        <v>12</v>
      </c>
      <c r="B13" s="324"/>
      <c r="C13" s="324">
        <v>0.6</v>
      </c>
      <c r="D13" s="9">
        <f t="shared" si="0"/>
        <v>0</v>
      </c>
      <c r="E13" s="328"/>
      <c r="F13" s="323" t="s">
        <v>12</v>
      </c>
      <c r="G13" s="324"/>
      <c r="H13" s="324">
        <v>0.6</v>
      </c>
      <c r="I13" s="9">
        <f t="shared" si="1"/>
        <v>0</v>
      </c>
    </row>
    <row r="14" spans="1:11">
      <c r="A14" s="323" t="s">
        <v>13</v>
      </c>
      <c r="B14" s="324"/>
      <c r="C14" s="324">
        <v>0.6</v>
      </c>
      <c r="D14" s="9">
        <f t="shared" si="0"/>
        <v>0</v>
      </c>
      <c r="E14" s="328"/>
      <c r="F14" s="323" t="s">
        <v>13</v>
      </c>
      <c r="G14" s="324"/>
      <c r="H14" s="324">
        <v>0.6</v>
      </c>
      <c r="I14" s="9">
        <f t="shared" si="1"/>
        <v>0</v>
      </c>
    </row>
    <row r="15" spans="1:11">
      <c r="A15" s="323" t="s">
        <v>14</v>
      </c>
      <c r="B15" s="324"/>
      <c r="C15" s="324">
        <v>0.6</v>
      </c>
      <c r="D15" s="9">
        <f t="shared" si="0"/>
        <v>0</v>
      </c>
      <c r="E15" s="328"/>
      <c r="F15" s="323" t="s">
        <v>14</v>
      </c>
      <c r="G15" s="324"/>
      <c r="H15" s="324">
        <v>0.6</v>
      </c>
      <c r="I15" s="9">
        <f t="shared" si="1"/>
        <v>0</v>
      </c>
    </row>
    <row r="16" spans="1:11">
      <c r="A16" s="323" t="s">
        <v>15</v>
      </c>
      <c r="B16" s="324"/>
      <c r="C16" s="324">
        <v>0.6</v>
      </c>
      <c r="D16" s="9">
        <f t="shared" si="0"/>
        <v>0</v>
      </c>
      <c r="E16" s="329"/>
      <c r="F16" s="323" t="s">
        <v>15</v>
      </c>
      <c r="G16" s="324"/>
      <c r="H16" s="324">
        <v>0.6</v>
      </c>
      <c r="I16" s="9">
        <f t="shared" si="1"/>
        <v>0</v>
      </c>
    </row>
    <row r="17" spans="1:9">
      <c r="A17" s="325" t="s">
        <v>16</v>
      </c>
      <c r="B17" s="324"/>
      <c r="C17" s="324">
        <v>0.6</v>
      </c>
      <c r="D17" s="9">
        <f t="shared" si="0"/>
        <v>0</v>
      </c>
      <c r="E17" s="329"/>
      <c r="F17" s="325" t="s">
        <v>16</v>
      </c>
      <c r="G17" s="324"/>
      <c r="H17" s="324">
        <v>0.6</v>
      </c>
      <c r="I17" s="9">
        <f t="shared" si="1"/>
        <v>0</v>
      </c>
    </row>
    <row r="18" spans="1:9" s="10" customFormat="1">
      <c r="A18" s="323" t="s">
        <v>17</v>
      </c>
      <c r="B18" s="324"/>
      <c r="C18" s="324">
        <v>0.6</v>
      </c>
      <c r="D18" s="9">
        <f t="shared" si="0"/>
        <v>0</v>
      </c>
      <c r="E18" s="329"/>
      <c r="F18" s="323" t="s">
        <v>17</v>
      </c>
      <c r="G18" s="324"/>
      <c r="H18" s="324">
        <v>0.6</v>
      </c>
      <c r="I18" s="9">
        <f t="shared" si="1"/>
        <v>0</v>
      </c>
    </row>
    <row r="19" spans="1:9">
      <c r="A19" s="323" t="s">
        <v>18</v>
      </c>
      <c r="B19" s="324"/>
      <c r="C19" s="324">
        <v>0.6</v>
      </c>
      <c r="D19" s="9">
        <f t="shared" si="0"/>
        <v>0</v>
      </c>
      <c r="E19" s="330"/>
      <c r="F19" s="323" t="s">
        <v>18</v>
      </c>
      <c r="G19" s="324"/>
      <c r="H19" s="324">
        <v>0.6</v>
      </c>
      <c r="I19" s="9">
        <f t="shared" si="1"/>
        <v>0</v>
      </c>
    </row>
    <row r="20" spans="1:9">
      <c r="A20" s="326" t="s">
        <v>21</v>
      </c>
      <c r="B20" s="327">
        <f>AVERAGE(B8:B19)</f>
        <v>0.71319999999999995</v>
      </c>
      <c r="C20" s="327">
        <f>AVERAGE(C8:C19)</f>
        <v>0.59999999999999987</v>
      </c>
      <c r="D20" s="9">
        <f>B20/C20</f>
        <v>1.1886666666666668</v>
      </c>
      <c r="E20" s="331"/>
      <c r="F20" s="326" t="s">
        <v>21</v>
      </c>
      <c r="G20" s="327">
        <f>AVERAGE(G8:G19)</f>
        <v>0.60106666666666664</v>
      </c>
      <c r="H20" s="327">
        <f>AVERAGE(H8:H19)</f>
        <v>0.59999999999999987</v>
      </c>
      <c r="I20" s="9">
        <f t="shared" si="1"/>
        <v>1.0017777777777779</v>
      </c>
    </row>
    <row r="21" spans="1:9">
      <c r="A21" s="18"/>
      <c r="B21" s="19"/>
      <c r="C21" s="19"/>
      <c r="D21" s="20"/>
      <c r="E21" s="20"/>
      <c r="F21" s="20"/>
      <c r="G21" s="20"/>
      <c r="H21" s="20"/>
    </row>
    <row r="22" spans="1:9">
      <c r="A22" s="20"/>
      <c r="B22" s="20"/>
      <c r="C22" s="20"/>
      <c r="D22" s="20"/>
      <c r="E22" s="20"/>
      <c r="F22" s="20"/>
      <c r="G22" s="20"/>
      <c r="H22" s="20"/>
    </row>
    <row r="23" spans="1:9">
      <c r="A23" s="20"/>
      <c r="B23" s="138"/>
      <c r="C23" s="20"/>
      <c r="D23" s="20"/>
      <c r="E23" s="20"/>
      <c r="F23" s="20"/>
      <c r="G23" s="20"/>
      <c r="H23" s="20" t="s">
        <v>22</v>
      </c>
    </row>
    <row r="24" spans="1:9">
      <c r="A24" s="20"/>
      <c r="B24" s="20"/>
      <c r="C24" s="20"/>
      <c r="D24" s="20"/>
      <c r="E24" s="20"/>
      <c r="F24" s="20"/>
      <c r="G24" s="20"/>
      <c r="H24" s="20"/>
    </row>
    <row r="25" spans="1:9">
      <c r="A25" s="20"/>
      <c r="B25" s="20"/>
      <c r="C25" s="20"/>
      <c r="D25" s="20"/>
      <c r="E25" s="20"/>
      <c r="F25" s="20"/>
      <c r="G25" s="20"/>
      <c r="H25" s="20"/>
    </row>
    <row r="26" spans="1:9">
      <c r="A26" s="20"/>
      <c r="B26" s="20"/>
      <c r="C26" s="20"/>
      <c r="D26" s="20"/>
      <c r="E26" s="20"/>
      <c r="F26" s="20"/>
      <c r="G26" s="20"/>
      <c r="H26" s="20"/>
    </row>
    <row r="27" spans="1:9">
      <c r="A27" s="20"/>
      <c r="B27" s="20"/>
      <c r="C27" s="20"/>
      <c r="D27" s="20"/>
      <c r="E27" s="20"/>
      <c r="F27" s="20"/>
      <c r="G27" s="20"/>
      <c r="H27" s="20"/>
    </row>
    <row r="28" spans="1:9">
      <c r="A28" s="20"/>
      <c r="B28" s="20"/>
      <c r="C28" s="20"/>
      <c r="D28" s="20"/>
      <c r="E28" s="20"/>
      <c r="F28" s="20"/>
      <c r="G28" s="20"/>
      <c r="H28" s="20"/>
    </row>
    <row r="29" spans="1:9">
      <c r="A29" s="20"/>
      <c r="B29" s="20"/>
      <c r="C29" s="20"/>
      <c r="D29" s="20"/>
      <c r="E29" s="20"/>
      <c r="F29" s="20"/>
      <c r="G29" s="20"/>
      <c r="H29" s="20"/>
    </row>
    <row r="30" spans="1:9">
      <c r="A30" s="20"/>
      <c r="B30" s="20"/>
      <c r="C30" s="20"/>
      <c r="D30" s="20"/>
      <c r="E30" s="20"/>
      <c r="F30" s="20"/>
      <c r="G30" s="20"/>
      <c r="H30" s="20"/>
    </row>
    <row r="31" spans="1:9">
      <c r="A31" s="20"/>
      <c r="B31" s="20"/>
      <c r="C31" s="20"/>
      <c r="D31" s="20"/>
      <c r="E31" s="20"/>
      <c r="F31" s="20"/>
      <c r="G31" s="20"/>
      <c r="H31" s="20"/>
    </row>
    <row r="32" spans="1:9">
      <c r="A32" s="20"/>
      <c r="B32" s="20"/>
      <c r="C32" s="20"/>
      <c r="D32" s="20"/>
      <c r="E32" s="20"/>
      <c r="F32" s="20"/>
      <c r="G32" s="20"/>
      <c r="H32" s="20"/>
    </row>
    <row r="33" spans="1:15">
      <c r="A33" s="20"/>
      <c r="B33" s="20"/>
      <c r="C33" s="20"/>
      <c r="D33" s="20"/>
      <c r="E33" s="20"/>
      <c r="F33" s="20"/>
      <c r="G33" s="20"/>
      <c r="H33" s="20"/>
    </row>
    <row r="34" spans="1:15">
      <c r="A34" s="20"/>
      <c r="B34" s="20"/>
      <c r="C34" s="20"/>
      <c r="D34" s="20"/>
      <c r="E34" s="20"/>
      <c r="F34" s="20"/>
      <c r="G34" s="20"/>
      <c r="H34" s="20"/>
    </row>
    <row r="35" spans="1:15">
      <c r="A35" s="20"/>
      <c r="B35" s="20"/>
      <c r="C35" s="20"/>
      <c r="D35" s="20"/>
      <c r="E35" s="20"/>
      <c r="F35" s="20"/>
      <c r="G35" s="20"/>
      <c r="H35" s="20"/>
    </row>
    <row r="36" spans="1:15">
      <c r="A36" s="20"/>
      <c r="B36" s="20"/>
      <c r="C36" s="20"/>
      <c r="D36" s="20"/>
      <c r="E36" s="20"/>
      <c r="F36" s="20"/>
      <c r="G36" s="20"/>
      <c r="H36" s="20"/>
    </row>
    <row r="37" spans="1:15">
      <c r="A37" s="20"/>
      <c r="B37" s="20"/>
      <c r="C37" s="20"/>
      <c r="D37" s="20"/>
      <c r="E37" s="20"/>
      <c r="F37" s="20"/>
      <c r="G37" s="20"/>
      <c r="H37" s="20"/>
    </row>
    <row r="38" spans="1:15">
      <c r="A38" s="20"/>
      <c r="B38" s="20"/>
      <c r="C38" s="20"/>
      <c r="D38" s="20"/>
      <c r="E38" s="20"/>
      <c r="F38" s="20"/>
      <c r="G38" s="20"/>
      <c r="H38" s="20"/>
    </row>
    <row r="39" spans="1:15">
      <c r="A39" s="20"/>
      <c r="B39" s="20"/>
      <c r="C39" s="20"/>
      <c r="D39" s="20"/>
      <c r="E39" s="20"/>
      <c r="F39" s="20"/>
      <c r="G39" s="20"/>
      <c r="H39" s="20"/>
    </row>
    <row r="40" spans="1:15">
      <c r="B40" s="21" t="s">
        <v>23</v>
      </c>
      <c r="C40" s="21"/>
    </row>
    <row r="41" spans="1:15" ht="18">
      <c r="A41" s="139"/>
      <c r="B41" s="817" t="s">
        <v>24</v>
      </c>
      <c r="C41" s="817"/>
      <c r="D41" s="629" t="s">
        <v>570</v>
      </c>
    </row>
    <row r="42" spans="1:15" ht="18">
      <c r="A42" s="139"/>
      <c r="B42" s="818" t="s">
        <v>26</v>
      </c>
      <c r="C42" s="818"/>
      <c r="D42" s="629" t="s">
        <v>572</v>
      </c>
      <c r="H42" s="1" t="s">
        <v>22</v>
      </c>
    </row>
    <row r="43" spans="1:15" ht="18">
      <c r="A43" s="139"/>
      <c r="B43" s="799" t="s">
        <v>28</v>
      </c>
      <c r="C43" s="799"/>
      <c r="D43" s="629" t="s">
        <v>573</v>
      </c>
    </row>
    <row r="44" spans="1:15" ht="18">
      <c r="A44" s="139"/>
      <c r="B44" s="800" t="s">
        <v>115</v>
      </c>
      <c r="C44" s="800"/>
      <c r="D44" s="629" t="s">
        <v>574</v>
      </c>
    </row>
    <row r="45" spans="1:15" ht="18">
      <c r="A45" s="139"/>
      <c r="B45" s="801"/>
      <c r="C45" s="801"/>
      <c r="D45" s="629" t="s">
        <v>32</v>
      </c>
    </row>
    <row r="46" spans="1:15" ht="18">
      <c r="A46" s="140"/>
    </row>
    <row r="48" spans="1:15">
      <c r="A48" s="734" t="s">
        <v>33</v>
      </c>
      <c r="B48" s="775" t="s">
        <v>34</v>
      </c>
      <c r="C48" s="776"/>
      <c r="D48" s="776"/>
      <c r="E48" s="776"/>
      <c r="F48" s="776"/>
      <c r="G48" s="777"/>
      <c r="H48" s="769" t="s">
        <v>35</v>
      </c>
      <c r="I48" s="770"/>
      <c r="J48" s="771"/>
      <c r="K48" s="769" t="s">
        <v>36</v>
      </c>
      <c r="L48" s="771"/>
      <c r="M48" s="734" t="s">
        <v>116</v>
      </c>
      <c r="N48" s="734" t="s">
        <v>37</v>
      </c>
      <c r="O48" s="734" t="s">
        <v>38</v>
      </c>
    </row>
    <row r="49" spans="1:15">
      <c r="A49" s="734"/>
      <c r="B49" s="778"/>
      <c r="C49" s="779"/>
      <c r="D49" s="779"/>
      <c r="E49" s="779"/>
      <c r="F49" s="779"/>
      <c r="G49" s="780"/>
      <c r="H49" s="772"/>
      <c r="I49" s="773"/>
      <c r="J49" s="774"/>
      <c r="K49" s="772"/>
      <c r="L49" s="774"/>
      <c r="M49" s="734"/>
      <c r="N49" s="734"/>
      <c r="O49" s="734"/>
    </row>
    <row r="50" spans="1:15" ht="32.25" customHeight="1">
      <c r="A50" s="313">
        <v>42753</v>
      </c>
      <c r="B50" s="788" t="s">
        <v>381</v>
      </c>
      <c r="C50" s="788"/>
      <c r="D50" s="788"/>
      <c r="E50" s="839"/>
      <c r="F50" s="839"/>
      <c r="G50" s="839"/>
      <c r="H50" s="760" t="s">
        <v>20</v>
      </c>
      <c r="I50" s="761"/>
      <c r="J50" s="926"/>
      <c r="K50" s="760" t="s">
        <v>20</v>
      </c>
      <c r="L50" s="762"/>
      <c r="M50" s="28" t="s">
        <v>20</v>
      </c>
      <c r="N50" s="28" t="s">
        <v>20</v>
      </c>
      <c r="O50" s="142" t="s">
        <v>20</v>
      </c>
    </row>
  </sheetData>
  <mergeCells count="28">
    <mergeCell ref="K48:L49"/>
    <mergeCell ref="M48:M49"/>
    <mergeCell ref="N48:N49"/>
    <mergeCell ref="O48:O49"/>
    <mergeCell ref="B50:G50"/>
    <mergeCell ref="H50:J50"/>
    <mergeCell ref="K50:L50"/>
    <mergeCell ref="A48:A49"/>
    <mergeCell ref="B48:G49"/>
    <mergeCell ref="H48:J49"/>
    <mergeCell ref="B41:C41"/>
    <mergeCell ref="B42:C42"/>
    <mergeCell ref="B43:C43"/>
    <mergeCell ref="B44:C44"/>
    <mergeCell ref="B45:C45"/>
    <mergeCell ref="A1:H2"/>
    <mergeCell ref="I1:I2"/>
    <mergeCell ref="E5:E6"/>
    <mergeCell ref="A5:D5"/>
    <mergeCell ref="A6:A7"/>
    <mergeCell ref="B6:B7"/>
    <mergeCell ref="C6:C7"/>
    <mergeCell ref="D6:D7"/>
    <mergeCell ref="F5:I5"/>
    <mergeCell ref="F6:F7"/>
    <mergeCell ref="G6:G7"/>
    <mergeCell ref="H6:H7"/>
    <mergeCell ref="I6:I7"/>
  </mergeCells>
  <conditionalFormatting sqref="I7:I20">
    <cfRule type="cellIs" dxfId="79" priority="11" stopIfTrue="1" operator="between">
      <formula>0.01</formula>
      <formula>0.64</formula>
    </cfRule>
    <cfRule type="cellIs" dxfId="78" priority="12" stopIfTrue="1" operator="between">
      <formula>0.65</formula>
      <formula>0.89</formula>
    </cfRule>
    <cfRule type="cellIs" dxfId="77" priority="13" stopIfTrue="1" operator="between">
      <formula>0.9</formula>
      <formula>0.99</formula>
    </cfRule>
    <cfRule type="cellIs" dxfId="76" priority="14" stopIfTrue="1" operator="greaterThanOrEqual">
      <formula>1</formula>
    </cfRule>
  </conditionalFormatting>
  <conditionalFormatting sqref="O50">
    <cfRule type="containsText" dxfId="75" priority="9" stopIfTrue="1" operator="containsText" text="Em andamento">
      <formula>NOT(ISERROR(SEARCH("Em andamento",O50)))</formula>
    </cfRule>
    <cfRule type="containsText" dxfId="74" priority="10" stopIfTrue="1" operator="containsText" text="Concluído">
      <formula>NOT(ISERROR(SEARCH("Concluído",O50)))</formula>
    </cfRule>
  </conditionalFormatting>
  <conditionalFormatting sqref="D8:D20">
    <cfRule type="cellIs" dxfId="73" priority="5" stopIfTrue="1" operator="between">
      <formula>0.01</formula>
      <formula>0.64</formula>
    </cfRule>
    <cfRule type="cellIs" dxfId="72" priority="6" stopIfTrue="1" operator="between">
      <formula>0.65</formula>
      <formula>0.89</formula>
    </cfRule>
    <cfRule type="cellIs" dxfId="71" priority="7" stopIfTrue="1" operator="between">
      <formula>0.9</formula>
      <formula>0.99</formula>
    </cfRule>
    <cfRule type="cellIs" dxfId="70" priority="8" stopIfTrue="1" operator="greaterThanOrEqual">
      <formula>1</formula>
    </cfRule>
  </conditionalFormatting>
  <conditionalFormatting sqref="I8:I20">
    <cfRule type="cellIs" dxfId="69" priority="1" stopIfTrue="1" operator="between">
      <formula>0.01</formula>
      <formula>0.64</formula>
    </cfRule>
    <cfRule type="cellIs" dxfId="68" priority="2" stopIfTrue="1" operator="between">
      <formula>0.65</formula>
      <formula>0.89</formula>
    </cfRule>
    <cfRule type="cellIs" dxfId="67" priority="3" stopIfTrue="1" operator="between">
      <formula>0.9</formula>
      <formula>0.99</formula>
    </cfRule>
    <cfRule type="cellIs" dxfId="66" priority="4" stopIfTrue="1" operator="greaterThanOrEqual">
      <formula>1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89"/>
  <sheetViews>
    <sheetView workbookViewId="0">
      <selection activeCell="E9" sqref="E9"/>
    </sheetView>
  </sheetViews>
  <sheetFormatPr defaultRowHeight="15"/>
  <cols>
    <col min="1" max="1" width="8.140625" style="1" customWidth="1"/>
    <col min="2" max="4" width="14.28515625" style="1" customWidth="1"/>
    <col min="5" max="5" width="10.5703125" style="1" customWidth="1"/>
    <col min="6" max="6" width="10.85546875" style="1" customWidth="1"/>
    <col min="7" max="7" width="10.7109375" style="1" customWidth="1"/>
    <col min="8" max="8" width="10.5703125" style="1" customWidth="1"/>
    <col min="9" max="9" width="10.140625" style="1" customWidth="1"/>
    <col min="10" max="12" width="9.140625" style="1"/>
    <col min="13" max="14" width="10.85546875" style="1" customWidth="1"/>
    <col min="15" max="15" width="13.28515625" style="1" bestFit="1" customWidth="1"/>
    <col min="16" max="16384" width="9.140625" style="1"/>
  </cols>
  <sheetData>
    <row r="1" spans="1:9" ht="30" customHeight="1">
      <c r="A1" s="816" t="s">
        <v>355</v>
      </c>
      <c r="B1" s="816"/>
      <c r="C1" s="816"/>
      <c r="D1" s="816"/>
      <c r="E1" s="816"/>
      <c r="F1" s="816"/>
      <c r="G1" s="816"/>
      <c r="H1" s="816"/>
      <c r="I1" s="748">
        <v>2017</v>
      </c>
    </row>
    <row r="2" spans="1:9" ht="30" customHeight="1">
      <c r="A2" s="816"/>
      <c r="B2" s="816"/>
      <c r="C2" s="816"/>
      <c r="D2" s="816"/>
      <c r="E2" s="816"/>
      <c r="F2" s="816"/>
      <c r="G2" s="816"/>
      <c r="H2" s="816"/>
      <c r="I2" s="749"/>
    </row>
    <row r="3" spans="1:9">
      <c r="A3" s="2"/>
    </row>
    <row r="5" spans="1:9">
      <c r="A5" s="927" t="s">
        <v>357</v>
      </c>
      <c r="B5" s="928"/>
      <c r="C5" s="928"/>
      <c r="D5" s="929"/>
    </row>
    <row r="6" spans="1:9">
      <c r="A6" s="332" t="s">
        <v>1</v>
      </c>
      <c r="B6" s="332" t="s">
        <v>288</v>
      </c>
      <c r="C6" s="332" t="s">
        <v>356</v>
      </c>
      <c r="D6" s="479" t="s">
        <v>201</v>
      </c>
      <c r="F6" s="52"/>
      <c r="G6" s="52"/>
      <c r="H6" s="630"/>
    </row>
    <row r="7" spans="1:9">
      <c r="A7" s="323" t="s">
        <v>7</v>
      </c>
      <c r="B7" s="480">
        <f>RNC!E6</f>
        <v>1971418</v>
      </c>
      <c r="C7" s="481">
        <v>267130</v>
      </c>
      <c r="D7" s="482">
        <f>C7/B7</f>
        <v>0.13550145123966606</v>
      </c>
      <c r="F7" s="52"/>
      <c r="G7" s="52"/>
      <c r="H7" s="630"/>
    </row>
    <row r="8" spans="1:9">
      <c r="A8" s="323" t="s">
        <v>8</v>
      </c>
      <c r="B8" s="480">
        <f>RNC!E7</f>
        <v>2305850.8199999998</v>
      </c>
      <c r="C8" s="481">
        <v>299765</v>
      </c>
      <c r="D8" s="482">
        <f t="shared" ref="D8:D18" si="0">C8/B8</f>
        <v>0.13000190532707576</v>
      </c>
    </row>
    <row r="9" spans="1:9">
      <c r="A9" s="323" t="s">
        <v>9</v>
      </c>
      <c r="B9" s="480">
        <f>RNC!E8</f>
        <v>2686987.1</v>
      </c>
      <c r="C9" s="483">
        <v>339280</v>
      </c>
      <c r="D9" s="482">
        <f t="shared" si="0"/>
        <v>0.12626781870296289</v>
      </c>
      <c r="E9" s="36"/>
    </row>
    <row r="10" spans="1:9">
      <c r="A10" s="323" t="s">
        <v>10</v>
      </c>
      <c r="B10" s="480">
        <f>RNC!E9</f>
        <v>0</v>
      </c>
      <c r="C10" s="483"/>
      <c r="D10" s="482" t="e">
        <f t="shared" si="0"/>
        <v>#DIV/0!</v>
      </c>
    </row>
    <row r="11" spans="1:9">
      <c r="A11" s="323" t="s">
        <v>11</v>
      </c>
      <c r="B11" s="480">
        <f>RNC!E10</f>
        <v>0</v>
      </c>
      <c r="C11" s="483"/>
      <c r="D11" s="482" t="e">
        <f t="shared" si="0"/>
        <v>#DIV/0!</v>
      </c>
    </row>
    <row r="12" spans="1:9">
      <c r="A12" s="323" t="s">
        <v>12</v>
      </c>
      <c r="B12" s="480">
        <f>RNC!E11</f>
        <v>0</v>
      </c>
      <c r="C12" s="483"/>
      <c r="D12" s="482" t="e">
        <f t="shared" si="0"/>
        <v>#DIV/0!</v>
      </c>
    </row>
    <row r="13" spans="1:9">
      <c r="A13" s="323" t="s">
        <v>13</v>
      </c>
      <c r="B13" s="480">
        <f>RNC!E12</f>
        <v>0</v>
      </c>
      <c r="C13" s="483"/>
      <c r="D13" s="482" t="e">
        <f t="shared" si="0"/>
        <v>#DIV/0!</v>
      </c>
    </row>
    <row r="14" spans="1:9">
      <c r="A14" s="323" t="s">
        <v>14</v>
      </c>
      <c r="B14" s="480">
        <f>RNC!E13</f>
        <v>0</v>
      </c>
      <c r="C14" s="483"/>
      <c r="D14" s="482" t="e">
        <f t="shared" si="0"/>
        <v>#DIV/0!</v>
      </c>
    </row>
    <row r="15" spans="1:9">
      <c r="A15" s="323" t="s">
        <v>15</v>
      </c>
      <c r="B15" s="480">
        <f>RNC!E14</f>
        <v>0</v>
      </c>
      <c r="C15" s="483"/>
      <c r="D15" s="482" t="e">
        <f t="shared" si="0"/>
        <v>#DIV/0!</v>
      </c>
    </row>
    <row r="16" spans="1:9">
      <c r="A16" s="323" t="s">
        <v>16</v>
      </c>
      <c r="B16" s="480">
        <f>RNC!E15</f>
        <v>0</v>
      </c>
      <c r="C16" s="483"/>
      <c r="D16" s="482" t="e">
        <f t="shared" si="0"/>
        <v>#DIV/0!</v>
      </c>
    </row>
    <row r="17" spans="1:4">
      <c r="A17" s="323" t="s">
        <v>17</v>
      </c>
      <c r="B17" s="480">
        <f>RNC!E16</f>
        <v>0</v>
      </c>
      <c r="C17" s="481"/>
      <c r="D17" s="482" t="e">
        <f t="shared" si="0"/>
        <v>#DIV/0!</v>
      </c>
    </row>
    <row r="18" spans="1:4">
      <c r="A18" s="323" t="s">
        <v>18</v>
      </c>
      <c r="B18" s="480">
        <f>RNC!E17</f>
        <v>0</v>
      </c>
      <c r="C18" s="481"/>
      <c r="D18" s="482" t="e">
        <f t="shared" si="0"/>
        <v>#DIV/0!</v>
      </c>
    </row>
    <row r="19" spans="1:4">
      <c r="A19" s="326" t="s">
        <v>19</v>
      </c>
      <c r="B19" s="484">
        <f>SUM(B7:B18)</f>
        <v>6964255.9199999999</v>
      </c>
      <c r="C19" s="485">
        <f>SUM(C7:C18)</f>
        <v>906175</v>
      </c>
      <c r="D19" s="486">
        <f>C19/B19</f>
        <v>0.13011799256222623</v>
      </c>
    </row>
    <row r="20" spans="1:4">
      <c r="A20" s="326" t="s">
        <v>21</v>
      </c>
      <c r="B20" s="484">
        <f>AVERAGE(B7:B18)</f>
        <v>580354.66</v>
      </c>
      <c r="C20" s="485">
        <f>AVERAGE(C7:C18)</f>
        <v>302058.33333333331</v>
      </c>
      <c r="D20" s="486" t="e">
        <f>AVERAGE(D7:D18)</f>
        <v>#DIV/0!</v>
      </c>
    </row>
    <row r="21" spans="1:4">
      <c r="B21" s="36"/>
      <c r="C21" s="487"/>
      <c r="D21" s="487"/>
    </row>
    <row r="22" spans="1:4">
      <c r="A22" s="927">
        <v>2016</v>
      </c>
      <c r="B22" s="928"/>
      <c r="C22" s="928"/>
      <c r="D22" s="929"/>
    </row>
    <row r="23" spans="1:4">
      <c r="A23" s="332" t="s">
        <v>1</v>
      </c>
      <c r="B23" s="332" t="s">
        <v>288</v>
      </c>
      <c r="C23" s="332" t="s">
        <v>356</v>
      </c>
      <c r="D23" s="479" t="s">
        <v>201</v>
      </c>
    </row>
    <row r="24" spans="1:4">
      <c r="A24" s="323" t="s">
        <v>7</v>
      </c>
      <c r="B24" s="480">
        <v>1670985.42</v>
      </c>
      <c r="C24" s="496">
        <v>267130</v>
      </c>
      <c r="D24" s="495">
        <v>0.15986375273100828</v>
      </c>
    </row>
    <row r="25" spans="1:4">
      <c r="A25" s="323" t="s">
        <v>8</v>
      </c>
      <c r="B25" s="480">
        <v>2256644.69</v>
      </c>
      <c r="C25" s="496">
        <v>248260</v>
      </c>
      <c r="D25" s="495">
        <v>0.11001288820527613</v>
      </c>
    </row>
    <row r="26" spans="1:4">
      <c r="A26" s="323" t="s">
        <v>9</v>
      </c>
      <c r="B26" s="480">
        <v>2163545.11</v>
      </c>
      <c r="C26" s="496">
        <v>251870</v>
      </c>
      <c r="D26" s="495">
        <v>0.1164154141440573</v>
      </c>
    </row>
    <row r="27" spans="1:4">
      <c r="A27" s="323" t="s">
        <v>10</v>
      </c>
      <c r="B27" s="480">
        <v>2089314.96</v>
      </c>
      <c r="C27" s="496">
        <v>241620</v>
      </c>
      <c r="D27" s="495">
        <v>0.11564556068655155</v>
      </c>
    </row>
    <row r="28" spans="1:4">
      <c r="A28" s="323" t="s">
        <v>11</v>
      </c>
      <c r="B28" s="480">
        <v>2420644.5999999996</v>
      </c>
      <c r="C28" s="496">
        <v>216520</v>
      </c>
      <c r="D28" s="495">
        <v>8.944724888568939E-2</v>
      </c>
    </row>
    <row r="29" spans="1:4">
      <c r="A29" s="323" t="s">
        <v>12</v>
      </c>
      <c r="B29" s="480">
        <v>2430665.71</v>
      </c>
      <c r="C29" s="496">
        <v>329670</v>
      </c>
      <c r="D29" s="495">
        <v>0.13562951032044632</v>
      </c>
    </row>
    <row r="30" spans="1:4">
      <c r="A30" s="323" t="s">
        <v>13</v>
      </c>
      <c r="B30" s="480">
        <v>2185483.0599999996</v>
      </c>
      <c r="C30" s="496">
        <v>213490</v>
      </c>
      <c r="D30" s="495">
        <v>9.7685497502780938E-2</v>
      </c>
    </row>
    <row r="31" spans="1:4">
      <c r="A31" s="323" t="s">
        <v>14</v>
      </c>
      <c r="B31" s="480">
        <v>2482234.58</v>
      </c>
      <c r="C31" s="496">
        <v>258940</v>
      </c>
      <c r="D31" s="495">
        <v>0.10431729623233273</v>
      </c>
    </row>
    <row r="32" spans="1:4">
      <c r="A32" s="323" t="s">
        <v>15</v>
      </c>
      <c r="B32" s="480">
        <v>2509738.52</v>
      </c>
      <c r="C32" s="496">
        <v>288510</v>
      </c>
      <c r="D32" s="495">
        <v>0.11495619870391917</v>
      </c>
    </row>
    <row r="33" spans="1:4">
      <c r="A33" s="323" t="s">
        <v>16</v>
      </c>
      <c r="B33" s="480">
        <v>2076828.44</v>
      </c>
      <c r="C33" s="496">
        <v>253230</v>
      </c>
      <c r="D33" s="495">
        <v>0.12193111145954839</v>
      </c>
    </row>
    <row r="34" spans="1:4">
      <c r="A34" s="323" t="s">
        <v>17</v>
      </c>
      <c r="B34" s="480">
        <v>2321804.0499999998</v>
      </c>
      <c r="C34" s="496">
        <v>266500</v>
      </c>
      <c r="D34" s="495">
        <v>0.11478143472098777</v>
      </c>
    </row>
    <row r="35" spans="1:4">
      <c r="A35" s="323" t="s">
        <v>18</v>
      </c>
      <c r="B35" s="480">
        <v>1358838.2199999997</v>
      </c>
      <c r="C35" s="496">
        <v>168720</v>
      </c>
      <c r="D35" s="495">
        <v>0.12416489138787988</v>
      </c>
    </row>
    <row r="36" spans="1:4">
      <c r="A36" s="326" t="s">
        <v>19</v>
      </c>
      <c r="B36" s="492">
        <f>SUM(B24:B35)</f>
        <v>25966727.359999996</v>
      </c>
      <c r="C36" s="493">
        <f>SUM(C24:C35)</f>
        <v>3004460</v>
      </c>
      <c r="D36" s="495">
        <f t="shared" ref="D36" si="1">C36/B36</f>
        <v>0.11570422249775571</v>
      </c>
    </row>
    <row r="37" spans="1:4">
      <c r="A37" s="326" t="s">
        <v>21</v>
      </c>
      <c r="B37" s="492">
        <f>AVERAGE(B24:B35)</f>
        <v>2163893.9466666663</v>
      </c>
      <c r="C37" s="493">
        <f>AVERAGE(C24:C35)</f>
        <v>250371.66666666666</v>
      </c>
      <c r="D37" s="494">
        <f>AVERAGE(D24:D35)</f>
        <v>0.11707090041503983</v>
      </c>
    </row>
    <row r="38" spans="1:4">
      <c r="A38" s="488"/>
      <c r="B38" s="489"/>
      <c r="C38" s="490"/>
      <c r="D38" s="491"/>
    </row>
    <row r="39" spans="1:4">
      <c r="A39" s="917" t="s">
        <v>358</v>
      </c>
      <c r="B39" s="917"/>
      <c r="C39" s="917"/>
      <c r="D39" s="917"/>
    </row>
    <row r="40" spans="1:4">
      <c r="A40" s="316" t="s">
        <v>1</v>
      </c>
      <c r="B40" s="316" t="s">
        <v>288</v>
      </c>
      <c r="C40" s="497" t="s">
        <v>356</v>
      </c>
      <c r="D40" s="497" t="s">
        <v>201</v>
      </c>
    </row>
    <row r="41" spans="1:4">
      <c r="A41" s="316" t="s">
        <v>7</v>
      </c>
      <c r="B41" s="498">
        <v>2007562.6199999999</v>
      </c>
      <c r="C41" s="498">
        <v>267130</v>
      </c>
      <c r="D41" s="499">
        <v>0.13306185188883424</v>
      </c>
    </row>
    <row r="42" spans="1:4">
      <c r="A42" s="316" t="s">
        <v>8</v>
      </c>
      <c r="B42" s="498">
        <v>1871898.87</v>
      </c>
      <c r="C42" s="498">
        <v>248260</v>
      </c>
      <c r="D42" s="499">
        <v>0.13262468607612332</v>
      </c>
    </row>
    <row r="43" spans="1:4">
      <c r="A43" s="316" t="s">
        <v>9</v>
      </c>
      <c r="B43" s="498">
        <v>2182627.9900000002</v>
      </c>
      <c r="C43" s="498">
        <v>360780</v>
      </c>
      <c r="D43" s="499">
        <v>0.16529614833721618</v>
      </c>
    </row>
    <row r="44" spans="1:4">
      <c r="A44" s="316" t="s">
        <v>10</v>
      </c>
      <c r="B44" s="498">
        <v>1765447.2799999998</v>
      </c>
      <c r="C44" s="498">
        <v>382324</v>
      </c>
      <c r="D44" s="499">
        <v>0.21655928462502719</v>
      </c>
    </row>
    <row r="45" spans="1:4">
      <c r="A45" s="316" t="s">
        <v>11</v>
      </c>
      <c r="B45" s="498">
        <v>1791295.76</v>
      </c>
      <c r="C45" s="498">
        <v>303463</v>
      </c>
      <c r="D45" s="499">
        <v>0.16940976849071535</v>
      </c>
    </row>
    <row r="46" spans="1:4">
      <c r="A46" s="316" t="s">
        <v>12</v>
      </c>
      <c r="B46" s="498">
        <v>1972492.09</v>
      </c>
      <c r="C46" s="498">
        <v>246714</v>
      </c>
      <c r="D46" s="499">
        <v>0.12507730766109182</v>
      </c>
    </row>
    <row r="47" spans="1:4">
      <c r="A47" s="316" t="s">
        <v>13</v>
      </c>
      <c r="B47" s="498">
        <v>2221013.48</v>
      </c>
      <c r="C47" s="498">
        <v>310720</v>
      </c>
      <c r="D47" s="499">
        <v>0.13990009641904561</v>
      </c>
    </row>
    <row r="48" spans="1:4">
      <c r="A48" s="316" t="s">
        <v>14</v>
      </c>
      <c r="B48" s="498">
        <v>1863424.6400000001</v>
      </c>
      <c r="C48" s="498">
        <v>284666</v>
      </c>
      <c r="D48" s="499">
        <v>0.15276496504843898</v>
      </c>
    </row>
    <row r="49" spans="1:4">
      <c r="A49" s="316" t="s">
        <v>15</v>
      </c>
      <c r="B49" s="498">
        <v>2039374.28</v>
      </c>
      <c r="C49" s="498">
        <v>299953</v>
      </c>
      <c r="D49" s="499">
        <v>0.14708089777419375</v>
      </c>
    </row>
    <row r="50" spans="1:4">
      <c r="A50" s="316" t="s">
        <v>16</v>
      </c>
      <c r="B50" s="498">
        <v>2125892.0499999998</v>
      </c>
      <c r="C50" s="498">
        <v>290949</v>
      </c>
      <c r="D50" s="499">
        <v>0.13685972436841279</v>
      </c>
    </row>
    <row r="51" spans="1:4">
      <c r="A51" s="316" t="s">
        <v>17</v>
      </c>
      <c r="B51" s="498">
        <v>2099142.08</v>
      </c>
      <c r="C51" s="498">
        <v>227680</v>
      </c>
      <c r="D51" s="499">
        <v>0.10846335851644687</v>
      </c>
    </row>
    <row r="52" spans="1:4">
      <c r="A52" s="316" t="s">
        <v>18</v>
      </c>
      <c r="B52" s="498">
        <v>996864.55999999994</v>
      </c>
      <c r="C52" s="498">
        <v>149680</v>
      </c>
      <c r="D52" s="499">
        <v>0.15015078878920121</v>
      </c>
    </row>
    <row r="53" spans="1:4">
      <c r="A53" s="316" t="s">
        <v>19</v>
      </c>
      <c r="B53" s="498">
        <v>22937035.699999999</v>
      </c>
      <c r="C53" s="498">
        <v>3372319</v>
      </c>
      <c r="D53" s="499">
        <v>0.147025057819481</v>
      </c>
    </row>
    <row r="54" spans="1:4">
      <c r="A54" s="316" t="s">
        <v>21</v>
      </c>
      <c r="B54" s="498">
        <v>1911419.6416666666</v>
      </c>
      <c r="C54" s="498">
        <v>281026.58333333331</v>
      </c>
      <c r="D54" s="499">
        <v>0.14810407316622895</v>
      </c>
    </row>
    <row r="56" spans="1:4">
      <c r="A56" s="917" t="s">
        <v>359</v>
      </c>
      <c r="B56" s="917"/>
      <c r="C56" s="917"/>
      <c r="D56" s="917"/>
    </row>
    <row r="57" spans="1:4">
      <c r="A57" s="316" t="s">
        <v>1</v>
      </c>
      <c r="B57" s="497" t="s">
        <v>288</v>
      </c>
      <c r="C57" s="497" t="s">
        <v>356</v>
      </c>
      <c r="D57" s="497" t="s">
        <v>201</v>
      </c>
    </row>
    <row r="58" spans="1:4">
      <c r="A58" s="316" t="s">
        <v>7</v>
      </c>
      <c r="B58" s="500">
        <v>2231535.1239999998</v>
      </c>
      <c r="C58" s="500">
        <v>297490</v>
      </c>
      <c r="D58" s="482">
        <v>0.13331181606801365</v>
      </c>
    </row>
    <row r="59" spans="1:4">
      <c r="A59" s="316" t="s">
        <v>8</v>
      </c>
      <c r="B59" s="500">
        <v>2550748.4539000001</v>
      </c>
      <c r="C59" s="500">
        <v>341700</v>
      </c>
      <c r="D59" s="482">
        <v>0.13396068102189901</v>
      </c>
    </row>
    <row r="60" spans="1:4">
      <c r="A60" s="316" t="s">
        <v>9</v>
      </c>
      <c r="B60" s="500">
        <v>2772221.4985999996</v>
      </c>
      <c r="C60" s="500">
        <v>356140</v>
      </c>
      <c r="D60" s="482">
        <v>0.12846736820266863</v>
      </c>
    </row>
    <row r="61" spans="1:4">
      <c r="A61" s="316" t="s">
        <v>10</v>
      </c>
      <c r="B61" s="500">
        <v>2580369.4457</v>
      </c>
      <c r="C61" s="500">
        <v>401200</v>
      </c>
      <c r="D61" s="482">
        <v>0.15548161162292901</v>
      </c>
    </row>
    <row r="62" spans="1:4">
      <c r="A62" s="316" t="s">
        <v>11</v>
      </c>
      <c r="B62" s="500">
        <v>2600994.95725</v>
      </c>
      <c r="C62" s="500">
        <v>311190</v>
      </c>
      <c r="D62" s="482">
        <v>0.11964267717343727</v>
      </c>
    </row>
    <row r="63" spans="1:4">
      <c r="A63" s="316" t="s">
        <v>12</v>
      </c>
      <c r="B63" s="500">
        <v>2105201.5316000003</v>
      </c>
      <c r="C63" s="500">
        <v>361900</v>
      </c>
      <c r="D63" s="482">
        <v>0.17190753216151611</v>
      </c>
    </row>
    <row r="64" spans="1:4">
      <c r="A64" s="316" t="s">
        <v>13</v>
      </c>
      <c r="B64" s="500">
        <v>1966860.3674500003</v>
      </c>
      <c r="C64" s="500">
        <v>319425</v>
      </c>
      <c r="D64" s="482">
        <v>0.16240349609267327</v>
      </c>
    </row>
    <row r="65" spans="1:4">
      <c r="A65" s="316" t="s">
        <v>14</v>
      </c>
      <c r="B65" s="500">
        <v>2204563.0865000002</v>
      </c>
      <c r="C65" s="500">
        <v>287463</v>
      </c>
      <c r="D65" s="482">
        <v>0.1303945447332972</v>
      </c>
    </row>
    <row r="66" spans="1:4">
      <c r="A66" s="316" t="s">
        <v>15</v>
      </c>
      <c r="B66" s="500">
        <v>2298973.1409999998</v>
      </c>
      <c r="C66" s="500">
        <v>284050</v>
      </c>
      <c r="D66" s="482">
        <v>0.12355516249156563</v>
      </c>
    </row>
    <row r="67" spans="1:4">
      <c r="A67" s="316" t="s">
        <v>16</v>
      </c>
      <c r="B67" s="500">
        <v>2603918.3131999997</v>
      </c>
      <c r="C67" s="500">
        <v>425560</v>
      </c>
      <c r="D67" s="482">
        <v>0.163430626008011</v>
      </c>
    </row>
    <row r="68" spans="1:4">
      <c r="A68" s="316" t="s">
        <v>17</v>
      </c>
      <c r="B68" s="500">
        <v>1955812.0548000003</v>
      </c>
      <c r="C68" s="500">
        <v>330010</v>
      </c>
      <c r="D68" s="482">
        <v>0.16873298187833624</v>
      </c>
    </row>
    <row r="69" spans="1:4">
      <c r="A69" s="316" t="s">
        <v>18</v>
      </c>
      <c r="B69" s="500">
        <v>1302020.6376000002</v>
      </c>
      <c r="C69" s="500">
        <v>236230</v>
      </c>
      <c r="D69" s="482">
        <v>0.18143337607569729</v>
      </c>
    </row>
    <row r="70" spans="1:4">
      <c r="A70" s="316" t="s">
        <v>19</v>
      </c>
      <c r="B70" s="500">
        <v>27173218.6116</v>
      </c>
      <c r="C70" s="500">
        <v>3952358</v>
      </c>
      <c r="D70" s="482">
        <v>0.14545049140085209</v>
      </c>
    </row>
    <row r="71" spans="1:4">
      <c r="A71" s="316" t="s">
        <v>21</v>
      </c>
      <c r="B71" s="500">
        <v>2264434.8843</v>
      </c>
      <c r="C71" s="500">
        <v>329363.16666666669</v>
      </c>
      <c r="D71" s="482">
        <v>0.14772682279417035</v>
      </c>
    </row>
    <row r="74" spans="1:4">
      <c r="A74" s="917" t="s">
        <v>360</v>
      </c>
      <c r="B74" s="917"/>
      <c r="C74" s="917"/>
      <c r="D74" s="917"/>
    </row>
    <row r="75" spans="1:4">
      <c r="A75" s="316" t="s">
        <v>1</v>
      </c>
      <c r="B75" s="497" t="s">
        <v>288</v>
      </c>
      <c r="C75" s="497" t="s">
        <v>356</v>
      </c>
      <c r="D75" s="497" t="s">
        <v>201</v>
      </c>
    </row>
    <row r="76" spans="1:4">
      <c r="A76" s="316" t="s">
        <v>7</v>
      </c>
      <c r="B76" s="498">
        <v>1390611.42</v>
      </c>
      <c r="C76" s="498">
        <v>165860</v>
      </c>
      <c r="D76" s="501">
        <v>0.11927127709047579</v>
      </c>
    </row>
    <row r="77" spans="1:4">
      <c r="A77" s="316" t="s">
        <v>8</v>
      </c>
      <c r="B77" s="498">
        <v>1840691.48</v>
      </c>
      <c r="C77" s="498">
        <v>247970</v>
      </c>
      <c r="D77" s="501">
        <v>0.13471567761045974</v>
      </c>
    </row>
    <row r="78" spans="1:4">
      <c r="A78" s="316" t="s">
        <v>9</v>
      </c>
      <c r="B78" s="498">
        <v>1797303.47</v>
      </c>
      <c r="C78" s="498">
        <v>230410</v>
      </c>
      <c r="D78" s="501">
        <v>0.12819760482630127</v>
      </c>
    </row>
    <row r="79" spans="1:4">
      <c r="A79" s="316" t="s">
        <v>10</v>
      </c>
      <c r="B79" s="498">
        <v>2251066.5600000005</v>
      </c>
      <c r="C79" s="498">
        <v>296140</v>
      </c>
      <c r="D79" s="501">
        <v>0.13155541700197435</v>
      </c>
    </row>
    <row r="80" spans="1:4">
      <c r="A80" s="316" t="s">
        <v>11</v>
      </c>
      <c r="B80" s="498">
        <v>2145009.4849999999</v>
      </c>
      <c r="C80" s="498">
        <v>339560</v>
      </c>
      <c r="D80" s="501">
        <v>0.15830233030414784</v>
      </c>
    </row>
    <row r="81" spans="1:4">
      <c r="A81" s="316" t="s">
        <v>12</v>
      </c>
      <c r="B81" s="498">
        <v>2029541.67</v>
      </c>
      <c r="C81" s="498">
        <v>292924</v>
      </c>
      <c r="D81" s="501">
        <v>0.14433012355937486</v>
      </c>
    </row>
    <row r="82" spans="1:4">
      <c r="A82" s="316" t="s">
        <v>13</v>
      </c>
      <c r="B82" s="498">
        <v>2401235.3375999997</v>
      </c>
      <c r="C82" s="498">
        <v>358930</v>
      </c>
      <c r="D82" s="501">
        <v>0.14947722715039893</v>
      </c>
    </row>
    <row r="83" spans="1:4">
      <c r="A83" s="316" t="s">
        <v>14</v>
      </c>
      <c r="B83" s="498">
        <v>2259337.1715000002</v>
      </c>
      <c r="C83" s="498">
        <v>310640</v>
      </c>
      <c r="D83" s="501">
        <v>0.13749165194045052</v>
      </c>
    </row>
    <row r="84" spans="1:4">
      <c r="A84" s="316" t="s">
        <v>15</v>
      </c>
      <c r="B84" s="498">
        <v>2497946.3020000001</v>
      </c>
      <c r="C84" s="498">
        <v>362610</v>
      </c>
      <c r="D84" s="501">
        <v>0.14516324858932056</v>
      </c>
    </row>
    <row r="85" spans="1:4">
      <c r="A85" s="316" t="s">
        <v>16</v>
      </c>
      <c r="B85" s="498">
        <v>2625992.8318000003</v>
      </c>
      <c r="C85" s="498">
        <v>402200</v>
      </c>
      <c r="D85" s="501">
        <v>0.15316111876981398</v>
      </c>
    </row>
    <row r="86" spans="1:4">
      <c r="A86" s="316" t="s">
        <v>17</v>
      </c>
      <c r="B86" s="498">
        <v>2396024.5379999997</v>
      </c>
      <c r="C86" s="498">
        <v>359890</v>
      </c>
      <c r="D86" s="501">
        <v>0.1502029692485562</v>
      </c>
    </row>
    <row r="87" spans="1:4">
      <c r="A87" s="316" t="s">
        <v>18</v>
      </c>
      <c r="B87" s="498">
        <v>1453445.6970000002</v>
      </c>
      <c r="C87" s="498">
        <v>226510</v>
      </c>
      <c r="D87" s="501">
        <v>0.15584345563616883</v>
      </c>
    </row>
    <row r="88" spans="1:4">
      <c r="A88" s="316" t="s">
        <v>19</v>
      </c>
      <c r="B88" s="498">
        <v>25088205.962900002</v>
      </c>
      <c r="C88" s="498">
        <v>3593644</v>
      </c>
      <c r="D88" s="501">
        <v>0.14324037379612625</v>
      </c>
    </row>
    <row r="89" spans="1:4">
      <c r="A89" s="316" t="s">
        <v>21</v>
      </c>
      <c r="B89" s="498">
        <v>2090683.8302416669</v>
      </c>
      <c r="C89" s="498">
        <v>299470.33333333331</v>
      </c>
      <c r="D89" s="501">
        <v>0.14230934181062024</v>
      </c>
    </row>
  </sheetData>
  <mergeCells count="7">
    <mergeCell ref="A1:H2"/>
    <mergeCell ref="I1:I2"/>
    <mergeCell ref="A74:D74"/>
    <mergeCell ref="A56:D56"/>
    <mergeCell ref="A5:D5"/>
    <mergeCell ref="A22:D22"/>
    <mergeCell ref="A39:D39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>
  <dimension ref="A1:Y127"/>
  <sheetViews>
    <sheetView topLeftCell="A118" workbookViewId="0">
      <selection activeCell="B127" sqref="B127:G127"/>
    </sheetView>
  </sheetViews>
  <sheetFormatPr defaultRowHeight="15"/>
  <cols>
    <col min="1" max="3" width="10" style="1" customWidth="1"/>
    <col min="4" max="5" width="9.7109375" style="1" customWidth="1"/>
    <col min="6" max="6" width="10.85546875" style="1" customWidth="1"/>
    <col min="7" max="8" width="10.7109375" style="1" customWidth="1"/>
    <col min="9" max="9" width="10.140625" style="1" customWidth="1"/>
    <col min="10" max="13" width="10.7109375" style="1" customWidth="1"/>
    <col min="14" max="14" width="13" style="1" customWidth="1"/>
    <col min="15" max="15" width="13.28515625" style="1" customWidth="1"/>
    <col min="16" max="18" width="10.7109375" style="1" customWidth="1"/>
    <col min="19" max="19" width="10.85546875" style="1" customWidth="1"/>
    <col min="20" max="20" width="11.140625" style="1" customWidth="1"/>
    <col min="21" max="21" width="10" style="1" customWidth="1"/>
    <col min="22" max="22" width="11.42578125" style="1" customWidth="1"/>
    <col min="23" max="23" width="12" style="1" customWidth="1"/>
    <col min="24" max="24" width="11.28515625" style="1" customWidth="1"/>
    <col min="25" max="25" width="10" style="1" customWidth="1"/>
    <col min="26" max="16384" width="9.140625" style="1"/>
  </cols>
  <sheetData>
    <row r="1" spans="1:17" ht="30" customHeight="1">
      <c r="A1" s="816" t="s">
        <v>136</v>
      </c>
      <c r="B1" s="816"/>
      <c r="C1" s="816"/>
      <c r="D1" s="816"/>
      <c r="E1" s="816"/>
      <c r="F1" s="816"/>
      <c r="G1" s="816"/>
      <c r="H1" s="816"/>
      <c r="I1" s="748">
        <v>2017</v>
      </c>
      <c r="J1" s="742" t="s">
        <v>136</v>
      </c>
      <c r="K1" s="743"/>
      <c r="L1" s="743"/>
      <c r="M1" s="743"/>
      <c r="N1" s="743"/>
      <c r="O1" s="743"/>
      <c r="P1" s="744"/>
      <c r="Q1" s="748">
        <v>2017</v>
      </c>
    </row>
    <row r="2" spans="1:17" ht="30" customHeight="1">
      <c r="A2" s="816"/>
      <c r="B2" s="816"/>
      <c r="C2" s="816"/>
      <c r="D2" s="816"/>
      <c r="E2" s="816"/>
      <c r="F2" s="816"/>
      <c r="G2" s="816"/>
      <c r="H2" s="816"/>
      <c r="I2" s="749"/>
      <c r="J2" s="745"/>
      <c r="K2" s="746"/>
      <c r="L2" s="746"/>
      <c r="M2" s="746"/>
      <c r="N2" s="746"/>
      <c r="O2" s="746"/>
      <c r="P2" s="747"/>
      <c r="Q2" s="749"/>
    </row>
    <row r="3" spans="1:17">
      <c r="A3" s="2"/>
    </row>
    <row r="5" spans="1:17" ht="27" customHeight="1">
      <c r="A5" s="750" t="s">
        <v>1</v>
      </c>
      <c r="B5" s="791" t="s">
        <v>127</v>
      </c>
      <c r="C5" s="791" t="s">
        <v>128</v>
      </c>
      <c r="D5" s="141" t="s">
        <v>19</v>
      </c>
      <c r="E5" s="141" t="s">
        <v>131</v>
      </c>
      <c r="F5" s="141" t="s">
        <v>132</v>
      </c>
      <c r="G5" s="826" t="s">
        <v>113</v>
      </c>
      <c r="H5" s="561"/>
      <c r="I5" s="561"/>
      <c r="J5" s="824" t="s">
        <v>1</v>
      </c>
      <c r="K5" s="577" t="s">
        <v>127</v>
      </c>
      <c r="L5" s="577" t="s">
        <v>128</v>
      </c>
      <c r="M5" s="577" t="s">
        <v>561</v>
      </c>
      <c r="N5" s="558" t="s">
        <v>132</v>
      </c>
      <c r="O5" s="791" t="s">
        <v>113</v>
      </c>
    </row>
    <row r="6" spans="1:17" ht="22.5">
      <c r="A6" s="751"/>
      <c r="B6" s="792"/>
      <c r="C6" s="792"/>
      <c r="D6" s="4">
        <v>2017</v>
      </c>
      <c r="E6" s="4">
        <v>2016</v>
      </c>
      <c r="F6" s="4"/>
      <c r="G6" s="826"/>
      <c r="H6" s="561"/>
      <c r="I6" s="561"/>
      <c r="J6" s="824"/>
      <c r="K6" s="578" t="s">
        <v>560</v>
      </c>
      <c r="L6" s="578" t="s">
        <v>560</v>
      </c>
      <c r="M6" s="559">
        <v>2017</v>
      </c>
      <c r="N6" s="559" t="s">
        <v>437</v>
      </c>
      <c r="O6" s="792"/>
    </row>
    <row r="7" spans="1:17" s="10" customFormat="1">
      <c r="A7" s="5" t="s">
        <v>7</v>
      </c>
      <c r="B7" s="143">
        <f t="shared" ref="B7:C9" si="0">B50+B69+B96</f>
        <v>231748</v>
      </c>
      <c r="C7" s="143">
        <f t="shared" si="0"/>
        <v>222870</v>
      </c>
      <c r="D7" s="173">
        <f>SUM(B7:C7)</f>
        <v>454618</v>
      </c>
      <c r="E7" s="106">
        <v>264744</v>
      </c>
      <c r="F7" s="144">
        <f>(F8/20)*Tabulação!B57</f>
        <v>510000</v>
      </c>
      <c r="G7" s="570">
        <f>(D7/F7)</f>
        <v>0.89140784313725485</v>
      </c>
      <c r="H7" s="563"/>
      <c r="I7" s="563"/>
      <c r="J7" s="325" t="s">
        <v>7</v>
      </c>
      <c r="K7" s="143">
        <f>B7/Tabulação!$B$57</f>
        <v>13632.235294117647</v>
      </c>
      <c r="L7" s="143">
        <f>C7/Tabulação!$B$57</f>
        <v>13110</v>
      </c>
      <c r="M7" s="173">
        <f>SUM(K7:L7)</f>
        <v>26742.235294117647</v>
      </c>
      <c r="N7" s="244">
        <f>F7/Tabulação!B57</f>
        <v>30000</v>
      </c>
      <c r="O7" s="555">
        <f>(M7/N7)</f>
        <v>0.89140784313725485</v>
      </c>
    </row>
    <row r="8" spans="1:17" s="10" customFormat="1">
      <c r="A8" s="5" t="s">
        <v>8</v>
      </c>
      <c r="B8" s="143">
        <f t="shared" si="0"/>
        <v>363296</v>
      </c>
      <c r="C8" s="143">
        <f t="shared" si="0"/>
        <v>315835</v>
      </c>
      <c r="D8" s="173">
        <f>SUM(B8:C8)</f>
        <v>679131</v>
      </c>
      <c r="E8" s="106">
        <v>438731</v>
      </c>
      <c r="F8" s="144">
        <v>600000</v>
      </c>
      <c r="G8" s="324">
        <f>(D8/F8)</f>
        <v>1.131885</v>
      </c>
      <c r="H8" s="563"/>
      <c r="I8" s="563"/>
      <c r="J8" s="325" t="s">
        <v>8</v>
      </c>
      <c r="K8" s="143">
        <f>B8/Tabulação!$B$58</f>
        <v>18164.8</v>
      </c>
      <c r="L8" s="143">
        <f>C8/Tabulação!$B$58</f>
        <v>15791.75</v>
      </c>
      <c r="M8" s="173">
        <f>SUM(K8:L8)</f>
        <v>33956.550000000003</v>
      </c>
      <c r="N8" s="244">
        <f>F8/Tabulação!B58</f>
        <v>30000</v>
      </c>
      <c r="O8" s="555">
        <f>(M8/N8)</f>
        <v>1.131885</v>
      </c>
    </row>
    <row r="9" spans="1:17">
      <c r="A9" s="11" t="s">
        <v>9</v>
      </c>
      <c r="B9" s="143">
        <f t="shared" si="0"/>
        <v>412301</v>
      </c>
      <c r="C9" s="143">
        <f t="shared" si="0"/>
        <v>323943</v>
      </c>
      <c r="D9" s="173">
        <f>SUM(B9:C9)</f>
        <v>736244</v>
      </c>
      <c r="E9" s="106">
        <v>472564</v>
      </c>
      <c r="F9" s="144">
        <f>($F$8/20)*Tabulação!B59</f>
        <v>690000</v>
      </c>
      <c r="G9" s="324">
        <f t="shared" ref="G9:G17" si="1">(D9/F9)</f>
        <v>1.0670202898550725</v>
      </c>
      <c r="H9" s="563"/>
      <c r="I9" s="563"/>
      <c r="J9" s="323" t="s">
        <v>9</v>
      </c>
      <c r="K9" s="143">
        <f>B9/Tabulação!$B$59</f>
        <v>17926.130434782608</v>
      </c>
      <c r="L9" s="143">
        <f>C9/Tabulação!$B$59</f>
        <v>14084.478260869566</v>
      </c>
      <c r="M9" s="173">
        <f>SUM(K9:L9)</f>
        <v>32010.608695652176</v>
      </c>
      <c r="N9" s="244">
        <f>F9/Tabulação!B59</f>
        <v>30000</v>
      </c>
      <c r="O9" s="137">
        <f t="shared" ref="O9:O20" si="2">(M9/N9)</f>
        <v>1.0670202898550725</v>
      </c>
    </row>
    <row r="10" spans="1:17">
      <c r="A10" s="11" t="s">
        <v>10</v>
      </c>
      <c r="B10" s="146"/>
      <c r="C10" s="146"/>
      <c r="D10" s="173"/>
      <c r="E10" s="106">
        <v>528780</v>
      </c>
      <c r="F10" s="144">
        <f>($F$8/20)*Tabulação!B60</f>
        <v>540000</v>
      </c>
      <c r="G10" s="324">
        <f t="shared" si="1"/>
        <v>0</v>
      </c>
      <c r="H10" s="563"/>
      <c r="I10" s="563"/>
      <c r="J10" s="323" t="s">
        <v>10</v>
      </c>
      <c r="K10" s="146"/>
      <c r="L10" s="146"/>
      <c r="M10" s="173"/>
      <c r="N10" s="244">
        <f>F10/Tabulação!B60</f>
        <v>30000</v>
      </c>
      <c r="O10" s="137">
        <f t="shared" si="2"/>
        <v>0</v>
      </c>
    </row>
    <row r="11" spans="1:17">
      <c r="A11" s="11" t="s">
        <v>11</v>
      </c>
      <c r="B11" s="146"/>
      <c r="C11" s="146"/>
      <c r="D11" s="173"/>
      <c r="E11" s="106">
        <v>596647</v>
      </c>
      <c r="F11" s="144">
        <f>($F$8/20)*Tabulação!B61</f>
        <v>660000</v>
      </c>
      <c r="G11" s="324">
        <f t="shared" si="1"/>
        <v>0</v>
      </c>
      <c r="H11" s="563"/>
      <c r="I11" s="563"/>
      <c r="J11" s="323" t="s">
        <v>11</v>
      </c>
      <c r="K11" s="146"/>
      <c r="L11" s="146"/>
      <c r="M11" s="173"/>
      <c r="N11" s="244">
        <f>F11/Tabulação!B61</f>
        <v>30000</v>
      </c>
      <c r="O11" s="137">
        <f t="shared" si="2"/>
        <v>0</v>
      </c>
    </row>
    <row r="12" spans="1:17">
      <c r="A12" s="11" t="s">
        <v>12</v>
      </c>
      <c r="B12" s="143"/>
      <c r="C12" s="143"/>
      <c r="D12" s="173"/>
      <c r="E12" s="106">
        <v>679454</v>
      </c>
      <c r="F12" s="144">
        <f>($F$8/20)*Tabulação!B62</f>
        <v>630000</v>
      </c>
      <c r="G12" s="324">
        <f t="shared" si="1"/>
        <v>0</v>
      </c>
      <c r="H12" s="563"/>
      <c r="I12" s="563"/>
      <c r="J12" s="323" t="s">
        <v>12</v>
      </c>
      <c r="K12" s="143"/>
      <c r="L12" s="143"/>
      <c r="M12" s="173"/>
      <c r="N12" s="244">
        <f>F12/Tabulação!B62</f>
        <v>30000</v>
      </c>
      <c r="O12" s="137">
        <f t="shared" si="2"/>
        <v>0</v>
      </c>
    </row>
    <row r="13" spans="1:17">
      <c r="A13" s="11" t="s">
        <v>13</v>
      </c>
      <c r="B13" s="143"/>
      <c r="C13" s="143"/>
      <c r="D13" s="173"/>
      <c r="E13" s="106">
        <v>500714</v>
      </c>
      <c r="F13" s="144">
        <f>($F$8/20)*Tabulação!B63</f>
        <v>630000</v>
      </c>
      <c r="G13" s="324">
        <f t="shared" si="1"/>
        <v>0</v>
      </c>
      <c r="H13" s="563"/>
      <c r="I13" s="563"/>
      <c r="J13" s="323" t="s">
        <v>13</v>
      </c>
      <c r="K13" s="143"/>
      <c r="L13" s="143"/>
      <c r="M13" s="173"/>
      <c r="N13" s="244">
        <f>F13/Tabulação!B63</f>
        <v>30000</v>
      </c>
      <c r="O13" s="137">
        <f t="shared" si="2"/>
        <v>0</v>
      </c>
    </row>
    <row r="14" spans="1:17">
      <c r="A14" s="11" t="s">
        <v>14</v>
      </c>
      <c r="B14" s="143"/>
      <c r="C14" s="143"/>
      <c r="D14" s="173"/>
      <c r="E14" s="106">
        <v>460226</v>
      </c>
      <c r="F14" s="144">
        <f>($F$8/20)*Tabulação!B64</f>
        <v>690000</v>
      </c>
      <c r="G14" s="324">
        <f t="shared" si="1"/>
        <v>0</v>
      </c>
      <c r="H14" s="563"/>
      <c r="I14" s="563"/>
      <c r="J14" s="323" t="s">
        <v>14</v>
      </c>
      <c r="K14" s="143"/>
      <c r="L14" s="143"/>
      <c r="M14" s="173"/>
      <c r="N14" s="244">
        <f>F14/Tabulação!B64</f>
        <v>30000</v>
      </c>
      <c r="O14" s="137">
        <f t="shared" si="2"/>
        <v>0</v>
      </c>
    </row>
    <row r="15" spans="1:17">
      <c r="A15" s="11" t="s">
        <v>15</v>
      </c>
      <c r="B15" s="143"/>
      <c r="C15" s="143"/>
      <c r="D15" s="173"/>
      <c r="E15" s="106">
        <v>477416</v>
      </c>
      <c r="F15" s="144">
        <f>($F$8/20)*Tabulação!B65</f>
        <v>600000</v>
      </c>
      <c r="G15" s="324">
        <f t="shared" si="1"/>
        <v>0</v>
      </c>
      <c r="H15" s="563"/>
      <c r="I15" s="563"/>
      <c r="J15" s="323" t="s">
        <v>15</v>
      </c>
      <c r="K15" s="143"/>
      <c r="L15" s="143"/>
      <c r="M15" s="173"/>
      <c r="N15" s="244">
        <f>F15/Tabulação!B65</f>
        <v>30000</v>
      </c>
      <c r="O15" s="137">
        <f t="shared" si="2"/>
        <v>0</v>
      </c>
    </row>
    <row r="16" spans="1:17">
      <c r="A16" s="11" t="s">
        <v>16</v>
      </c>
      <c r="B16" s="149"/>
      <c r="C16" s="149"/>
      <c r="D16" s="173"/>
      <c r="E16" s="106">
        <v>466373</v>
      </c>
      <c r="F16" s="144">
        <f>($F$8/20)*Tabulação!B66</f>
        <v>630000</v>
      </c>
      <c r="G16" s="324">
        <f t="shared" si="1"/>
        <v>0</v>
      </c>
      <c r="H16" s="563"/>
      <c r="I16" s="563"/>
      <c r="J16" s="323" t="s">
        <v>16</v>
      </c>
      <c r="K16" s="149"/>
      <c r="L16" s="149"/>
      <c r="M16" s="173"/>
      <c r="N16" s="244">
        <f>F16/Tabulação!B66</f>
        <v>30000</v>
      </c>
      <c r="O16" s="137">
        <f t="shared" si="2"/>
        <v>0</v>
      </c>
    </row>
    <row r="17" spans="1:15">
      <c r="A17" s="11" t="s">
        <v>17</v>
      </c>
      <c r="B17" s="149"/>
      <c r="C17" s="149"/>
      <c r="D17" s="173"/>
      <c r="E17" s="106">
        <v>376214</v>
      </c>
      <c r="F17" s="144">
        <f>($F$8/20)*Tabulação!B67</f>
        <v>600000</v>
      </c>
      <c r="G17" s="324">
        <f t="shared" si="1"/>
        <v>0</v>
      </c>
      <c r="H17" s="563"/>
      <c r="I17" s="563"/>
      <c r="J17" s="323" t="s">
        <v>17</v>
      </c>
      <c r="K17" s="149"/>
      <c r="L17" s="149"/>
      <c r="M17" s="173"/>
      <c r="N17" s="244">
        <f>F17/Tabulação!B67</f>
        <v>30000</v>
      </c>
      <c r="O17" s="137">
        <f t="shared" si="2"/>
        <v>0</v>
      </c>
    </row>
    <row r="18" spans="1:15" s="10" customFormat="1">
      <c r="A18" s="11" t="s">
        <v>18</v>
      </c>
      <c r="B18" s="149"/>
      <c r="C18" s="149"/>
      <c r="D18" s="173"/>
      <c r="E18" s="106">
        <v>253876</v>
      </c>
      <c r="F18" s="144">
        <f>($F$8/20)*Tabulação!B68</f>
        <v>330000</v>
      </c>
      <c r="G18" s="324">
        <f>(D18/F18)</f>
        <v>0</v>
      </c>
      <c r="H18" s="563"/>
      <c r="I18" s="563"/>
      <c r="J18" s="323" t="s">
        <v>18</v>
      </c>
      <c r="K18" s="149"/>
      <c r="L18" s="149"/>
      <c r="M18" s="173"/>
      <c r="N18" s="244">
        <f>F18/Tabulação!B68</f>
        <v>30000</v>
      </c>
      <c r="O18" s="137">
        <f t="shared" si="2"/>
        <v>0</v>
      </c>
    </row>
    <row r="19" spans="1:15">
      <c r="A19" s="13" t="s">
        <v>19</v>
      </c>
      <c r="B19" s="150">
        <f>SUM(B7:B18)</f>
        <v>1007345</v>
      </c>
      <c r="C19" s="150">
        <f t="shared" ref="C19:F19" si="3">SUM(C7:C18)</f>
        <v>862648</v>
      </c>
      <c r="D19" s="229">
        <f>SUM(D7:D18)</f>
        <v>1869993</v>
      </c>
      <c r="E19" s="150">
        <f>SUM(E7:E18)</f>
        <v>5515739</v>
      </c>
      <c r="F19" s="151">
        <f t="shared" si="3"/>
        <v>7110000</v>
      </c>
      <c r="G19" s="324">
        <f>(D19/F19)</f>
        <v>0.26300886075949365</v>
      </c>
      <c r="H19" s="563"/>
      <c r="I19" s="563"/>
      <c r="J19" s="326" t="s">
        <v>19</v>
      </c>
      <c r="K19" s="150">
        <v>147674.14000000001</v>
      </c>
      <c r="L19" s="150">
        <v>138160.38</v>
      </c>
      <c r="M19" s="229">
        <v>1635515.0699999998</v>
      </c>
      <c r="N19" s="151">
        <v>13090000</v>
      </c>
      <c r="O19" s="555">
        <f t="shared" si="2"/>
        <v>0.12494385561497325</v>
      </c>
    </row>
    <row r="20" spans="1:15">
      <c r="A20" s="13" t="s">
        <v>21</v>
      </c>
      <c r="B20" s="152">
        <f>AVERAGE(B7:B18)</f>
        <v>335781.66666666669</v>
      </c>
      <c r="C20" s="152">
        <f t="shared" ref="C20:F20" si="4">AVERAGE(C7:C18)</f>
        <v>287549.33333333331</v>
      </c>
      <c r="D20" s="243">
        <f>AVERAGE(D7:D18)</f>
        <v>623331</v>
      </c>
      <c r="E20" s="152">
        <f>AVERAGE(E7:E18)</f>
        <v>459644.91666666669</v>
      </c>
      <c r="F20" s="153">
        <f t="shared" si="4"/>
        <v>592500</v>
      </c>
      <c r="G20" s="324">
        <f>(D20/F20)</f>
        <v>1.0520354430379746</v>
      </c>
      <c r="H20" s="563"/>
      <c r="I20" s="563"/>
      <c r="J20" s="326" t="s">
        <v>21</v>
      </c>
      <c r="K20" s="152">
        <v>73837.070000000007</v>
      </c>
      <c r="L20" s="152">
        <v>69080.19</v>
      </c>
      <c r="M20" s="243">
        <v>817757.53499999992</v>
      </c>
      <c r="N20" s="153">
        <v>1090833.3333333333</v>
      </c>
      <c r="O20" s="555">
        <f t="shared" si="2"/>
        <v>0.7496631336898395</v>
      </c>
    </row>
    <row r="21" spans="1:15">
      <c r="A21" s="18"/>
      <c r="B21" s="19"/>
      <c r="C21" s="19"/>
      <c r="D21" s="20"/>
      <c r="E21" s="20"/>
      <c r="F21" s="20"/>
      <c r="G21" s="20"/>
      <c r="H21" s="20"/>
    </row>
    <row r="22" spans="1:15">
      <c r="A22" s="20"/>
      <c r="B22" s="20"/>
      <c r="C22" s="20"/>
      <c r="D22" s="20"/>
      <c r="E22" s="20"/>
      <c r="F22" s="20"/>
      <c r="G22" s="20"/>
      <c r="H22" s="20"/>
    </row>
    <row r="23" spans="1:15">
      <c r="A23" s="20"/>
      <c r="B23" s="138"/>
      <c r="C23" s="20"/>
      <c r="D23" s="20"/>
      <c r="E23" s="20"/>
      <c r="F23" s="20"/>
      <c r="G23" s="20"/>
      <c r="H23" s="20"/>
    </row>
    <row r="24" spans="1:15">
      <c r="A24" s="20"/>
      <c r="B24" s="20"/>
      <c r="C24" s="20"/>
      <c r="D24" s="20"/>
      <c r="E24" s="20"/>
      <c r="F24" s="20"/>
      <c r="G24" s="20"/>
      <c r="H24" s="20"/>
    </row>
    <row r="25" spans="1:15">
      <c r="A25" s="20"/>
      <c r="B25" s="20"/>
      <c r="C25" s="20"/>
      <c r="D25" s="20"/>
      <c r="E25" s="20"/>
      <c r="F25" s="20"/>
      <c r="G25" s="20"/>
      <c r="H25" s="20"/>
    </row>
    <row r="26" spans="1:15">
      <c r="A26" s="20"/>
      <c r="B26" s="20"/>
      <c r="C26" s="20"/>
      <c r="D26" s="20"/>
      <c r="E26" s="20"/>
      <c r="F26" s="20"/>
      <c r="G26" s="20"/>
      <c r="H26" s="20"/>
    </row>
    <row r="27" spans="1:15">
      <c r="A27" s="20"/>
      <c r="B27" s="20"/>
      <c r="C27" s="20"/>
      <c r="D27" s="20"/>
      <c r="E27" s="20"/>
      <c r="F27" s="20"/>
      <c r="G27" s="20"/>
      <c r="H27" s="20"/>
    </row>
    <row r="28" spans="1:15">
      <c r="A28" s="20"/>
      <c r="B28" s="20"/>
      <c r="C28" s="20"/>
      <c r="D28" s="20"/>
      <c r="E28" s="20"/>
      <c r="F28" s="20"/>
      <c r="G28" s="20"/>
      <c r="H28" s="20"/>
    </row>
    <row r="29" spans="1:15">
      <c r="A29" s="20"/>
      <c r="B29" s="20"/>
      <c r="C29" s="20"/>
      <c r="D29" s="20"/>
      <c r="E29" s="20"/>
      <c r="F29" s="20"/>
      <c r="G29" s="20"/>
      <c r="H29" s="20"/>
    </row>
    <row r="30" spans="1:15">
      <c r="A30" s="20"/>
      <c r="B30" s="20"/>
      <c r="C30" s="20"/>
      <c r="D30" s="20"/>
      <c r="E30" s="20"/>
      <c r="F30" s="20"/>
      <c r="G30" s="20"/>
      <c r="H30" s="20"/>
    </row>
    <row r="31" spans="1:15">
      <c r="A31" s="20"/>
      <c r="B31" s="20"/>
      <c r="C31" s="20"/>
      <c r="D31" s="20"/>
      <c r="E31" s="20"/>
      <c r="F31" s="20"/>
      <c r="G31" s="20"/>
      <c r="H31" s="20"/>
      <c r="M31" s="195"/>
    </row>
    <row r="32" spans="1:15">
      <c r="A32" s="20"/>
      <c r="B32" s="20"/>
      <c r="C32" s="20"/>
      <c r="D32" s="20"/>
      <c r="E32" s="20"/>
      <c r="F32" s="20"/>
      <c r="G32" s="20"/>
      <c r="H32" s="20"/>
      <c r="M32" s="194"/>
    </row>
    <row r="33" spans="1:17">
      <c r="A33" s="20"/>
      <c r="B33" s="20"/>
      <c r="C33" s="20"/>
      <c r="D33" s="20"/>
      <c r="E33" s="20"/>
      <c r="F33" s="20"/>
      <c r="G33" s="20"/>
      <c r="H33" s="20"/>
      <c r="M33" s="194"/>
    </row>
    <row r="34" spans="1:17">
      <c r="A34" s="20"/>
      <c r="B34" s="20"/>
      <c r="C34" s="20"/>
      <c r="D34" s="20"/>
      <c r="E34" s="20"/>
      <c r="F34" s="20"/>
      <c r="G34" s="20"/>
      <c r="H34" s="20"/>
      <c r="M34" s="194"/>
    </row>
    <row r="35" spans="1:17">
      <c r="A35" s="20"/>
      <c r="B35" s="20"/>
      <c r="C35" s="20"/>
      <c r="D35" s="20"/>
      <c r="E35" s="20"/>
      <c r="F35" s="20"/>
      <c r="G35" s="20"/>
      <c r="H35" s="20"/>
      <c r="M35" s="194"/>
    </row>
    <row r="36" spans="1:17">
      <c r="A36" s="20"/>
      <c r="B36" s="20"/>
      <c r="C36" s="20"/>
      <c r="D36" s="20"/>
      <c r="E36" s="20"/>
      <c r="F36" s="20"/>
      <c r="G36" s="20"/>
      <c r="H36" s="20"/>
      <c r="M36" s="194"/>
    </row>
    <row r="37" spans="1:17">
      <c r="A37" s="20"/>
      <c r="B37" s="20"/>
      <c r="C37" s="20"/>
      <c r="D37" s="20"/>
      <c r="E37" s="20"/>
      <c r="F37" s="20"/>
      <c r="G37" s="20"/>
      <c r="H37" s="20"/>
      <c r="M37" s="194"/>
    </row>
    <row r="38" spans="1:17">
      <c r="A38" s="20"/>
      <c r="B38" s="20"/>
      <c r="C38" s="20"/>
      <c r="D38" s="20"/>
      <c r="E38" s="20"/>
      <c r="F38" s="20"/>
      <c r="G38" s="20"/>
      <c r="H38" s="20"/>
      <c r="M38" s="194"/>
    </row>
    <row r="39" spans="1:17">
      <c r="A39" s="20"/>
      <c r="B39" s="20"/>
      <c r="C39" s="20"/>
      <c r="D39" s="20"/>
      <c r="E39" s="20"/>
      <c r="F39" s="20"/>
      <c r="G39" s="20"/>
      <c r="H39" s="20"/>
      <c r="M39" s="194"/>
    </row>
    <row r="40" spans="1:17">
      <c r="B40" s="21" t="s">
        <v>23</v>
      </c>
      <c r="C40" s="21"/>
      <c r="K40" s="21" t="s">
        <v>23</v>
      </c>
      <c r="L40" s="21"/>
    </row>
    <row r="41" spans="1:17" ht="18">
      <c r="A41" s="139"/>
      <c r="B41" s="817" t="s">
        <v>24</v>
      </c>
      <c r="C41" s="817"/>
      <c r="D41" s="629" t="s">
        <v>570</v>
      </c>
      <c r="K41" s="817" t="s">
        <v>24</v>
      </c>
      <c r="L41" s="817"/>
      <c r="M41" s="629" t="s">
        <v>570</v>
      </c>
    </row>
    <row r="42" spans="1:17" ht="18">
      <c r="A42" s="139"/>
      <c r="B42" s="818" t="s">
        <v>26</v>
      </c>
      <c r="C42" s="818"/>
      <c r="D42" s="629" t="s">
        <v>572</v>
      </c>
      <c r="H42" s="1" t="s">
        <v>22</v>
      </c>
      <c r="K42" s="818" t="s">
        <v>26</v>
      </c>
      <c r="L42" s="818"/>
      <c r="M42" s="629" t="s">
        <v>572</v>
      </c>
    </row>
    <row r="43" spans="1:17" ht="18">
      <c r="A43" s="139"/>
      <c r="B43" s="799" t="s">
        <v>28</v>
      </c>
      <c r="C43" s="799"/>
      <c r="D43" s="629" t="s">
        <v>573</v>
      </c>
      <c r="K43" s="799" t="s">
        <v>28</v>
      </c>
      <c r="L43" s="799"/>
      <c r="M43" s="629" t="s">
        <v>573</v>
      </c>
    </row>
    <row r="44" spans="1:17" ht="18">
      <c r="A44" s="139"/>
      <c r="B44" s="800" t="s">
        <v>115</v>
      </c>
      <c r="C44" s="800"/>
      <c r="D44" s="629" t="s">
        <v>574</v>
      </c>
      <c r="K44" s="800" t="s">
        <v>115</v>
      </c>
      <c r="L44" s="800"/>
      <c r="M44" s="629" t="s">
        <v>574</v>
      </c>
    </row>
    <row r="45" spans="1:17" ht="18">
      <c r="A45" s="139"/>
      <c r="B45" s="801"/>
      <c r="C45" s="801"/>
      <c r="D45" s="629" t="s">
        <v>32</v>
      </c>
      <c r="K45" s="801"/>
      <c r="L45" s="801"/>
      <c r="M45" s="629" t="s">
        <v>32</v>
      </c>
    </row>
    <row r="46" spans="1:17" ht="30" customHeight="1">
      <c r="A46" s="140"/>
      <c r="J46" s="742" t="s">
        <v>136</v>
      </c>
      <c r="K46" s="743"/>
      <c r="L46" s="743"/>
      <c r="M46" s="743"/>
      <c r="N46" s="743"/>
      <c r="O46" s="743"/>
      <c r="P46" s="744"/>
      <c r="Q46" s="748">
        <v>2017</v>
      </c>
    </row>
    <row r="47" spans="1:17" s="194" customFormat="1" ht="30" customHeight="1">
      <c r="A47" s="933" t="s">
        <v>185</v>
      </c>
      <c r="B47" s="934"/>
      <c r="C47" s="934"/>
      <c r="D47" s="934"/>
      <c r="E47" s="934"/>
      <c r="F47" s="934"/>
      <c r="G47" s="934"/>
      <c r="H47" s="935"/>
      <c r="J47" s="745"/>
      <c r="K47" s="746"/>
      <c r="L47" s="746"/>
      <c r="M47" s="746"/>
      <c r="N47" s="746"/>
      <c r="O47" s="746"/>
      <c r="P47" s="747"/>
      <c r="Q47" s="749"/>
    </row>
    <row r="48" spans="1:17" s="194" customFormat="1" ht="21" customHeight="1">
      <c r="A48" s="931" t="s">
        <v>1</v>
      </c>
      <c r="B48" s="931" t="s">
        <v>138</v>
      </c>
      <c r="C48" s="931" t="s">
        <v>139</v>
      </c>
      <c r="D48" s="931" t="s">
        <v>186</v>
      </c>
      <c r="E48" s="791" t="s">
        <v>19</v>
      </c>
      <c r="F48" s="931" t="s">
        <v>187</v>
      </c>
      <c r="G48" s="931" t="s">
        <v>188</v>
      </c>
      <c r="H48" s="931" t="s">
        <v>189</v>
      </c>
      <c r="I48" s="196"/>
      <c r="J48" s="1"/>
      <c r="K48" s="1"/>
      <c r="L48" s="1"/>
      <c r="M48" s="195"/>
      <c r="N48" s="1"/>
      <c r="O48" s="1"/>
      <c r="P48" s="1"/>
      <c r="Q48" s="1"/>
    </row>
    <row r="49" spans="1:17" s="194" customFormat="1" ht="24.75" customHeight="1">
      <c r="A49" s="932"/>
      <c r="B49" s="932"/>
      <c r="C49" s="932"/>
      <c r="D49" s="932"/>
      <c r="E49" s="792"/>
      <c r="F49" s="932"/>
      <c r="G49" s="932"/>
      <c r="H49" s="932"/>
      <c r="I49" s="196"/>
      <c r="J49" s="936" t="s">
        <v>185</v>
      </c>
      <c r="K49" s="936"/>
      <c r="L49" s="936"/>
      <c r="M49" s="936"/>
      <c r="N49" s="936"/>
      <c r="O49" s="936"/>
      <c r="P49" s="584"/>
      <c r="Q49" s="584"/>
    </row>
    <row r="50" spans="1:17" s="194" customFormat="1">
      <c r="A50" s="157" t="s">
        <v>7</v>
      </c>
      <c r="B50" s="197">
        <v>57462</v>
      </c>
      <c r="C50" s="197">
        <v>54038</v>
      </c>
      <c r="D50" s="198">
        <v>0</v>
      </c>
      <c r="E50" s="199">
        <f t="shared" ref="E50:E61" si="5">SUM(B50:D50)</f>
        <v>111500</v>
      </c>
      <c r="F50" s="197">
        <v>0</v>
      </c>
      <c r="G50" s="200">
        <f>($G$51/20)*Tabulação!B57</f>
        <v>127500</v>
      </c>
      <c r="H50" s="9">
        <f>(E50/G50)</f>
        <v>0.87450980392156863</v>
      </c>
      <c r="I50" s="196" t="s">
        <v>22</v>
      </c>
      <c r="J50" s="791" t="s">
        <v>1</v>
      </c>
      <c r="K50" s="577" t="s">
        <v>127</v>
      </c>
      <c r="L50" s="577" t="s">
        <v>128</v>
      </c>
      <c r="M50" s="791" t="s">
        <v>19</v>
      </c>
      <c r="N50" s="791" t="s">
        <v>559</v>
      </c>
      <c r="O50" s="791" t="s">
        <v>189</v>
      </c>
    </row>
    <row r="51" spans="1:17" s="194" customFormat="1" ht="22.5">
      <c r="A51" s="157" t="s">
        <v>8</v>
      </c>
      <c r="B51" s="197">
        <v>97307</v>
      </c>
      <c r="C51" s="197">
        <v>97559</v>
      </c>
      <c r="D51" s="198">
        <v>0</v>
      </c>
      <c r="E51" s="199">
        <f t="shared" si="5"/>
        <v>194866</v>
      </c>
      <c r="F51" s="197">
        <v>0</v>
      </c>
      <c r="G51" s="200">
        <v>150000</v>
      </c>
      <c r="H51" s="9">
        <f t="shared" ref="H51:H61" si="6">(E51/G51)</f>
        <v>1.2991066666666666</v>
      </c>
      <c r="I51" s="201"/>
      <c r="J51" s="792"/>
      <c r="K51" s="578" t="s">
        <v>560</v>
      </c>
      <c r="L51" s="578" t="s">
        <v>560</v>
      </c>
      <c r="M51" s="792"/>
      <c r="N51" s="792"/>
      <c r="O51" s="792"/>
    </row>
    <row r="52" spans="1:17" s="194" customFormat="1">
      <c r="A52" s="157" t="s">
        <v>9</v>
      </c>
      <c r="B52" s="197">
        <v>124923</v>
      </c>
      <c r="C52" s="197">
        <v>107065</v>
      </c>
      <c r="D52" s="198">
        <v>0</v>
      </c>
      <c r="E52" s="199">
        <f t="shared" si="5"/>
        <v>231988</v>
      </c>
      <c r="F52" s="197">
        <v>0</v>
      </c>
      <c r="G52" s="200">
        <f>($G$51/20)*Tabulação!B59</f>
        <v>172500</v>
      </c>
      <c r="H52" s="9">
        <f t="shared" si="6"/>
        <v>1.3448579710144928</v>
      </c>
      <c r="I52" s="202"/>
      <c r="J52" s="157" t="s">
        <v>7</v>
      </c>
      <c r="K52" s="197">
        <f>B50/Tabulação!$B$57</f>
        <v>3380.1176470588234</v>
      </c>
      <c r="L52" s="197">
        <f>C50/Tabulação!$B$57</f>
        <v>3178.705882352941</v>
      </c>
      <c r="M52" s="199">
        <f t="shared" ref="M52:M63" si="7">SUM(K52:L52)</f>
        <v>6558.823529411764</v>
      </c>
      <c r="N52" s="200">
        <f>G50/Tabulação!B57</f>
        <v>7500</v>
      </c>
      <c r="O52" s="9">
        <f t="shared" ref="O52:O63" si="8">(M52/N52)</f>
        <v>0.87450980392156852</v>
      </c>
    </row>
    <row r="53" spans="1:17" s="194" customFormat="1">
      <c r="A53" s="157" t="s">
        <v>10</v>
      </c>
      <c r="B53" s="197"/>
      <c r="C53" s="197"/>
      <c r="D53" s="203"/>
      <c r="E53" s="199">
        <f t="shared" si="5"/>
        <v>0</v>
      </c>
      <c r="F53" s="197">
        <v>89992</v>
      </c>
      <c r="G53" s="200">
        <f>($G$51/20)*Tabulação!B60</f>
        <v>135000</v>
      </c>
      <c r="H53" s="9">
        <f t="shared" si="6"/>
        <v>0</v>
      </c>
      <c r="I53" s="196"/>
      <c r="J53" s="157" t="s">
        <v>8</v>
      </c>
      <c r="K53" s="197">
        <f>B51/Tabulação!$B$58</f>
        <v>4865.3500000000004</v>
      </c>
      <c r="L53" s="197">
        <f>C51/Tabulação!$B$58</f>
        <v>4877.95</v>
      </c>
      <c r="M53" s="199">
        <f t="shared" si="7"/>
        <v>9743.2999999999993</v>
      </c>
      <c r="N53" s="200">
        <f>G51/Tabulação!B58</f>
        <v>7500</v>
      </c>
      <c r="O53" s="9">
        <f t="shared" si="8"/>
        <v>1.2991066666666666</v>
      </c>
    </row>
    <row r="54" spans="1:17" s="194" customFormat="1">
      <c r="A54" s="157" t="s">
        <v>11</v>
      </c>
      <c r="B54" s="204"/>
      <c r="C54" s="197"/>
      <c r="D54" s="197"/>
      <c r="E54" s="199">
        <f t="shared" si="5"/>
        <v>0</v>
      </c>
      <c r="F54" s="197">
        <v>156301</v>
      </c>
      <c r="G54" s="200">
        <f>($G$51/20)*Tabulação!B61</f>
        <v>165000</v>
      </c>
      <c r="H54" s="9">
        <f t="shared" si="6"/>
        <v>0</v>
      </c>
      <c r="I54" s="196"/>
      <c r="J54" s="157" t="s">
        <v>9</v>
      </c>
      <c r="K54" s="197">
        <f>B52/Tabulação!$B$59</f>
        <v>5431.434782608696</v>
      </c>
      <c r="L54" s="197">
        <f>C52/Tabulação!$B$59</f>
        <v>4655</v>
      </c>
      <c r="M54" s="199">
        <f t="shared" si="7"/>
        <v>10086.434782608696</v>
      </c>
      <c r="N54" s="200">
        <f>G52/Tabulação!B59</f>
        <v>7500</v>
      </c>
      <c r="O54" s="9">
        <f t="shared" si="8"/>
        <v>1.3448579710144928</v>
      </c>
    </row>
    <row r="55" spans="1:17" s="194" customFormat="1">
      <c r="A55" s="157" t="s">
        <v>12</v>
      </c>
      <c r="B55" s="197"/>
      <c r="C55" s="197"/>
      <c r="D55" s="197"/>
      <c r="E55" s="199">
        <f t="shared" si="5"/>
        <v>0</v>
      </c>
      <c r="F55" s="197">
        <v>201428</v>
      </c>
      <c r="G55" s="200">
        <f>($G$51/20)*Tabulação!B62</f>
        <v>157500</v>
      </c>
      <c r="H55" s="9">
        <f t="shared" si="6"/>
        <v>0</v>
      </c>
      <c r="I55" s="196"/>
      <c r="J55" s="157" t="s">
        <v>10</v>
      </c>
      <c r="K55" s="197"/>
      <c r="L55" s="197"/>
      <c r="M55" s="199">
        <f t="shared" si="7"/>
        <v>0</v>
      </c>
      <c r="N55" s="200">
        <f>G53/Tabulação!B60</f>
        <v>7500</v>
      </c>
      <c r="O55" s="9">
        <f t="shared" si="8"/>
        <v>0</v>
      </c>
    </row>
    <row r="56" spans="1:17" s="194" customFormat="1">
      <c r="A56" s="157" t="s">
        <v>13</v>
      </c>
      <c r="B56" s="197"/>
      <c r="C56" s="197"/>
      <c r="D56" s="197"/>
      <c r="E56" s="199">
        <f t="shared" si="5"/>
        <v>0</v>
      </c>
      <c r="F56" s="197">
        <v>147217</v>
      </c>
      <c r="G56" s="200">
        <f>($G$51/20)*Tabulação!B63</f>
        <v>157500</v>
      </c>
      <c r="H56" s="9">
        <f t="shared" si="6"/>
        <v>0</v>
      </c>
      <c r="I56" s="196"/>
      <c r="J56" s="157" t="s">
        <v>11</v>
      </c>
      <c r="K56" s="204"/>
      <c r="L56" s="197"/>
      <c r="M56" s="199">
        <f t="shared" si="7"/>
        <v>0</v>
      </c>
      <c r="N56" s="200">
        <f>G54/Tabulação!B61</f>
        <v>7500</v>
      </c>
      <c r="O56" s="9">
        <f t="shared" si="8"/>
        <v>0</v>
      </c>
    </row>
    <row r="57" spans="1:17" s="194" customFormat="1">
      <c r="A57" s="157" t="s">
        <v>14</v>
      </c>
      <c r="B57" s="197"/>
      <c r="C57" s="197"/>
      <c r="D57" s="197"/>
      <c r="E57" s="199">
        <f t="shared" si="5"/>
        <v>0</v>
      </c>
      <c r="F57" s="197">
        <v>153628</v>
      </c>
      <c r="G57" s="200">
        <f>($G$51/20)*Tabulação!B64</f>
        <v>172500</v>
      </c>
      <c r="H57" s="9">
        <f t="shared" si="6"/>
        <v>0</v>
      </c>
      <c r="I57" s="196"/>
      <c r="J57" s="157" t="s">
        <v>12</v>
      </c>
      <c r="K57" s="197"/>
      <c r="L57" s="197"/>
      <c r="M57" s="199">
        <f t="shared" si="7"/>
        <v>0</v>
      </c>
      <c r="N57" s="200">
        <f>G55/Tabulação!B62</f>
        <v>7500</v>
      </c>
      <c r="O57" s="9">
        <f t="shared" si="8"/>
        <v>0</v>
      </c>
    </row>
    <row r="58" spans="1:17" s="194" customFormat="1">
      <c r="A58" s="157" t="s">
        <v>15</v>
      </c>
      <c r="B58" s="197"/>
      <c r="C58" s="197"/>
      <c r="D58" s="197"/>
      <c r="E58" s="199">
        <f t="shared" si="5"/>
        <v>0</v>
      </c>
      <c r="F58" s="205">
        <v>162993</v>
      </c>
      <c r="G58" s="200">
        <f>($G$51/20)*Tabulação!B65</f>
        <v>150000</v>
      </c>
      <c r="H58" s="9">
        <f t="shared" si="6"/>
        <v>0</v>
      </c>
      <c r="I58" s="196"/>
      <c r="J58" s="157" t="s">
        <v>13</v>
      </c>
      <c r="K58" s="197"/>
      <c r="L58" s="197"/>
      <c r="M58" s="199">
        <f t="shared" si="7"/>
        <v>0</v>
      </c>
      <c r="N58" s="200">
        <f>G56/Tabulação!B63</f>
        <v>7500</v>
      </c>
      <c r="O58" s="9">
        <f t="shared" si="8"/>
        <v>0</v>
      </c>
    </row>
    <row r="59" spans="1:17" s="194" customFormat="1">
      <c r="A59" s="157" t="s">
        <v>16</v>
      </c>
      <c r="B59" s="197"/>
      <c r="C59" s="197"/>
      <c r="D59" s="197"/>
      <c r="E59" s="199">
        <f t="shared" si="5"/>
        <v>0</v>
      </c>
      <c r="F59" s="205">
        <v>102178</v>
      </c>
      <c r="G59" s="200">
        <f>($G$51/20)*Tabulação!B66</f>
        <v>157500</v>
      </c>
      <c r="H59" s="9">
        <f t="shared" si="6"/>
        <v>0</v>
      </c>
      <c r="I59" s="196"/>
      <c r="J59" s="157" t="s">
        <v>14</v>
      </c>
      <c r="K59" s="197"/>
      <c r="L59" s="197"/>
      <c r="M59" s="199">
        <f t="shared" si="7"/>
        <v>0</v>
      </c>
      <c r="N59" s="200">
        <f>G57/Tabulação!B64</f>
        <v>7500</v>
      </c>
      <c r="O59" s="9">
        <f t="shared" si="8"/>
        <v>0</v>
      </c>
    </row>
    <row r="60" spans="1:17" s="194" customFormat="1">
      <c r="A60" s="157" t="s">
        <v>17</v>
      </c>
      <c r="B60" s="206"/>
      <c r="C60" s="207"/>
      <c r="D60" s="207"/>
      <c r="E60" s="199">
        <f t="shared" si="5"/>
        <v>0</v>
      </c>
      <c r="F60" s="205">
        <v>0</v>
      </c>
      <c r="G60" s="200">
        <f>($G$51/20)*Tabulação!B67</f>
        <v>150000</v>
      </c>
      <c r="H60" s="9">
        <f t="shared" si="6"/>
        <v>0</v>
      </c>
      <c r="I60" s="196"/>
      <c r="J60" s="157" t="s">
        <v>15</v>
      </c>
      <c r="K60" s="197"/>
      <c r="L60" s="197"/>
      <c r="M60" s="199">
        <f t="shared" si="7"/>
        <v>0</v>
      </c>
      <c r="N60" s="200">
        <f>G58/Tabulação!B65</f>
        <v>7500</v>
      </c>
      <c r="O60" s="9">
        <f t="shared" si="8"/>
        <v>0</v>
      </c>
    </row>
    <row r="61" spans="1:17" s="194" customFormat="1">
      <c r="A61" s="157" t="s">
        <v>18</v>
      </c>
      <c r="B61" s="206"/>
      <c r="C61" s="207"/>
      <c r="D61" s="207"/>
      <c r="E61" s="199">
        <f t="shared" si="5"/>
        <v>0</v>
      </c>
      <c r="F61" s="208">
        <v>0</v>
      </c>
      <c r="G61" s="200">
        <f>($G$51/20)*Tabulação!B68</f>
        <v>82500</v>
      </c>
      <c r="H61" s="9">
        <f t="shared" si="6"/>
        <v>0</v>
      </c>
      <c r="I61" s="196"/>
      <c r="J61" s="157" t="s">
        <v>16</v>
      </c>
      <c r="K61" s="197"/>
      <c r="L61" s="197"/>
      <c r="M61" s="199">
        <f t="shared" si="7"/>
        <v>0</v>
      </c>
      <c r="N61" s="200">
        <f>G59/Tabulação!B66</f>
        <v>7500</v>
      </c>
      <c r="O61" s="9">
        <f t="shared" si="8"/>
        <v>0</v>
      </c>
    </row>
    <row r="62" spans="1:17" s="194" customFormat="1">
      <c r="A62" s="13" t="s">
        <v>19</v>
      </c>
      <c r="B62" s="164">
        <f t="shared" ref="B62:G62" si="9">SUM(B25:B60)</f>
        <v>279692</v>
      </c>
      <c r="C62" s="164">
        <f t="shared" si="9"/>
        <v>258662</v>
      </c>
      <c r="D62" s="164">
        <f t="shared" si="9"/>
        <v>0</v>
      </c>
      <c r="E62" s="174">
        <f t="shared" si="9"/>
        <v>538354</v>
      </c>
      <c r="F62" s="164">
        <f t="shared" si="9"/>
        <v>1013737</v>
      </c>
      <c r="G62" s="209">
        <f t="shared" si="9"/>
        <v>1695000</v>
      </c>
      <c r="H62" s="9">
        <f>(E62/G62)</f>
        <v>0.31761297935103244</v>
      </c>
      <c r="J62" s="157" t="s">
        <v>17</v>
      </c>
      <c r="K62" s="206"/>
      <c r="L62" s="207"/>
      <c r="M62" s="199">
        <f t="shared" si="7"/>
        <v>0</v>
      </c>
      <c r="N62" s="200">
        <f>G60/Tabulação!B67</f>
        <v>7500</v>
      </c>
      <c r="O62" s="9">
        <f t="shared" si="8"/>
        <v>0</v>
      </c>
    </row>
    <row r="63" spans="1:17" s="194" customFormat="1">
      <c r="A63" s="188" t="s">
        <v>21</v>
      </c>
      <c r="B63" s="210">
        <f t="shared" ref="B63:G63" si="10">AVERAGE(B50:B61)</f>
        <v>93230.666666666672</v>
      </c>
      <c r="C63" s="210">
        <f t="shared" si="10"/>
        <v>86220.666666666672</v>
      </c>
      <c r="D63" s="210">
        <f t="shared" si="10"/>
        <v>0</v>
      </c>
      <c r="E63" s="211">
        <f t="shared" si="10"/>
        <v>44862.833333333336</v>
      </c>
      <c r="F63" s="210">
        <f t="shared" si="10"/>
        <v>84478.083333333328</v>
      </c>
      <c r="G63" s="193">
        <f t="shared" si="10"/>
        <v>148125</v>
      </c>
      <c r="H63" s="196"/>
      <c r="J63" s="157" t="s">
        <v>18</v>
      </c>
      <c r="K63" s="206"/>
      <c r="L63" s="207"/>
      <c r="M63" s="199">
        <f t="shared" si="7"/>
        <v>0</v>
      </c>
      <c r="N63" s="200">
        <f>G61/Tabulação!B68</f>
        <v>7500</v>
      </c>
      <c r="O63" s="9">
        <f t="shared" si="8"/>
        <v>0</v>
      </c>
    </row>
    <row r="64" spans="1:17" customFormat="1" ht="13.5" customHeight="1">
      <c r="A64" s="212"/>
      <c r="B64" s="212"/>
      <c r="C64" s="212"/>
      <c r="D64" s="212"/>
      <c r="E64" s="212"/>
      <c r="F64" s="212"/>
      <c r="G64" s="212"/>
      <c r="H64" s="196"/>
      <c r="I64" s="194"/>
      <c r="J64" s="13" t="s">
        <v>19</v>
      </c>
      <c r="K64" s="164">
        <f>SUM(K25:K62)</f>
        <v>13676.90242966752</v>
      </c>
      <c r="L64" s="164">
        <f>SUM(L25:L62)</f>
        <v>12711.655882352941</v>
      </c>
      <c r="M64" s="174">
        <f>SUM(N25:N49)</f>
        <v>0</v>
      </c>
      <c r="N64" s="209" t="s">
        <v>20</v>
      </c>
      <c r="O64" s="9">
        <f>H62</f>
        <v>0.31761297935103244</v>
      </c>
      <c r="P64" s="194"/>
      <c r="Q64" s="194"/>
    </row>
    <row r="65" spans="1:25" s="194" customFormat="1">
      <c r="A65" s="217"/>
      <c r="B65" s="218"/>
      <c r="C65" s="219"/>
      <c r="D65" s="219"/>
      <c r="E65" s="220"/>
      <c r="F65" s="221"/>
      <c r="G65" s="222"/>
      <c r="H65" s="196"/>
      <c r="J65" s="576" t="s">
        <v>21</v>
      </c>
      <c r="K65" s="210">
        <f t="shared" ref="K65:N65" si="11">AVERAGE(K52:K63)</f>
        <v>4558.9674765558402</v>
      </c>
      <c r="L65" s="210">
        <f t="shared" si="11"/>
        <v>4237.2186274509804</v>
      </c>
      <c r="M65" s="211">
        <f t="shared" si="11"/>
        <v>2199.0465260017049</v>
      </c>
      <c r="N65" s="193">
        <f t="shared" si="11"/>
        <v>7500</v>
      </c>
      <c r="O65" s="196"/>
    </row>
    <row r="66" spans="1:25" customFormat="1" ht="18" customHeight="1">
      <c r="A66" s="930" t="s">
        <v>190</v>
      </c>
      <c r="B66" s="930"/>
      <c r="C66" s="930"/>
      <c r="D66" s="930"/>
      <c r="E66" s="930"/>
      <c r="F66" s="930"/>
      <c r="G66" s="930"/>
      <c r="H66" s="930"/>
      <c r="M66" s="36"/>
      <c r="R66" s="1"/>
      <c r="S66" s="1"/>
    </row>
    <row r="67" spans="1:25" customFormat="1" ht="24" customHeight="1">
      <c r="A67" s="931" t="s">
        <v>1</v>
      </c>
      <c r="B67" s="931" t="s">
        <v>138</v>
      </c>
      <c r="C67" s="931" t="s">
        <v>139</v>
      </c>
      <c r="D67" s="931" t="s">
        <v>186</v>
      </c>
      <c r="E67" s="791" t="s">
        <v>19</v>
      </c>
      <c r="F67" s="931" t="s">
        <v>187</v>
      </c>
      <c r="G67" s="931" t="s">
        <v>188</v>
      </c>
      <c r="H67" s="931" t="s">
        <v>189</v>
      </c>
      <c r="I67" s="223"/>
      <c r="J67" s="194"/>
      <c r="K67" s="194"/>
      <c r="L67" s="194"/>
      <c r="M67" s="36"/>
      <c r="N67" s="194"/>
      <c r="O67" s="194"/>
      <c r="P67" s="194"/>
      <c r="Q67" s="194"/>
      <c r="R67" s="1"/>
      <c r="S67" s="1"/>
    </row>
    <row r="68" spans="1:25" customFormat="1">
      <c r="A68" s="932"/>
      <c r="B68" s="932"/>
      <c r="C68" s="932"/>
      <c r="D68" s="932"/>
      <c r="E68" s="792"/>
      <c r="F68" s="932"/>
      <c r="G68" s="932"/>
      <c r="H68" s="932"/>
      <c r="I68" s="223"/>
      <c r="J68" s="936" t="s">
        <v>190</v>
      </c>
      <c r="K68" s="936"/>
      <c r="L68" s="936"/>
      <c r="M68" s="936"/>
      <c r="N68" s="936"/>
      <c r="O68" s="936"/>
      <c r="R68" s="1"/>
      <c r="S68" s="1"/>
    </row>
    <row r="69" spans="1:25" customFormat="1" ht="15" customHeight="1">
      <c r="A69" s="157" t="s">
        <v>7</v>
      </c>
      <c r="B69" s="315">
        <v>86741</v>
      </c>
      <c r="C69" s="315">
        <v>80309</v>
      </c>
      <c r="D69" s="197">
        <v>0</v>
      </c>
      <c r="E69" s="199">
        <f>SUM(B69:D69)</f>
        <v>167050</v>
      </c>
      <c r="F69" s="197">
        <v>185100</v>
      </c>
      <c r="G69" s="224">
        <v>150000</v>
      </c>
      <c r="H69" s="9">
        <f>(E69/G69)</f>
        <v>1.1136666666666666</v>
      </c>
      <c r="I69" s="223"/>
      <c r="J69" s="791" t="s">
        <v>1</v>
      </c>
      <c r="K69" s="577" t="s">
        <v>127</v>
      </c>
      <c r="L69" s="577" t="s">
        <v>128</v>
      </c>
      <c r="M69" s="791" t="s">
        <v>19</v>
      </c>
      <c r="N69" s="791" t="s">
        <v>559</v>
      </c>
      <c r="O69" s="791" t="s">
        <v>189</v>
      </c>
      <c r="R69" s="1"/>
      <c r="S69" s="1"/>
    </row>
    <row r="70" spans="1:25" customFormat="1" ht="22.5">
      <c r="A70" s="157" t="s">
        <v>8</v>
      </c>
      <c r="B70" s="197">
        <v>138347</v>
      </c>
      <c r="C70" s="197">
        <v>104087</v>
      </c>
      <c r="D70" s="197">
        <v>0</v>
      </c>
      <c r="E70" s="199">
        <f t="shared" ref="E70:E80" si="12">SUM(B70:D70)</f>
        <v>242434</v>
      </c>
      <c r="F70" s="197">
        <v>209781</v>
      </c>
      <c r="G70" s="224">
        <v>200000</v>
      </c>
      <c r="H70" s="9">
        <f t="shared" ref="H70:H81" si="13">(E70/G70)</f>
        <v>1.21217</v>
      </c>
      <c r="I70" s="223"/>
      <c r="J70" s="792"/>
      <c r="K70" s="578" t="s">
        <v>560</v>
      </c>
      <c r="L70" s="578" t="s">
        <v>560</v>
      </c>
      <c r="M70" s="792"/>
      <c r="N70" s="792"/>
      <c r="O70" s="792"/>
      <c r="R70" s="1"/>
      <c r="S70" s="1"/>
    </row>
    <row r="71" spans="1:25" customFormat="1">
      <c r="A71" s="157" t="s">
        <v>9</v>
      </c>
      <c r="B71" s="197">
        <v>136508</v>
      </c>
      <c r="C71" s="197">
        <v>101876</v>
      </c>
      <c r="D71" s="197">
        <v>0</v>
      </c>
      <c r="E71" s="199">
        <f t="shared" si="12"/>
        <v>238384</v>
      </c>
      <c r="F71" s="197">
        <v>222589</v>
      </c>
      <c r="G71" s="224">
        <v>200000</v>
      </c>
      <c r="H71" s="9">
        <f t="shared" si="13"/>
        <v>1.1919200000000001</v>
      </c>
      <c r="I71" s="223"/>
      <c r="J71" s="157" t="s">
        <v>7</v>
      </c>
      <c r="K71" s="197">
        <f>B69/Tabulação!$B$57</f>
        <v>5102.411764705882</v>
      </c>
      <c r="L71" s="197">
        <f>C69/Tabulação!$B$57</f>
        <v>4724.0588235294117</v>
      </c>
      <c r="M71" s="199">
        <f t="shared" ref="M71:M82" si="14">SUM(K71:L71)</f>
        <v>9826.4705882352937</v>
      </c>
      <c r="N71" s="200">
        <f>G69/Tabulação!B57</f>
        <v>8823.5294117647063</v>
      </c>
      <c r="O71" s="9">
        <f t="shared" ref="O71:O82" si="15">(M71/N71)</f>
        <v>1.1136666666666666</v>
      </c>
      <c r="R71" s="1"/>
      <c r="S71" s="1"/>
    </row>
    <row r="72" spans="1:25" customFormat="1">
      <c r="A72" s="157" t="s">
        <v>10</v>
      </c>
      <c r="B72" s="197"/>
      <c r="C72" s="197"/>
      <c r="D72" s="197"/>
      <c r="E72" s="199">
        <f t="shared" si="12"/>
        <v>0</v>
      </c>
      <c r="F72" s="197">
        <v>178829</v>
      </c>
      <c r="G72" s="224">
        <v>200000</v>
      </c>
      <c r="H72" s="9">
        <f t="shared" si="13"/>
        <v>0</v>
      </c>
      <c r="I72" s="225"/>
      <c r="J72" s="157" t="s">
        <v>8</v>
      </c>
      <c r="K72" s="197">
        <f>B70/Tabulação!$B$58</f>
        <v>6917.35</v>
      </c>
      <c r="L72" s="197">
        <f>C70/Tabulação!$B$58</f>
        <v>5204.3500000000004</v>
      </c>
      <c r="M72" s="199">
        <f t="shared" si="14"/>
        <v>12121.7</v>
      </c>
      <c r="N72" s="200">
        <f>G70/Tabulação!B58</f>
        <v>10000</v>
      </c>
      <c r="O72" s="9">
        <f t="shared" si="15"/>
        <v>1.21217</v>
      </c>
      <c r="R72" s="565"/>
      <c r="S72" s="565"/>
    </row>
    <row r="73" spans="1:25" customFormat="1">
      <c r="A73" s="11" t="s">
        <v>11</v>
      </c>
      <c r="B73" s="206"/>
      <c r="C73" s="207"/>
      <c r="D73" s="207"/>
      <c r="E73" s="199">
        <f t="shared" si="12"/>
        <v>0</v>
      </c>
      <c r="F73" s="206">
        <v>200107</v>
      </c>
      <c r="G73" s="224">
        <v>200000</v>
      </c>
      <c r="H73" s="9">
        <f t="shared" si="13"/>
        <v>0</v>
      </c>
      <c r="I73" s="226"/>
      <c r="J73" s="157" t="s">
        <v>9</v>
      </c>
      <c r="K73" s="197">
        <f>B71/Tabulação!$B$59</f>
        <v>5935.130434782609</v>
      </c>
      <c r="L73" s="197">
        <f>C71/Tabulação!$B$59</f>
        <v>4429.391304347826</v>
      </c>
      <c r="M73" s="199">
        <f t="shared" si="14"/>
        <v>10364.521739130436</v>
      </c>
      <c r="N73" s="200">
        <f>G71/Tabulação!B59</f>
        <v>8695.652173913044</v>
      </c>
      <c r="O73" s="9">
        <f t="shared" si="15"/>
        <v>1.1919200000000001</v>
      </c>
      <c r="R73" s="567"/>
      <c r="S73" s="567"/>
    </row>
    <row r="74" spans="1:25" customFormat="1">
      <c r="A74" s="11" t="s">
        <v>12</v>
      </c>
      <c r="B74" s="206"/>
      <c r="C74" s="207"/>
      <c r="D74" s="207"/>
      <c r="E74" s="199">
        <f t="shared" si="12"/>
        <v>0</v>
      </c>
      <c r="F74" s="206">
        <v>208350</v>
      </c>
      <c r="G74" s="224">
        <v>200000</v>
      </c>
      <c r="H74" s="9">
        <f t="shared" si="13"/>
        <v>0</v>
      </c>
      <c r="I74" s="226"/>
      <c r="J74" s="157" t="s">
        <v>10</v>
      </c>
      <c r="K74" s="197"/>
      <c r="L74" s="197"/>
      <c r="M74" s="199">
        <f t="shared" si="14"/>
        <v>0</v>
      </c>
      <c r="N74" s="200">
        <f>G72/Tabulação!B60</f>
        <v>11111.111111111111</v>
      </c>
      <c r="O74" s="9">
        <f t="shared" si="15"/>
        <v>0</v>
      </c>
      <c r="R74" s="567"/>
      <c r="S74" s="567"/>
    </row>
    <row r="75" spans="1:25" customFormat="1">
      <c r="A75" s="11" t="s">
        <v>13</v>
      </c>
      <c r="B75" s="206"/>
      <c r="C75" s="207"/>
      <c r="D75" s="207"/>
      <c r="E75" s="199">
        <f t="shared" si="12"/>
        <v>0</v>
      </c>
      <c r="F75" s="206">
        <v>223972</v>
      </c>
      <c r="G75" s="224">
        <v>200000</v>
      </c>
      <c r="H75" s="9">
        <f t="shared" si="13"/>
        <v>0</v>
      </c>
      <c r="I75" s="226"/>
      <c r="J75" s="157" t="s">
        <v>11</v>
      </c>
      <c r="K75" s="204"/>
      <c r="L75" s="197"/>
      <c r="M75" s="199">
        <f t="shared" si="14"/>
        <v>0</v>
      </c>
      <c r="N75" s="200">
        <f>G73/Tabulação!B61</f>
        <v>9090.9090909090901</v>
      </c>
      <c r="O75" s="9">
        <f t="shared" si="15"/>
        <v>0</v>
      </c>
      <c r="R75" s="568"/>
      <c r="S75" s="568"/>
    </row>
    <row r="76" spans="1:25" customFormat="1">
      <c r="A76" s="11" t="s">
        <v>14</v>
      </c>
      <c r="B76" s="206"/>
      <c r="C76" s="207"/>
      <c r="D76" s="207"/>
      <c r="E76" s="199">
        <f t="shared" si="12"/>
        <v>0</v>
      </c>
      <c r="F76" s="206">
        <v>203838</v>
      </c>
      <c r="G76" s="224">
        <v>200000</v>
      </c>
      <c r="H76" s="9">
        <f t="shared" si="13"/>
        <v>0</v>
      </c>
      <c r="I76" s="226"/>
      <c r="J76" s="157" t="s">
        <v>12</v>
      </c>
      <c r="K76" s="197"/>
      <c r="L76" s="197"/>
      <c r="M76" s="199">
        <f t="shared" si="14"/>
        <v>0</v>
      </c>
      <c r="N76" s="200">
        <f>G74/Tabulação!B62</f>
        <v>9523.8095238095229</v>
      </c>
      <c r="O76" s="9">
        <f t="shared" si="15"/>
        <v>0</v>
      </c>
      <c r="R76" s="1"/>
      <c r="S76" s="1"/>
    </row>
    <row r="77" spans="1:25" customFormat="1">
      <c r="A77" s="11" t="s">
        <v>15</v>
      </c>
      <c r="B77" s="206"/>
      <c r="C77" s="207"/>
      <c r="D77" s="207"/>
      <c r="E77" s="216">
        <f t="shared" si="12"/>
        <v>0</v>
      </c>
      <c r="F77" s="206">
        <v>214931</v>
      </c>
      <c r="G77" s="224">
        <v>200000</v>
      </c>
      <c r="H77" s="9">
        <f t="shared" si="13"/>
        <v>0</v>
      </c>
      <c r="I77" s="227"/>
      <c r="J77" s="157" t="s">
        <v>13</v>
      </c>
      <c r="K77" s="197"/>
      <c r="L77" s="197"/>
      <c r="M77" s="199">
        <f t="shared" si="14"/>
        <v>0</v>
      </c>
      <c r="N77" s="200">
        <f>G75/Tabulação!B63</f>
        <v>9523.8095238095229</v>
      </c>
      <c r="O77" s="9">
        <f t="shared" si="15"/>
        <v>0</v>
      </c>
      <c r="R77" s="1"/>
      <c r="S77" s="1"/>
      <c r="T77" s="1"/>
      <c r="U77" s="1"/>
      <c r="V77" s="1"/>
      <c r="W77" s="1"/>
      <c r="X77" s="1"/>
      <c r="Y77" s="1"/>
    </row>
    <row r="78" spans="1:25" customFormat="1">
      <c r="A78" s="11" t="s">
        <v>16</v>
      </c>
      <c r="B78" s="206"/>
      <c r="C78" s="207"/>
      <c r="D78" s="207"/>
      <c r="E78" s="216">
        <f t="shared" si="12"/>
        <v>0</v>
      </c>
      <c r="F78" s="206">
        <v>213932</v>
      </c>
      <c r="G78" s="224">
        <v>200000</v>
      </c>
      <c r="H78" s="9">
        <f t="shared" si="13"/>
        <v>0</v>
      </c>
      <c r="I78" s="226"/>
      <c r="J78" s="157" t="s">
        <v>14</v>
      </c>
      <c r="K78" s="197"/>
      <c r="L78" s="197"/>
      <c r="M78" s="199">
        <f t="shared" si="14"/>
        <v>0</v>
      </c>
      <c r="N78" s="200">
        <f>G76/Tabulação!B64</f>
        <v>8695.652173913044</v>
      </c>
      <c r="O78" s="9">
        <f t="shared" si="15"/>
        <v>0</v>
      </c>
      <c r="Q78" s="1"/>
      <c r="R78" s="1"/>
      <c r="S78" s="1"/>
      <c r="T78" s="1"/>
      <c r="U78" s="1"/>
      <c r="V78" s="1"/>
      <c r="W78" s="1"/>
      <c r="X78" s="1"/>
      <c r="Y78" s="1"/>
    </row>
    <row r="79" spans="1:25" customFormat="1">
      <c r="A79" s="11" t="s">
        <v>17</v>
      </c>
      <c r="B79" s="206"/>
      <c r="C79" s="207"/>
      <c r="D79" s="207"/>
      <c r="E79" s="216">
        <f t="shared" si="12"/>
        <v>0</v>
      </c>
      <c r="F79" s="206">
        <v>200197</v>
      </c>
      <c r="G79" s="224">
        <v>200000</v>
      </c>
      <c r="H79" s="9">
        <f t="shared" si="13"/>
        <v>0</v>
      </c>
      <c r="I79" s="226"/>
      <c r="J79" s="157" t="s">
        <v>15</v>
      </c>
      <c r="K79" s="197"/>
      <c r="L79" s="197"/>
      <c r="M79" s="199">
        <f t="shared" si="14"/>
        <v>0</v>
      </c>
      <c r="N79" s="200">
        <f>G77/Tabulação!B65</f>
        <v>10000</v>
      </c>
      <c r="O79" s="9">
        <f t="shared" si="15"/>
        <v>0</v>
      </c>
      <c r="Q79" s="1"/>
      <c r="R79" s="1"/>
      <c r="S79" s="1"/>
      <c r="T79" s="1"/>
      <c r="U79" s="1"/>
      <c r="V79" s="1"/>
      <c r="W79" s="1"/>
      <c r="X79" s="1"/>
      <c r="Y79" s="1"/>
    </row>
    <row r="80" spans="1:25" customFormat="1">
      <c r="A80" s="11" t="s">
        <v>18</v>
      </c>
      <c r="B80" s="206"/>
      <c r="C80" s="207"/>
      <c r="D80" s="207"/>
      <c r="E80" s="216">
        <f t="shared" si="12"/>
        <v>0</v>
      </c>
      <c r="F80" s="206">
        <v>112553</v>
      </c>
      <c r="G80" s="224">
        <v>150000</v>
      </c>
      <c r="H80" s="9">
        <f t="shared" si="13"/>
        <v>0</v>
      </c>
      <c r="I80" s="226"/>
      <c r="J80" s="157" t="s">
        <v>16</v>
      </c>
      <c r="K80" s="197"/>
      <c r="L80" s="197"/>
      <c r="M80" s="199">
        <f t="shared" si="14"/>
        <v>0</v>
      </c>
      <c r="N80" s="200">
        <f>G78/Tabulação!B66</f>
        <v>9523.8095238095229</v>
      </c>
      <c r="O80" s="9">
        <f t="shared" si="15"/>
        <v>0</v>
      </c>
      <c r="Q80" s="1"/>
      <c r="R80" s="1"/>
      <c r="S80" s="1"/>
      <c r="T80" s="1"/>
      <c r="U80" s="1"/>
      <c r="V80" s="1"/>
      <c r="W80" s="1"/>
      <c r="X80" s="1"/>
      <c r="Y80" s="1"/>
    </row>
    <row r="81" spans="1:25" customFormat="1">
      <c r="A81" s="13" t="s">
        <v>19</v>
      </c>
      <c r="B81" s="150">
        <f>SUM(B69:B80)</f>
        <v>361596</v>
      </c>
      <c r="C81" s="150">
        <f>SUM(C69:C80)</f>
        <v>286272</v>
      </c>
      <c r="D81" s="150">
        <f t="shared" ref="D81:G81" si="16">SUM(D69:D80)</f>
        <v>0</v>
      </c>
      <c r="E81" s="174">
        <f t="shared" si="16"/>
        <v>647868</v>
      </c>
      <c r="F81" s="164">
        <f t="shared" si="16"/>
        <v>2374179</v>
      </c>
      <c r="G81" s="224">
        <f t="shared" si="16"/>
        <v>2300000</v>
      </c>
      <c r="H81" s="9">
        <f t="shared" si="13"/>
        <v>0.28168173913043476</v>
      </c>
      <c r="J81" s="157" t="s">
        <v>17</v>
      </c>
      <c r="K81" s="206"/>
      <c r="L81" s="207"/>
      <c r="M81" s="199">
        <f t="shared" si="14"/>
        <v>0</v>
      </c>
      <c r="N81" s="200">
        <f>G79/Tabulação!B67</f>
        <v>10000</v>
      </c>
      <c r="O81" s="9">
        <f t="shared" si="15"/>
        <v>0</v>
      </c>
      <c r="Q81" s="1"/>
      <c r="R81" s="1"/>
      <c r="S81" s="1"/>
      <c r="T81" s="1"/>
      <c r="U81" s="1"/>
      <c r="V81" s="1"/>
      <c r="W81" s="1"/>
      <c r="X81" s="1"/>
      <c r="Y81" s="1"/>
    </row>
    <row r="82" spans="1:25" s="194" customFormat="1">
      <c r="A82" s="188" t="s">
        <v>21</v>
      </c>
      <c r="B82" s="64">
        <f>AVERAGE(B69:B80)</f>
        <v>120532</v>
      </c>
      <c r="C82" s="64">
        <f>AVERAGE(C69:C80)</f>
        <v>95424</v>
      </c>
      <c r="D82" s="64">
        <f>AVERAGE(D69:D80)</f>
        <v>0</v>
      </c>
      <c r="E82" s="228">
        <f>AVERAGE(E69:E80)</f>
        <v>53989</v>
      </c>
      <c r="F82" s="192"/>
      <c r="G82" s="192"/>
      <c r="H82" s="192"/>
      <c r="J82" s="157" t="s">
        <v>18</v>
      </c>
      <c r="K82" s="206"/>
      <c r="L82" s="207"/>
      <c r="M82" s="199">
        <f t="shared" si="14"/>
        <v>0</v>
      </c>
      <c r="N82" s="200">
        <f>G80/Tabulação!B68</f>
        <v>13636.363636363636</v>
      </c>
      <c r="O82" s="9">
        <f t="shared" si="15"/>
        <v>0</v>
      </c>
      <c r="P82"/>
      <c r="Q82" s="1"/>
      <c r="R82" s="1"/>
      <c r="S82" s="1"/>
      <c r="T82" s="1"/>
      <c r="U82" s="1"/>
      <c r="V82" s="1"/>
      <c r="W82" s="1"/>
      <c r="X82" s="1"/>
      <c r="Y82" s="1"/>
    </row>
    <row r="83" spans="1:25" s="194" customFormat="1">
      <c r="A83" s="602"/>
      <c r="B83" s="603"/>
      <c r="C83" s="603"/>
      <c r="D83" s="603"/>
      <c r="E83" s="605"/>
      <c r="F83" s="222"/>
      <c r="G83" s="222"/>
      <c r="H83" s="222"/>
      <c r="J83" s="13" t="s">
        <v>19</v>
      </c>
      <c r="K83" s="164">
        <f>SUM(K44:K81)</f>
        <v>49867.664535379372</v>
      </c>
      <c r="L83" s="164">
        <f>SUM(L44:L81)</f>
        <v>44018.330520034098</v>
      </c>
      <c r="M83" s="174">
        <f>SUM(N44:N68)</f>
        <v>97500</v>
      </c>
      <c r="N83" s="209" t="s">
        <v>20</v>
      </c>
      <c r="O83" s="9">
        <f>H81</f>
        <v>0.28168173913043476</v>
      </c>
      <c r="P83"/>
      <c r="Q83" s="1"/>
      <c r="R83" s="1"/>
      <c r="S83" s="1"/>
      <c r="T83" s="1"/>
      <c r="U83" s="1"/>
      <c r="V83" s="1"/>
      <c r="W83" s="1"/>
      <c r="X83" s="1"/>
      <c r="Y83" s="1"/>
    </row>
    <row r="84" spans="1:25" s="194" customFormat="1">
      <c r="A84" s="602"/>
      <c r="B84" s="603"/>
      <c r="C84" s="603"/>
      <c r="D84" s="603"/>
      <c r="E84" s="605"/>
      <c r="F84" s="222"/>
      <c r="G84" s="222"/>
      <c r="H84" s="222"/>
      <c r="J84" s="582" t="s">
        <v>21</v>
      </c>
      <c r="K84" s="210">
        <f t="shared" ref="K84:N84" si="17">AVERAGE(K71:K82)</f>
        <v>5984.9640664961635</v>
      </c>
      <c r="L84" s="210">
        <f t="shared" si="17"/>
        <v>4785.9333759590791</v>
      </c>
      <c r="M84" s="211">
        <f t="shared" si="17"/>
        <v>2692.7243606138109</v>
      </c>
      <c r="N84" s="193">
        <f t="shared" si="17"/>
        <v>9885.3871807836003</v>
      </c>
      <c r="O84" s="196"/>
      <c r="Q84" s="1"/>
      <c r="R84" s="1"/>
      <c r="S84" s="1"/>
      <c r="T84" s="1"/>
      <c r="U84" s="1"/>
      <c r="V84" s="1"/>
      <c r="W84" s="1"/>
      <c r="X84" s="1"/>
      <c r="Y84" s="1"/>
    </row>
    <row r="85" spans="1:25" s="194" customFormat="1">
      <c r="A85" s="602"/>
      <c r="B85" s="603"/>
      <c r="C85" s="603"/>
      <c r="D85" s="603"/>
      <c r="E85" s="605"/>
      <c r="F85" s="222"/>
      <c r="G85" s="222"/>
      <c r="H85" s="222"/>
      <c r="J85" s="217"/>
      <c r="K85" s="219"/>
      <c r="L85" s="219"/>
      <c r="M85" s="219"/>
      <c r="N85" s="604"/>
      <c r="O85" s="196"/>
      <c r="Q85" s="1"/>
      <c r="R85" s="1"/>
      <c r="S85" s="1"/>
      <c r="T85" s="1"/>
      <c r="U85" s="1"/>
      <c r="V85" s="1"/>
      <c r="W85" s="1"/>
      <c r="X85" s="1"/>
      <c r="Y85" s="1"/>
    </row>
    <row r="86" spans="1:25" s="194" customFormat="1">
      <c r="A86" s="602"/>
      <c r="B86" s="603"/>
      <c r="C86" s="603"/>
      <c r="D86" s="603"/>
      <c r="E86" s="605"/>
      <c r="F86" s="222"/>
      <c r="G86" s="222"/>
      <c r="H86" s="222"/>
      <c r="J86" s="217"/>
      <c r="K86" s="219"/>
      <c r="L86" s="219"/>
      <c r="M86" s="219"/>
      <c r="N86" s="604"/>
      <c r="O86" s="196"/>
      <c r="Q86" s="1"/>
      <c r="R86" s="1"/>
      <c r="S86" s="1"/>
      <c r="T86" s="1"/>
      <c r="U86" s="1"/>
      <c r="V86" s="1"/>
      <c r="W86" s="1"/>
      <c r="X86" s="1"/>
      <c r="Y86" s="1"/>
    </row>
    <row r="87" spans="1:25" s="194" customFormat="1">
      <c r="A87" s="602"/>
      <c r="B87" s="603"/>
      <c r="C87" s="603"/>
      <c r="D87" s="603"/>
      <c r="E87" s="605"/>
      <c r="F87" s="222"/>
      <c r="G87" s="222"/>
      <c r="H87" s="222"/>
      <c r="J87" s="217"/>
      <c r="K87" s="219"/>
      <c r="L87" s="219"/>
      <c r="M87" s="219"/>
      <c r="N87" s="604"/>
      <c r="O87" s="196"/>
      <c r="Q87" s="1"/>
      <c r="R87" s="1"/>
      <c r="S87" s="1"/>
      <c r="T87" s="1"/>
      <c r="U87" s="1"/>
      <c r="V87" s="1"/>
      <c r="W87" s="1"/>
      <c r="X87" s="1"/>
      <c r="Y87" s="1"/>
    </row>
    <row r="88" spans="1:25" s="194" customFormat="1">
      <c r="A88" s="602"/>
      <c r="B88" s="603"/>
      <c r="C88" s="603"/>
      <c r="D88" s="603"/>
      <c r="E88" s="605"/>
      <c r="F88" s="222"/>
      <c r="G88" s="222"/>
      <c r="H88" s="222"/>
      <c r="J88" s="217"/>
      <c r="K88" s="219"/>
      <c r="L88" s="219"/>
      <c r="M88" s="219"/>
      <c r="N88" s="604"/>
      <c r="O88" s="196"/>
      <c r="Q88" s="1"/>
      <c r="R88" s="1"/>
      <c r="S88" s="1"/>
      <c r="T88" s="1"/>
      <c r="U88" s="1"/>
      <c r="V88" s="1"/>
      <c r="W88" s="1"/>
      <c r="X88" s="1"/>
      <c r="Y88" s="1"/>
    </row>
    <row r="89" spans="1:25" s="194" customFormat="1">
      <c r="A89" s="602"/>
      <c r="B89" s="603"/>
      <c r="C89" s="603"/>
      <c r="D89" s="603"/>
      <c r="E89" s="605"/>
      <c r="F89" s="222"/>
      <c r="G89" s="222"/>
      <c r="H89" s="222"/>
      <c r="J89" s="217"/>
      <c r="K89" s="219"/>
      <c r="L89" s="219"/>
      <c r="M89" s="219"/>
      <c r="N89" s="604"/>
      <c r="O89" s="196"/>
      <c r="Q89" s="1"/>
      <c r="R89" s="1"/>
      <c r="S89" s="1"/>
      <c r="T89" s="1"/>
      <c r="U89" s="1"/>
      <c r="V89" s="1"/>
      <c r="W89" s="1"/>
      <c r="X89" s="1"/>
      <c r="Y89" s="1"/>
    </row>
    <row r="90" spans="1:25" s="194" customFormat="1">
      <c r="A90" s="602"/>
      <c r="B90" s="603"/>
      <c r="C90" s="603"/>
      <c r="D90" s="603"/>
      <c r="E90" s="605"/>
      <c r="F90" s="222"/>
      <c r="G90" s="222"/>
      <c r="H90" s="222"/>
      <c r="J90" s="217"/>
      <c r="K90" s="219"/>
      <c r="L90" s="219"/>
      <c r="M90" s="219"/>
      <c r="N90" s="604"/>
      <c r="O90" s="196"/>
      <c r="Q90" s="1"/>
      <c r="R90" s="1"/>
      <c r="S90" s="1"/>
      <c r="T90" s="1"/>
      <c r="U90" s="1"/>
      <c r="V90" s="1"/>
      <c r="W90" s="1"/>
      <c r="X90" s="1"/>
      <c r="Y90" s="1"/>
    </row>
    <row r="91" spans="1:25" s="194" customFormat="1" ht="30" customHeight="1">
      <c r="A91" s="602"/>
      <c r="B91" s="603"/>
      <c r="C91" s="603"/>
      <c r="D91" s="603"/>
      <c r="E91" s="605"/>
      <c r="F91" s="222"/>
      <c r="G91" s="222"/>
      <c r="H91" s="222"/>
      <c r="J91" s="742" t="s">
        <v>136</v>
      </c>
      <c r="K91" s="743"/>
      <c r="L91" s="743"/>
      <c r="M91" s="743"/>
      <c r="N91" s="743"/>
      <c r="O91" s="743"/>
      <c r="P91" s="744"/>
      <c r="Q91" s="748">
        <v>2017</v>
      </c>
      <c r="R91" s="1"/>
      <c r="S91" s="1"/>
      <c r="T91" s="1"/>
      <c r="U91" s="1"/>
      <c r="V91" s="1"/>
      <c r="W91" s="1"/>
      <c r="X91" s="1"/>
      <c r="Y91" s="1"/>
    </row>
    <row r="92" spans="1:25" customFormat="1" ht="30" customHeight="1">
      <c r="A92" s="217"/>
      <c r="B92" s="218"/>
      <c r="C92" s="219"/>
      <c r="D92" s="219"/>
      <c r="E92" s="220"/>
      <c r="F92" s="221"/>
      <c r="G92" s="222"/>
      <c r="H92" s="196"/>
      <c r="J92" s="745"/>
      <c r="K92" s="746"/>
      <c r="L92" s="746"/>
      <c r="M92" s="746"/>
      <c r="N92" s="746"/>
      <c r="O92" s="746"/>
      <c r="P92" s="747"/>
      <c r="Q92" s="749"/>
      <c r="R92" s="1"/>
      <c r="S92" s="1"/>
      <c r="T92" s="1"/>
      <c r="U92" s="1"/>
      <c r="V92" s="1"/>
      <c r="W92" s="1"/>
      <c r="X92" s="1"/>
      <c r="Y92" s="1"/>
    </row>
    <row r="93" spans="1:25" customFormat="1" ht="24" customHeight="1">
      <c r="A93" s="930" t="s">
        <v>191</v>
      </c>
      <c r="B93" s="930"/>
      <c r="C93" s="930"/>
      <c r="D93" s="930"/>
      <c r="E93" s="930"/>
      <c r="F93" s="930"/>
      <c r="G93" s="930"/>
      <c r="H93" s="930"/>
      <c r="J93" s="217"/>
      <c r="K93" s="219"/>
      <c r="L93" s="219"/>
      <c r="M93" s="219"/>
      <c r="N93" s="604"/>
      <c r="O93" s="196"/>
      <c r="P93" s="194"/>
      <c r="Q93" s="1"/>
      <c r="R93" s="1"/>
      <c r="S93" s="1"/>
      <c r="T93" s="1"/>
      <c r="U93" s="1"/>
      <c r="V93" s="1"/>
      <c r="W93" s="1"/>
      <c r="X93" s="1"/>
    </row>
    <row r="94" spans="1:25" customFormat="1" ht="22.5" customHeight="1">
      <c r="A94" s="931" t="s">
        <v>1</v>
      </c>
      <c r="B94" s="944" t="s">
        <v>138</v>
      </c>
      <c r="C94" s="944" t="s">
        <v>139</v>
      </c>
      <c r="D94" s="944" t="s">
        <v>186</v>
      </c>
      <c r="E94" s="826" t="s">
        <v>19</v>
      </c>
      <c r="F94" s="944" t="s">
        <v>187</v>
      </c>
      <c r="G94" s="931" t="s">
        <v>188</v>
      </c>
      <c r="H94" s="931" t="s">
        <v>189</v>
      </c>
      <c r="I94" s="223"/>
      <c r="M94" s="1"/>
      <c r="Q94" s="1"/>
      <c r="R94" s="1"/>
      <c r="S94" s="1"/>
      <c r="T94" s="1"/>
      <c r="U94" s="1"/>
      <c r="V94" s="1"/>
      <c r="W94" s="1"/>
      <c r="X94" s="1"/>
    </row>
    <row r="95" spans="1:25" customFormat="1" ht="22.5" customHeight="1">
      <c r="A95" s="932"/>
      <c r="B95" s="944"/>
      <c r="C95" s="944"/>
      <c r="D95" s="944"/>
      <c r="E95" s="826"/>
      <c r="F95" s="944"/>
      <c r="G95" s="932"/>
      <c r="H95" s="932"/>
      <c r="I95" s="223"/>
      <c r="J95" s="936" t="s">
        <v>191</v>
      </c>
      <c r="K95" s="936"/>
      <c r="L95" s="936"/>
      <c r="M95" s="936"/>
      <c r="N95" s="936"/>
      <c r="O95" s="936"/>
      <c r="P95" s="1"/>
      <c r="Q95" s="1"/>
      <c r="R95" s="1"/>
      <c r="S95" s="1"/>
      <c r="T95" s="1"/>
      <c r="U95" s="1"/>
      <c r="V95" s="1"/>
      <c r="W95" s="1"/>
      <c r="X95" s="1"/>
    </row>
    <row r="96" spans="1:25" customFormat="1">
      <c r="A96" s="157" t="s">
        <v>7</v>
      </c>
      <c r="B96" s="595">
        <v>87545</v>
      </c>
      <c r="C96" s="595">
        <v>88523</v>
      </c>
      <c r="D96" s="318">
        <v>0</v>
      </c>
      <c r="E96" s="596">
        <f t="shared" ref="E96:E107" si="18">SUM(B96:D96)</f>
        <v>176068</v>
      </c>
      <c r="F96" s="595">
        <v>165001</v>
      </c>
      <c r="G96" s="224">
        <v>100000</v>
      </c>
      <c r="H96" s="9">
        <f>(E96/G96)</f>
        <v>1.76068</v>
      </c>
      <c r="I96" s="223"/>
      <c r="J96" s="791" t="s">
        <v>1</v>
      </c>
      <c r="K96" s="577" t="s">
        <v>127</v>
      </c>
      <c r="L96" s="577" t="s">
        <v>128</v>
      </c>
      <c r="M96" s="791" t="s">
        <v>19</v>
      </c>
      <c r="N96" s="791" t="s">
        <v>559</v>
      </c>
      <c r="O96" s="791" t="s">
        <v>189</v>
      </c>
      <c r="P96" s="1"/>
      <c r="Q96" s="1"/>
      <c r="R96" s="1"/>
      <c r="S96" s="1"/>
      <c r="T96" s="1"/>
      <c r="U96" s="1"/>
      <c r="V96" s="1"/>
      <c r="W96" s="1"/>
      <c r="X96" s="1"/>
    </row>
    <row r="97" spans="1:25" customFormat="1" ht="22.5">
      <c r="A97" s="157" t="s">
        <v>8</v>
      </c>
      <c r="B97" s="595">
        <v>127642</v>
      </c>
      <c r="C97" s="595">
        <v>114189</v>
      </c>
      <c r="D97" s="595">
        <v>0</v>
      </c>
      <c r="E97" s="596">
        <f t="shared" si="18"/>
        <v>241831</v>
      </c>
      <c r="F97" s="595">
        <v>191850</v>
      </c>
      <c r="G97" s="224">
        <v>200000</v>
      </c>
      <c r="H97" s="9">
        <f t="shared" ref="H97:H108" si="19">(E97/G97)</f>
        <v>1.209155</v>
      </c>
      <c r="I97" s="223"/>
      <c r="J97" s="792"/>
      <c r="K97" s="578" t="s">
        <v>560</v>
      </c>
      <c r="L97" s="578" t="s">
        <v>560</v>
      </c>
      <c r="M97" s="792"/>
      <c r="N97" s="792"/>
      <c r="O97" s="792"/>
      <c r="P97" s="1"/>
      <c r="Q97" s="1"/>
      <c r="R97" s="1"/>
      <c r="S97" s="1"/>
      <c r="T97" s="1"/>
      <c r="U97" s="1"/>
      <c r="V97" s="1"/>
      <c r="W97" s="1"/>
      <c r="X97" s="1"/>
    </row>
    <row r="98" spans="1:25" customFormat="1">
      <c r="A98" s="157" t="s">
        <v>9</v>
      </c>
      <c r="B98" s="595">
        <v>150870</v>
      </c>
      <c r="C98" s="595">
        <v>115002</v>
      </c>
      <c r="D98" s="595">
        <v>0</v>
      </c>
      <c r="E98" s="596">
        <f t="shared" si="18"/>
        <v>265872</v>
      </c>
      <c r="F98" s="595">
        <v>207676</v>
      </c>
      <c r="G98" s="224">
        <v>200000</v>
      </c>
      <c r="H98" s="9">
        <f t="shared" si="19"/>
        <v>1.3293600000000001</v>
      </c>
      <c r="I98" s="223"/>
      <c r="J98" s="157" t="s">
        <v>7</v>
      </c>
      <c r="K98" s="197">
        <f>B96/Tabulação!$B$57</f>
        <v>5149.7058823529414</v>
      </c>
      <c r="L98" s="197">
        <f>C96/Tabulação!$B$57</f>
        <v>5207.2352941176468</v>
      </c>
      <c r="M98" s="199">
        <f t="shared" ref="M98:M109" si="20">SUM(K98:L98)</f>
        <v>10356.941176470587</v>
      </c>
      <c r="N98" s="200">
        <f>G96/Tabulação!B57</f>
        <v>5882.3529411764703</v>
      </c>
      <c r="O98" s="9">
        <f t="shared" ref="O98:O109" si="21">(M98/N98)</f>
        <v>1.76068</v>
      </c>
      <c r="P98" s="1"/>
      <c r="Q98" s="1"/>
      <c r="R98" s="1"/>
      <c r="S98" s="1"/>
      <c r="T98" s="1"/>
      <c r="U98" s="1"/>
      <c r="V98" s="1"/>
      <c r="W98" s="1"/>
      <c r="X98" s="1"/>
    </row>
    <row r="99" spans="1:25" customFormat="1">
      <c r="A99" s="157" t="s">
        <v>10</v>
      </c>
      <c r="B99" s="595"/>
      <c r="C99" s="595"/>
      <c r="D99" s="595"/>
      <c r="E99" s="596">
        <f t="shared" si="18"/>
        <v>0</v>
      </c>
      <c r="F99" s="595">
        <v>193040</v>
      </c>
      <c r="G99" s="224">
        <v>200000</v>
      </c>
      <c r="H99" s="9">
        <f t="shared" si="19"/>
        <v>0</v>
      </c>
      <c r="I99" s="225"/>
      <c r="J99" s="157" t="s">
        <v>8</v>
      </c>
      <c r="K99" s="197">
        <f>B97/Tabulação!$B$58</f>
        <v>6382.1</v>
      </c>
      <c r="L99" s="197">
        <f>C97/Tabulação!$B$58</f>
        <v>5709.45</v>
      </c>
      <c r="M99" s="199">
        <f t="shared" si="20"/>
        <v>12091.55</v>
      </c>
      <c r="N99" s="200">
        <f>G97/Tabulação!B58</f>
        <v>10000</v>
      </c>
      <c r="O99" s="9">
        <f t="shared" si="21"/>
        <v>1.209155</v>
      </c>
      <c r="P99" s="1"/>
      <c r="Q99" s="1"/>
      <c r="R99" s="1"/>
      <c r="S99" s="1"/>
      <c r="T99" s="1"/>
      <c r="U99" s="1"/>
      <c r="V99" s="1"/>
      <c r="W99" s="1"/>
      <c r="X99" s="1"/>
    </row>
    <row r="100" spans="1:25" customFormat="1">
      <c r="A100" s="11" t="s">
        <v>11</v>
      </c>
      <c r="B100" s="597"/>
      <c r="C100" s="598"/>
      <c r="D100" s="599"/>
      <c r="E100" s="596">
        <f t="shared" si="18"/>
        <v>0</v>
      </c>
      <c r="F100" s="600">
        <v>196889</v>
      </c>
      <c r="G100" s="224">
        <v>200000</v>
      </c>
      <c r="H100" s="9">
        <f t="shared" si="19"/>
        <v>0</v>
      </c>
      <c r="I100" s="226"/>
      <c r="J100" s="157" t="s">
        <v>9</v>
      </c>
      <c r="K100" s="197">
        <f>B98/Tabulação!$B$59</f>
        <v>6559.565217391304</v>
      </c>
      <c r="L100" s="197">
        <f>C98/Tabulação!$B$59</f>
        <v>5000.086956521739</v>
      </c>
      <c r="M100" s="199">
        <f t="shared" si="20"/>
        <v>11559.652173913044</v>
      </c>
      <c r="N100" s="200">
        <f>G98/Tabulação!B59</f>
        <v>8695.652173913044</v>
      </c>
      <c r="O100" s="9">
        <f t="shared" si="21"/>
        <v>1.3293599999999999</v>
      </c>
      <c r="P100" s="1"/>
      <c r="Q100" s="1"/>
      <c r="R100" s="1"/>
      <c r="S100" s="1"/>
      <c r="T100" s="1"/>
      <c r="U100" s="1"/>
      <c r="V100" s="1"/>
      <c r="W100" s="1"/>
      <c r="X100" s="1"/>
    </row>
    <row r="101" spans="1:25" customFormat="1">
      <c r="A101" s="11" t="s">
        <v>12</v>
      </c>
      <c r="B101" s="597"/>
      <c r="C101" s="598"/>
      <c r="D101" s="598"/>
      <c r="E101" s="596">
        <f t="shared" si="18"/>
        <v>0</v>
      </c>
      <c r="F101" s="600">
        <v>202466</v>
      </c>
      <c r="G101" s="224">
        <v>200000</v>
      </c>
      <c r="H101" s="9">
        <f t="shared" si="19"/>
        <v>0</v>
      </c>
      <c r="I101" s="226"/>
      <c r="J101" s="157" t="s">
        <v>10</v>
      </c>
      <c r="K101" s="197"/>
      <c r="L101" s="197"/>
      <c r="M101" s="199">
        <f t="shared" si="20"/>
        <v>0</v>
      </c>
      <c r="N101" s="200">
        <f>G99/Tabulação!B60</f>
        <v>11111.111111111111</v>
      </c>
      <c r="O101" s="9">
        <f t="shared" si="21"/>
        <v>0</v>
      </c>
      <c r="P101" s="1"/>
      <c r="Q101" s="1"/>
      <c r="R101" s="1"/>
      <c r="S101" s="1"/>
      <c r="T101" s="1"/>
      <c r="U101" s="1"/>
      <c r="V101" s="1"/>
      <c r="W101" s="1"/>
      <c r="X101" s="1"/>
    </row>
    <row r="102" spans="1:25" customFormat="1">
      <c r="A102" s="5" t="s">
        <v>13</v>
      </c>
      <c r="B102" s="597"/>
      <c r="C102" s="598"/>
      <c r="D102" s="598"/>
      <c r="E102" s="596">
        <f t="shared" si="18"/>
        <v>0</v>
      </c>
      <c r="F102" s="600">
        <v>221349</v>
      </c>
      <c r="G102" s="224">
        <v>200000</v>
      </c>
      <c r="H102" s="9">
        <f t="shared" si="19"/>
        <v>0</v>
      </c>
      <c r="I102" s="226"/>
      <c r="J102" s="157" t="s">
        <v>11</v>
      </c>
      <c r="K102" s="204"/>
      <c r="L102" s="197"/>
      <c r="M102" s="199">
        <f t="shared" si="20"/>
        <v>0</v>
      </c>
      <c r="N102" s="200">
        <f>G100/Tabulação!B61</f>
        <v>9090.9090909090901</v>
      </c>
      <c r="O102" s="9">
        <f t="shared" si="21"/>
        <v>0</v>
      </c>
      <c r="P102" s="1"/>
      <c r="Q102" s="1"/>
      <c r="R102" s="1"/>
      <c r="S102" s="1"/>
      <c r="T102" s="1"/>
      <c r="U102" s="1"/>
      <c r="V102" s="1"/>
      <c r="W102" s="1"/>
      <c r="X102" s="1"/>
    </row>
    <row r="103" spans="1:25" customFormat="1">
      <c r="A103" s="5" t="s">
        <v>14</v>
      </c>
      <c r="B103" s="214"/>
      <c r="C103" s="207"/>
      <c r="D103" s="207"/>
      <c r="E103" s="199">
        <f t="shared" si="18"/>
        <v>0</v>
      </c>
      <c r="F103" s="206">
        <v>205042</v>
      </c>
      <c r="G103" s="224">
        <v>200000</v>
      </c>
      <c r="H103" s="9">
        <f t="shared" si="19"/>
        <v>0</v>
      </c>
      <c r="I103" s="226"/>
      <c r="J103" s="157" t="s">
        <v>12</v>
      </c>
      <c r="K103" s="197"/>
      <c r="L103" s="197"/>
      <c r="M103" s="199">
        <f t="shared" si="20"/>
        <v>0</v>
      </c>
      <c r="N103" s="200">
        <f>G101/Tabulação!B62</f>
        <v>9523.8095238095229</v>
      </c>
      <c r="O103" s="9">
        <f t="shared" si="21"/>
        <v>0</v>
      </c>
      <c r="P103" s="1"/>
      <c r="Q103" s="1"/>
      <c r="R103" s="1"/>
      <c r="S103" s="1"/>
      <c r="T103" s="1"/>
      <c r="U103" s="1"/>
      <c r="V103" s="1"/>
      <c r="W103" s="1"/>
      <c r="X103" s="1"/>
    </row>
    <row r="104" spans="1:25" customFormat="1">
      <c r="A104" s="5" t="s">
        <v>15</v>
      </c>
      <c r="B104" s="214"/>
      <c r="C104" s="214"/>
      <c r="D104" s="207"/>
      <c r="E104" s="216">
        <f t="shared" si="18"/>
        <v>0</v>
      </c>
      <c r="F104" s="206">
        <v>217351</v>
      </c>
      <c r="G104" s="224">
        <v>200000</v>
      </c>
      <c r="H104" s="9">
        <f t="shared" si="19"/>
        <v>0</v>
      </c>
      <c r="I104" s="227"/>
      <c r="J104" s="157" t="s">
        <v>13</v>
      </c>
      <c r="K104" s="197"/>
      <c r="L104" s="197"/>
      <c r="M104" s="199">
        <f t="shared" si="20"/>
        <v>0</v>
      </c>
      <c r="N104" s="200">
        <f>G102/Tabulação!B63</f>
        <v>9523.8095238095229</v>
      </c>
      <c r="O104" s="9">
        <f t="shared" si="21"/>
        <v>0</v>
      </c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customFormat="1">
      <c r="A105" s="11" t="s">
        <v>16</v>
      </c>
      <c r="B105" s="214"/>
      <c r="C105" s="207"/>
      <c r="D105" s="207"/>
      <c r="E105" s="216">
        <f t="shared" si="18"/>
        <v>0</v>
      </c>
      <c r="F105" s="206">
        <v>201883</v>
      </c>
      <c r="G105" s="224">
        <v>200000</v>
      </c>
      <c r="H105" s="9">
        <f t="shared" si="19"/>
        <v>0</v>
      </c>
      <c r="I105" s="226"/>
      <c r="J105" s="157" t="s">
        <v>14</v>
      </c>
      <c r="K105" s="197"/>
      <c r="L105" s="197"/>
      <c r="M105" s="199">
        <f t="shared" si="20"/>
        <v>0</v>
      </c>
      <c r="N105" s="200">
        <f>G103/Tabulação!B64</f>
        <v>8695.652173913044</v>
      </c>
      <c r="O105" s="9">
        <f t="shared" si="21"/>
        <v>0</v>
      </c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customFormat="1">
      <c r="A106" s="11" t="s">
        <v>17</v>
      </c>
      <c r="B106" s="214"/>
      <c r="C106" s="207"/>
      <c r="D106" s="207"/>
      <c r="E106" s="216">
        <f t="shared" si="18"/>
        <v>0</v>
      </c>
      <c r="F106" s="206">
        <v>177941</v>
      </c>
      <c r="G106" s="224">
        <v>200000</v>
      </c>
      <c r="H106" s="9">
        <f t="shared" si="19"/>
        <v>0</v>
      </c>
      <c r="I106" s="226"/>
      <c r="J106" s="157" t="s">
        <v>15</v>
      </c>
      <c r="K106" s="197"/>
      <c r="L106" s="197"/>
      <c r="M106" s="199">
        <f t="shared" si="20"/>
        <v>0</v>
      </c>
      <c r="N106" s="200">
        <f>G104/Tabulação!B65</f>
        <v>10000</v>
      </c>
      <c r="O106" s="9">
        <f t="shared" si="21"/>
        <v>0</v>
      </c>
      <c r="Q106" s="1"/>
      <c r="R106" s="1"/>
      <c r="S106" s="1"/>
      <c r="T106" s="1"/>
      <c r="U106" s="1"/>
      <c r="V106" s="1"/>
      <c r="W106" s="1"/>
      <c r="X106" s="1"/>
      <c r="Y106" s="1"/>
    </row>
    <row r="107" spans="1:25" customFormat="1">
      <c r="A107" s="11" t="s">
        <v>18</v>
      </c>
      <c r="B107" s="214"/>
      <c r="C107" s="207"/>
      <c r="D107" s="207"/>
      <c r="E107" s="216">
        <f t="shared" si="18"/>
        <v>0</v>
      </c>
      <c r="F107" s="206">
        <v>84128</v>
      </c>
      <c r="G107" s="224">
        <v>150000</v>
      </c>
      <c r="H107" s="9">
        <f t="shared" si="19"/>
        <v>0</v>
      </c>
      <c r="I107" s="226"/>
      <c r="J107" s="157" t="s">
        <v>16</v>
      </c>
      <c r="K107" s="197"/>
      <c r="L107" s="197"/>
      <c r="M107" s="199">
        <f t="shared" si="20"/>
        <v>0</v>
      </c>
      <c r="N107" s="200">
        <f>G105/Tabulação!B66</f>
        <v>9523.8095238095229</v>
      </c>
      <c r="O107" s="9">
        <f t="shared" si="21"/>
        <v>0</v>
      </c>
      <c r="Q107" s="1"/>
      <c r="R107" s="1"/>
      <c r="S107" s="1"/>
      <c r="T107" s="1"/>
      <c r="U107" s="1"/>
      <c r="V107" s="1"/>
      <c r="W107" s="1"/>
      <c r="X107" s="1"/>
      <c r="Y107" s="1"/>
    </row>
    <row r="108" spans="1:25" customFormat="1">
      <c r="A108" s="13" t="s">
        <v>19</v>
      </c>
      <c r="B108" s="150">
        <f t="shared" ref="B108:G108" si="22">SUM(B96:B107)</f>
        <v>366057</v>
      </c>
      <c r="C108" s="150">
        <f t="shared" si="22"/>
        <v>317714</v>
      </c>
      <c r="D108" s="150">
        <f t="shared" si="22"/>
        <v>0</v>
      </c>
      <c r="E108" s="229">
        <f t="shared" si="22"/>
        <v>683771</v>
      </c>
      <c r="F108" s="229">
        <f t="shared" si="22"/>
        <v>2264616</v>
      </c>
      <c r="G108" s="229">
        <f t="shared" si="22"/>
        <v>2250000</v>
      </c>
      <c r="H108" s="9">
        <f t="shared" si="19"/>
        <v>0.30389822222222224</v>
      </c>
      <c r="J108" s="157" t="s">
        <v>17</v>
      </c>
      <c r="K108" s="206"/>
      <c r="L108" s="207"/>
      <c r="M108" s="199">
        <f t="shared" si="20"/>
        <v>0</v>
      </c>
      <c r="N108" s="200">
        <f>G106/Tabulação!B67</f>
        <v>10000</v>
      </c>
      <c r="O108" s="9">
        <f t="shared" si="21"/>
        <v>0</v>
      </c>
      <c r="Q108" s="1"/>
      <c r="R108" s="1"/>
      <c r="S108" s="1"/>
      <c r="T108" s="1"/>
      <c r="U108" s="1"/>
      <c r="V108" s="1"/>
      <c r="W108" s="1"/>
      <c r="X108" s="1"/>
      <c r="Y108" s="1"/>
    </row>
    <row r="109" spans="1:25">
      <c r="A109" s="188" t="s">
        <v>21</v>
      </c>
      <c r="B109" s="64">
        <f>AVERAGE(B96:B107)</f>
        <v>122019</v>
      </c>
      <c r="C109" s="64">
        <f>AVERAGE(C96:C107)</f>
        <v>105904.66666666667</v>
      </c>
      <c r="D109" s="64">
        <f>AVERAGE(D96:D107)</f>
        <v>0</v>
      </c>
      <c r="E109" s="230">
        <f>AVERAGE(E96:E107)</f>
        <v>56980.916666666664</v>
      </c>
      <c r="F109" s="192"/>
      <c r="G109" s="192"/>
      <c r="H109" s="192"/>
      <c r="J109" s="157" t="s">
        <v>18</v>
      </c>
      <c r="K109" s="206"/>
      <c r="L109" s="207"/>
      <c r="M109" s="199">
        <f t="shared" si="20"/>
        <v>0</v>
      </c>
      <c r="N109" s="200">
        <f>G107/Tabulação!B68</f>
        <v>13636.363636363636</v>
      </c>
      <c r="O109" s="9">
        <f t="shared" si="21"/>
        <v>0</v>
      </c>
      <c r="P109"/>
    </row>
    <row r="110" spans="1:25">
      <c r="J110" s="13" t="s">
        <v>19</v>
      </c>
      <c r="K110" s="164">
        <f t="shared" ref="K110:L110" si="23">SUM(K64:K108)</f>
        <v>110134.76180733164</v>
      </c>
      <c r="L110" s="164">
        <f t="shared" si="23"/>
        <v>96027.710784313735</v>
      </c>
      <c r="M110" s="174">
        <f>SUM(N64:N95)</f>
        <v>136010.0333501868</v>
      </c>
      <c r="N110" s="209" t="s">
        <v>20</v>
      </c>
      <c r="O110" s="9">
        <f>H108</f>
        <v>0.30389822222222224</v>
      </c>
      <c r="P110"/>
    </row>
    <row r="111" spans="1:25">
      <c r="J111" s="582" t="s">
        <v>21</v>
      </c>
      <c r="K111" s="210">
        <f t="shared" ref="K111:N111" si="24">AVERAGE(K98:K109)</f>
        <v>6030.4570332480826</v>
      </c>
      <c r="L111" s="210">
        <f t="shared" si="24"/>
        <v>5305.5907502131295</v>
      </c>
      <c r="M111" s="211">
        <f t="shared" si="24"/>
        <v>2834.0119458653026</v>
      </c>
      <c r="N111" s="193">
        <f t="shared" si="24"/>
        <v>9640.2891415679132</v>
      </c>
      <c r="O111" s="196"/>
    </row>
    <row r="112" spans="1:25">
      <c r="J112" s="602"/>
      <c r="K112" s="687"/>
      <c r="L112" s="687"/>
      <c r="M112" s="219"/>
      <c r="N112" s="604"/>
      <c r="O112" s="196"/>
    </row>
    <row r="113" spans="1:15">
      <c r="J113" s="602"/>
      <c r="K113" s="687"/>
      <c r="L113" s="687"/>
      <c r="M113" s="219"/>
      <c r="N113" s="604"/>
      <c r="O113" s="196"/>
    </row>
    <row r="114" spans="1:15">
      <c r="J114" s="602"/>
      <c r="K114" s="687"/>
      <c r="L114" s="687"/>
      <c r="M114" s="219"/>
      <c r="N114" s="604"/>
      <c r="O114" s="196"/>
    </row>
    <row r="115" spans="1:15">
      <c r="A115" s="808" t="s">
        <v>33</v>
      </c>
      <c r="B115" s="775" t="s">
        <v>34</v>
      </c>
      <c r="C115" s="776"/>
      <c r="D115" s="776"/>
      <c r="E115" s="776"/>
      <c r="F115" s="776"/>
      <c r="G115" s="777"/>
      <c r="H115" s="585" t="s">
        <v>35</v>
      </c>
      <c r="I115" s="586"/>
      <c r="J115" s="587"/>
      <c r="K115" s="769" t="s">
        <v>36</v>
      </c>
      <c r="L115" s="771"/>
      <c r="M115" s="808" t="s">
        <v>116</v>
      </c>
      <c r="N115" s="808" t="s">
        <v>37</v>
      </c>
      <c r="O115" s="808" t="s">
        <v>38</v>
      </c>
    </row>
    <row r="116" spans="1:15">
      <c r="A116" s="808"/>
      <c r="B116" s="778"/>
      <c r="C116" s="779"/>
      <c r="D116" s="779"/>
      <c r="E116" s="779"/>
      <c r="F116" s="779"/>
      <c r="G116" s="780"/>
      <c r="H116" s="588"/>
      <c r="I116" s="589"/>
      <c r="J116" s="590"/>
      <c r="K116" s="772"/>
      <c r="L116" s="774"/>
      <c r="M116" s="808"/>
      <c r="N116" s="808"/>
      <c r="O116" s="808"/>
    </row>
    <row r="117" spans="1:15" ht="41.25" customHeight="1">
      <c r="A117" s="937">
        <v>42753</v>
      </c>
      <c r="B117" s="938" t="s">
        <v>395</v>
      </c>
      <c r="C117" s="939"/>
      <c r="D117" s="939"/>
      <c r="E117" s="939"/>
      <c r="F117" s="939"/>
      <c r="G117" s="940"/>
      <c r="H117" s="760" t="s">
        <v>39</v>
      </c>
      <c r="I117" s="761"/>
      <c r="J117" s="762"/>
      <c r="K117" s="823" t="s">
        <v>40</v>
      </c>
      <c r="L117" s="823"/>
      <c r="M117" s="517">
        <v>42753</v>
      </c>
      <c r="N117" s="517">
        <v>42753</v>
      </c>
      <c r="O117" s="518" t="s">
        <v>41</v>
      </c>
    </row>
    <row r="118" spans="1:15" ht="41.25" customHeight="1">
      <c r="A118" s="937"/>
      <c r="B118" s="941"/>
      <c r="C118" s="942"/>
      <c r="D118" s="942"/>
      <c r="E118" s="942"/>
      <c r="F118" s="942"/>
      <c r="G118" s="943"/>
      <c r="H118" s="760" t="s">
        <v>382</v>
      </c>
      <c r="I118" s="761"/>
      <c r="J118" s="762"/>
      <c r="K118" s="823" t="s">
        <v>125</v>
      </c>
      <c r="L118" s="823"/>
      <c r="M118" s="601">
        <v>42762</v>
      </c>
      <c r="N118" s="601">
        <v>42762</v>
      </c>
      <c r="O118" s="518" t="s">
        <v>41</v>
      </c>
    </row>
    <row r="119" spans="1:15" ht="39" customHeight="1">
      <c r="A119" s="949">
        <v>42760</v>
      </c>
      <c r="B119" s="953" t="s">
        <v>383</v>
      </c>
      <c r="C119" s="953"/>
      <c r="D119" s="953"/>
      <c r="E119" s="953"/>
      <c r="F119" s="953"/>
      <c r="G119" s="953"/>
      <c r="H119" s="760" t="s">
        <v>384</v>
      </c>
      <c r="I119" s="761"/>
      <c r="J119" s="762"/>
      <c r="K119" s="823" t="s">
        <v>173</v>
      </c>
      <c r="L119" s="823"/>
      <c r="M119" s="517">
        <v>42794</v>
      </c>
      <c r="N119" s="517"/>
      <c r="O119" s="518" t="s">
        <v>154</v>
      </c>
    </row>
    <row r="120" spans="1:15" ht="39" customHeight="1">
      <c r="A120" s="949"/>
      <c r="B120" s="953"/>
      <c r="C120" s="953"/>
      <c r="D120" s="953"/>
      <c r="E120" s="953"/>
      <c r="F120" s="953"/>
      <c r="G120" s="953"/>
      <c r="H120" s="521" t="s">
        <v>385</v>
      </c>
      <c r="I120" s="519"/>
      <c r="J120" s="519"/>
      <c r="K120" s="945" t="s">
        <v>151</v>
      </c>
      <c r="L120" s="946"/>
      <c r="M120" s="581">
        <v>42766</v>
      </c>
      <c r="N120" s="581">
        <v>42766</v>
      </c>
      <c r="O120" s="518" t="s">
        <v>41</v>
      </c>
    </row>
    <row r="121" spans="1:15">
      <c r="A121" s="581">
        <v>42780</v>
      </c>
      <c r="B121" s="947" t="s">
        <v>450</v>
      </c>
      <c r="C121" s="947"/>
      <c r="D121" s="947"/>
      <c r="E121" s="947"/>
      <c r="F121" s="947"/>
      <c r="G121" s="947"/>
      <c r="H121" s="945" t="s">
        <v>20</v>
      </c>
      <c r="I121" s="948"/>
      <c r="J121" s="946"/>
      <c r="K121" s="945" t="s">
        <v>20</v>
      </c>
      <c r="L121" s="946"/>
      <c r="M121" s="581" t="s">
        <v>20</v>
      </c>
      <c r="N121" s="581" t="s">
        <v>20</v>
      </c>
      <c r="O121" s="518" t="s">
        <v>20</v>
      </c>
    </row>
    <row r="122" spans="1:15" ht="30" customHeight="1">
      <c r="A122" s="581">
        <v>42780</v>
      </c>
      <c r="B122" s="947" t="s">
        <v>451</v>
      </c>
      <c r="C122" s="947"/>
      <c r="D122" s="947"/>
      <c r="E122" s="947"/>
      <c r="F122" s="947"/>
      <c r="G122" s="947"/>
      <c r="H122" s="945" t="s">
        <v>20</v>
      </c>
      <c r="I122" s="948"/>
      <c r="J122" s="946"/>
      <c r="K122" s="945" t="s">
        <v>20</v>
      </c>
      <c r="L122" s="946"/>
      <c r="M122" s="581" t="s">
        <v>20</v>
      </c>
      <c r="N122" s="581" t="s">
        <v>20</v>
      </c>
      <c r="O122" s="518" t="s">
        <v>20</v>
      </c>
    </row>
    <row r="123" spans="1:15" ht="39.75" customHeight="1">
      <c r="A123" s="581">
        <v>42802</v>
      </c>
      <c r="B123" s="947" t="s">
        <v>526</v>
      </c>
      <c r="C123" s="947"/>
      <c r="D123" s="947"/>
      <c r="E123" s="947"/>
      <c r="F123" s="947"/>
      <c r="G123" s="947"/>
      <c r="H123" s="945" t="s">
        <v>20</v>
      </c>
      <c r="I123" s="948"/>
      <c r="J123" s="946"/>
      <c r="K123" s="945" t="s">
        <v>20</v>
      </c>
      <c r="L123" s="946"/>
      <c r="M123" s="581" t="s">
        <v>20</v>
      </c>
      <c r="N123" s="581" t="s">
        <v>20</v>
      </c>
      <c r="O123" s="518" t="s">
        <v>20</v>
      </c>
    </row>
    <row r="124" spans="1:15">
      <c r="A124" s="949">
        <v>42802</v>
      </c>
      <c r="B124" s="947" t="s">
        <v>527</v>
      </c>
      <c r="C124" s="947"/>
      <c r="D124" s="947"/>
      <c r="E124" s="947"/>
      <c r="F124" s="947"/>
      <c r="G124" s="947"/>
      <c r="H124" s="945" t="s">
        <v>20</v>
      </c>
      <c r="I124" s="948"/>
      <c r="J124" s="946"/>
      <c r="K124" s="945" t="s">
        <v>20</v>
      </c>
      <c r="L124" s="946"/>
      <c r="M124" s="581" t="s">
        <v>20</v>
      </c>
      <c r="N124" s="581" t="s">
        <v>20</v>
      </c>
      <c r="O124" s="518" t="s">
        <v>20</v>
      </c>
    </row>
    <row r="125" spans="1:15">
      <c r="A125" s="949"/>
      <c r="B125" s="950" t="s">
        <v>529</v>
      </c>
      <c r="C125" s="951"/>
      <c r="D125" s="951"/>
      <c r="E125" s="951"/>
      <c r="F125" s="951"/>
      <c r="G125" s="952"/>
      <c r="H125" s="945" t="s">
        <v>20</v>
      </c>
      <c r="I125" s="948"/>
      <c r="J125" s="946"/>
      <c r="K125" s="945" t="s">
        <v>20</v>
      </c>
      <c r="L125" s="946"/>
      <c r="M125" s="581" t="s">
        <v>20</v>
      </c>
      <c r="N125" s="581" t="s">
        <v>20</v>
      </c>
      <c r="O125" s="518" t="s">
        <v>20</v>
      </c>
    </row>
    <row r="126" spans="1:15">
      <c r="A126" s="848">
        <v>42466</v>
      </c>
      <c r="B126" s="950" t="s">
        <v>452</v>
      </c>
      <c r="C126" s="951"/>
      <c r="D126" s="951"/>
      <c r="E126" s="951"/>
      <c r="F126" s="951"/>
      <c r="G126" s="952"/>
      <c r="H126" s="945" t="s">
        <v>20</v>
      </c>
      <c r="I126" s="948"/>
      <c r="J126" s="946"/>
      <c r="K126" s="945" t="s">
        <v>20</v>
      </c>
      <c r="L126" s="946"/>
      <c r="M126" s="699" t="s">
        <v>20</v>
      </c>
      <c r="N126" s="699" t="s">
        <v>20</v>
      </c>
      <c r="O126" s="518" t="s">
        <v>20</v>
      </c>
    </row>
    <row r="127" spans="1:15" ht="73.5" customHeight="1">
      <c r="A127" s="850"/>
      <c r="B127" s="954" t="s">
        <v>658</v>
      </c>
      <c r="C127" s="955"/>
      <c r="D127" s="955"/>
      <c r="E127" s="955"/>
      <c r="F127" s="955"/>
      <c r="G127" s="956"/>
      <c r="H127" s="945" t="s">
        <v>20</v>
      </c>
      <c r="I127" s="948"/>
      <c r="J127" s="946"/>
      <c r="K127" s="945" t="s">
        <v>20</v>
      </c>
      <c r="L127" s="946"/>
      <c r="M127" s="706" t="s">
        <v>20</v>
      </c>
      <c r="N127" s="706" t="s">
        <v>20</v>
      </c>
      <c r="O127" s="518" t="s">
        <v>20</v>
      </c>
    </row>
  </sheetData>
  <mergeCells count="106">
    <mergeCell ref="B127:G127"/>
    <mergeCell ref="H127:J127"/>
    <mergeCell ref="K127:L127"/>
    <mergeCell ref="H122:J122"/>
    <mergeCell ref="H123:J123"/>
    <mergeCell ref="H124:J124"/>
    <mergeCell ref="H125:J125"/>
    <mergeCell ref="K124:L124"/>
    <mergeCell ref="K125:L125"/>
    <mergeCell ref="K122:L122"/>
    <mergeCell ref="K123:L123"/>
    <mergeCell ref="B122:G122"/>
    <mergeCell ref="B123:G123"/>
    <mergeCell ref="A124:A125"/>
    <mergeCell ref="B124:G124"/>
    <mergeCell ref="B125:G125"/>
    <mergeCell ref="A119:A120"/>
    <mergeCell ref="B119:G120"/>
    <mergeCell ref="K119:L119"/>
    <mergeCell ref="B126:G126"/>
    <mergeCell ref="H126:J126"/>
    <mergeCell ref="K126:L126"/>
    <mergeCell ref="K115:L116"/>
    <mergeCell ref="M115:M116"/>
    <mergeCell ref="K120:L120"/>
    <mergeCell ref="B121:G121"/>
    <mergeCell ref="H117:J117"/>
    <mergeCell ref="H118:J118"/>
    <mergeCell ref="H119:J119"/>
    <mergeCell ref="H121:J121"/>
    <mergeCell ref="N115:N116"/>
    <mergeCell ref="K121:L121"/>
    <mergeCell ref="K117:L117"/>
    <mergeCell ref="K118:L118"/>
    <mergeCell ref="D67:D68"/>
    <mergeCell ref="E67:E68"/>
    <mergeCell ref="F67:F68"/>
    <mergeCell ref="G67:G68"/>
    <mergeCell ref="F48:F49"/>
    <mergeCell ref="G48:G49"/>
    <mergeCell ref="O115:O116"/>
    <mergeCell ref="A117:A118"/>
    <mergeCell ref="B117:G118"/>
    <mergeCell ref="F94:F95"/>
    <mergeCell ref="G94:G95"/>
    <mergeCell ref="H94:H95"/>
    <mergeCell ref="A115:A116"/>
    <mergeCell ref="B115:G116"/>
    <mergeCell ref="A94:A95"/>
    <mergeCell ref="B94:B95"/>
    <mergeCell ref="C94:C95"/>
    <mergeCell ref="D94:D95"/>
    <mergeCell ref="E94:E95"/>
    <mergeCell ref="J95:O95"/>
    <mergeCell ref="J96:J97"/>
    <mergeCell ref="M96:M97"/>
    <mergeCell ref="N96:N97"/>
    <mergeCell ref="O96:O97"/>
    <mergeCell ref="A1:H2"/>
    <mergeCell ref="I1:I2"/>
    <mergeCell ref="A5:A6"/>
    <mergeCell ref="B5:B6"/>
    <mergeCell ref="C5:C6"/>
    <mergeCell ref="G5:G6"/>
    <mergeCell ref="Q91:Q92"/>
    <mergeCell ref="A47:H47"/>
    <mergeCell ref="A66:H66"/>
    <mergeCell ref="Q1:Q2"/>
    <mergeCell ref="J5:J6"/>
    <mergeCell ref="O5:O6"/>
    <mergeCell ref="Q46:Q47"/>
    <mergeCell ref="J68:O68"/>
    <mergeCell ref="J1:P2"/>
    <mergeCell ref="J49:O49"/>
    <mergeCell ref="K41:L41"/>
    <mergeCell ref="K42:L42"/>
    <mergeCell ref="K43:L43"/>
    <mergeCell ref="K44:L44"/>
    <mergeCell ref="K45:L45"/>
    <mergeCell ref="H67:H68"/>
    <mergeCell ref="A48:A49"/>
    <mergeCell ref="B48:B49"/>
    <mergeCell ref="A126:A127"/>
    <mergeCell ref="A93:H93"/>
    <mergeCell ref="A67:A68"/>
    <mergeCell ref="J46:P47"/>
    <mergeCell ref="B41:C41"/>
    <mergeCell ref="J91:P92"/>
    <mergeCell ref="J50:J51"/>
    <mergeCell ref="M50:M51"/>
    <mergeCell ref="N50:N51"/>
    <mergeCell ref="O50:O51"/>
    <mergeCell ref="J69:J70"/>
    <mergeCell ref="M69:M70"/>
    <mergeCell ref="N69:N70"/>
    <mergeCell ref="O69:O70"/>
    <mergeCell ref="B67:B68"/>
    <mergeCell ref="H48:H49"/>
    <mergeCell ref="B42:C42"/>
    <mergeCell ref="B43:C43"/>
    <mergeCell ref="B44:C44"/>
    <mergeCell ref="B45:C45"/>
    <mergeCell ref="C48:C49"/>
    <mergeCell ref="D48:D49"/>
    <mergeCell ref="E48:E49"/>
    <mergeCell ref="C67:C68"/>
  </mergeCells>
  <conditionalFormatting sqref="H69:H81 H96:H108 H50:H62 G7:I20 O7:O20 O52:O64 O71:O83 O98:O110">
    <cfRule type="cellIs" dxfId="65" priority="79" stopIfTrue="1" operator="between">
      <formula>0.01</formula>
      <formula>0.64</formula>
    </cfRule>
    <cfRule type="cellIs" dxfId="64" priority="80" stopIfTrue="1" operator="between">
      <formula>0.65</formula>
      <formula>0.89</formula>
    </cfRule>
    <cfRule type="cellIs" dxfId="63" priority="81" stopIfTrue="1" operator="between">
      <formula>0.9</formula>
      <formula>0.99</formula>
    </cfRule>
    <cfRule type="cellIs" dxfId="62" priority="82" stopIfTrue="1" operator="greaterThanOrEqual">
      <formula>1</formula>
    </cfRule>
  </conditionalFormatting>
  <conditionalFormatting sqref="O117:O119">
    <cfRule type="containsText" dxfId="61" priority="11" stopIfTrue="1" operator="containsText" text="Em andamento">
      <formula>NOT(ISERROR(SEARCH("Em andamento",O117)))</formula>
    </cfRule>
    <cfRule type="containsText" dxfId="60" priority="12" stopIfTrue="1" operator="containsText" text="Concluído">
      <formula>NOT(ISERROR(SEARCH("Concluído",O117)))</formula>
    </cfRule>
  </conditionalFormatting>
  <conditionalFormatting sqref="O120">
    <cfRule type="containsText" dxfId="59" priority="9" stopIfTrue="1" operator="containsText" text="Em andamento">
      <formula>NOT(ISERROR(SEARCH("Em andamento",O120)))</formula>
    </cfRule>
    <cfRule type="containsText" dxfId="58" priority="10" stopIfTrue="1" operator="containsText" text="Concluído">
      <formula>NOT(ISERROR(SEARCH("Concluído",O120)))</formula>
    </cfRule>
  </conditionalFormatting>
  <conditionalFormatting sqref="O121:O125">
    <cfRule type="containsText" dxfId="57" priority="7" stopIfTrue="1" operator="containsText" text="Em andamento">
      <formula>NOT(ISERROR(SEARCH("Em andamento",O121)))</formula>
    </cfRule>
    <cfRule type="containsText" dxfId="56" priority="8" stopIfTrue="1" operator="containsText" text="Concluído">
      <formula>NOT(ISERROR(SEARCH("Concluído",O121)))</formula>
    </cfRule>
  </conditionalFormatting>
  <conditionalFormatting sqref="O126">
    <cfRule type="containsText" dxfId="55" priority="5" stopIfTrue="1" operator="containsText" text="Em andamento">
      <formula>NOT(ISERROR(SEARCH("Em andamento",O126)))</formula>
    </cfRule>
    <cfRule type="containsText" dxfId="54" priority="6" stopIfTrue="1" operator="containsText" text="Concluído">
      <formula>NOT(ISERROR(SEARCH("Concluído",O126)))</formula>
    </cfRule>
  </conditionalFormatting>
  <conditionalFormatting sqref="O127">
    <cfRule type="containsText" dxfId="53" priority="3" stopIfTrue="1" operator="containsText" text="Em andamento">
      <formula>NOT(ISERROR(SEARCH("Em andamento",O127)))</formula>
    </cfRule>
    <cfRule type="containsText" dxfId="52" priority="4" stopIfTrue="1" operator="containsText" text="Concluído">
      <formula>NOT(ISERROR(SEARCH("Concluído",O127)))</formula>
    </cfRule>
  </conditionalFormatting>
  <conditionalFormatting sqref="O127">
    <cfRule type="containsText" dxfId="51" priority="1" stopIfTrue="1" operator="containsText" text="Em andamento">
      <formula>NOT(ISERROR(SEARCH("Em andamento",O127)))</formula>
    </cfRule>
    <cfRule type="containsText" dxfId="50" priority="2" stopIfTrue="1" operator="containsText" text="Concluído">
      <formula>NOT(ISERROR(SEARCH("Concluído",O127)))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23"/>
  <sheetViews>
    <sheetView topLeftCell="A85" workbookViewId="0">
      <selection activeCell="E105" sqref="E105"/>
    </sheetView>
  </sheetViews>
  <sheetFormatPr defaultRowHeight="15"/>
  <cols>
    <col min="1" max="3" width="10" style="1" customWidth="1"/>
    <col min="4" max="4" width="9.7109375" style="1" customWidth="1"/>
    <col min="5" max="5" width="10.42578125" style="1" customWidth="1"/>
    <col min="6" max="6" width="10.85546875" style="1" customWidth="1"/>
    <col min="7" max="8" width="10.7109375" style="1" customWidth="1"/>
    <col min="9" max="9" width="10.140625" style="1" customWidth="1"/>
    <col min="10" max="10" width="10.5703125" style="1" bestFit="1" customWidth="1"/>
    <col min="11" max="11" width="10.7109375" style="1" customWidth="1"/>
    <col min="12" max="12" width="10.7109375" style="1" bestFit="1" customWidth="1"/>
    <col min="13" max="14" width="10.85546875" style="1" customWidth="1"/>
    <col min="15" max="15" width="14.140625" style="1" customWidth="1"/>
    <col min="16" max="16" width="9.28515625" style="1" bestFit="1" customWidth="1"/>
    <col min="17" max="17" width="9.140625" style="1"/>
    <col min="18" max="21" width="10.7109375" style="1" customWidth="1"/>
    <col min="22" max="22" width="13" style="1" customWidth="1"/>
    <col min="23" max="26" width="10.7109375" style="1" customWidth="1"/>
    <col min="27" max="16384" width="9.140625" style="1"/>
  </cols>
  <sheetData>
    <row r="1" spans="1:16" ht="30" customHeight="1">
      <c r="A1" s="742" t="s">
        <v>192</v>
      </c>
      <c r="B1" s="743"/>
      <c r="C1" s="743"/>
      <c r="D1" s="743"/>
      <c r="E1" s="743"/>
      <c r="F1" s="743"/>
      <c r="G1" s="744"/>
      <c r="H1" s="748">
        <v>2017</v>
      </c>
      <c r="I1" s="742" t="s">
        <v>126</v>
      </c>
      <c r="J1" s="743"/>
      <c r="K1" s="743"/>
      <c r="L1" s="743"/>
      <c r="M1" s="743"/>
      <c r="N1" s="743"/>
      <c r="O1" s="744"/>
      <c r="P1" s="748">
        <v>2017</v>
      </c>
    </row>
    <row r="2" spans="1:16" ht="30" customHeight="1">
      <c r="A2" s="745"/>
      <c r="B2" s="746"/>
      <c r="C2" s="746"/>
      <c r="D2" s="746"/>
      <c r="E2" s="746"/>
      <c r="F2" s="746"/>
      <c r="G2" s="747"/>
      <c r="H2" s="749"/>
      <c r="I2" s="745"/>
      <c r="J2" s="746"/>
      <c r="K2" s="746"/>
      <c r="L2" s="746"/>
      <c r="M2" s="746"/>
      <c r="N2" s="746"/>
      <c r="O2" s="747"/>
      <c r="P2" s="749"/>
    </row>
    <row r="3" spans="1:16">
      <c r="A3" s="2"/>
    </row>
    <row r="5" spans="1:16" ht="23.25" customHeight="1">
      <c r="A5" s="750" t="s">
        <v>1</v>
      </c>
      <c r="B5" s="791" t="s">
        <v>127</v>
      </c>
      <c r="C5" s="791" t="s">
        <v>128</v>
      </c>
      <c r="D5" s="141" t="s">
        <v>19</v>
      </c>
      <c r="E5" s="141" t="s">
        <v>131</v>
      </c>
      <c r="F5" s="141" t="s">
        <v>132</v>
      </c>
      <c r="G5" s="791" t="s">
        <v>113</v>
      </c>
      <c r="J5" s="824" t="s">
        <v>1</v>
      </c>
      <c r="K5" s="577" t="s">
        <v>127</v>
      </c>
      <c r="L5" s="577" t="s">
        <v>128</v>
      </c>
      <c r="M5" s="558" t="s">
        <v>19</v>
      </c>
      <c r="N5" s="571" t="s">
        <v>132</v>
      </c>
      <c r="O5" s="791" t="s">
        <v>113</v>
      </c>
    </row>
    <row r="6" spans="1:16" ht="22.5">
      <c r="A6" s="751"/>
      <c r="B6" s="792"/>
      <c r="C6" s="792"/>
      <c r="D6" s="4">
        <v>2017</v>
      </c>
      <c r="E6" s="4">
        <v>2016</v>
      </c>
      <c r="F6" s="4"/>
      <c r="G6" s="792"/>
      <c r="J6" s="824"/>
      <c r="K6" s="578" t="s">
        <v>560</v>
      </c>
      <c r="L6" s="578" t="s">
        <v>560</v>
      </c>
      <c r="M6" s="559">
        <v>2017</v>
      </c>
      <c r="N6" s="572" t="s">
        <v>437</v>
      </c>
      <c r="O6" s="792"/>
    </row>
    <row r="7" spans="1:16" s="10" customFormat="1">
      <c r="A7" s="5" t="s">
        <v>7</v>
      </c>
      <c r="B7" s="319">
        <f t="shared" ref="B7:C9" si="0">B50+B67</f>
        <v>59101</v>
      </c>
      <c r="C7" s="319">
        <f t="shared" si="0"/>
        <v>70261</v>
      </c>
      <c r="D7" s="173">
        <f>SUM(B7:C7)</f>
        <v>129362</v>
      </c>
      <c r="E7" s="106">
        <v>264744</v>
      </c>
      <c r="F7" s="144">
        <f>($F$8/20)*Tabulação!B57</f>
        <v>255000</v>
      </c>
      <c r="G7" s="9">
        <f>(D7/F7)</f>
        <v>0.50730196078431378</v>
      </c>
      <c r="J7" s="325" t="s">
        <v>7</v>
      </c>
      <c r="K7" s="143">
        <f>B7/Tabulação!$B$57</f>
        <v>3476.5294117647059</v>
      </c>
      <c r="L7" s="143">
        <f>C7/Tabulação!$B$57</f>
        <v>4133</v>
      </c>
      <c r="M7" s="173">
        <f>SUM(K7:L7)</f>
        <v>7609.5294117647063</v>
      </c>
      <c r="N7" s="244">
        <f>F7/Tabulação!B57</f>
        <v>15000</v>
      </c>
      <c r="O7" s="555">
        <f>(M7/N7)</f>
        <v>0.50730196078431378</v>
      </c>
    </row>
    <row r="8" spans="1:16" s="10" customFormat="1">
      <c r="A8" s="5" t="s">
        <v>8</v>
      </c>
      <c r="B8" s="319">
        <f t="shared" si="0"/>
        <v>145253</v>
      </c>
      <c r="C8" s="319">
        <f t="shared" si="0"/>
        <v>177040</v>
      </c>
      <c r="D8" s="173">
        <f>SUM(B8:C8)</f>
        <v>322293</v>
      </c>
      <c r="E8" s="106">
        <v>438731</v>
      </c>
      <c r="F8" s="144">
        <v>300000</v>
      </c>
      <c r="G8" s="9">
        <f t="shared" ref="G8:G17" si="1">(D8/F8)</f>
        <v>1.0743100000000001</v>
      </c>
      <c r="J8" s="325" t="s">
        <v>8</v>
      </c>
      <c r="K8" s="143">
        <f>B8/Tabulação!$B$58</f>
        <v>7262.65</v>
      </c>
      <c r="L8" s="143">
        <f>C8/Tabulação!$B$58</f>
        <v>8852</v>
      </c>
      <c r="M8" s="173">
        <f>SUM(K8:L8)</f>
        <v>16114.65</v>
      </c>
      <c r="N8" s="244">
        <f>F8/Tabulação!B58</f>
        <v>15000</v>
      </c>
      <c r="O8" s="555">
        <f t="shared" ref="O8:O18" si="2">(M8/N8)</f>
        <v>1.0743099999999999</v>
      </c>
    </row>
    <row r="9" spans="1:16">
      <c r="A9" s="11" t="s">
        <v>9</v>
      </c>
      <c r="B9" s="319">
        <f t="shared" si="0"/>
        <v>171753</v>
      </c>
      <c r="C9" s="319">
        <f t="shared" si="0"/>
        <v>216789</v>
      </c>
      <c r="D9" s="173">
        <f>SUM(B9:C9)</f>
        <v>388542</v>
      </c>
      <c r="E9" s="106">
        <v>472564</v>
      </c>
      <c r="F9" s="144">
        <f>($F$8/20)*Tabulação!B59</f>
        <v>345000</v>
      </c>
      <c r="G9" s="9">
        <f t="shared" si="1"/>
        <v>1.126208695652174</v>
      </c>
      <c r="I9" s="52"/>
      <c r="J9" s="323" t="s">
        <v>9</v>
      </c>
      <c r="K9" s="143">
        <f>B9/Tabulação!$B$59</f>
        <v>7467.521739130435</v>
      </c>
      <c r="L9" s="143">
        <f>C9/Tabulação!$B$59</f>
        <v>9425.608695652174</v>
      </c>
      <c r="M9" s="173">
        <f>SUM(K9:L9)</f>
        <v>16893.130434782608</v>
      </c>
      <c r="N9" s="244">
        <f>F9/Tabulação!B59</f>
        <v>15000</v>
      </c>
      <c r="O9" s="137">
        <f t="shared" si="2"/>
        <v>1.126208695652174</v>
      </c>
    </row>
    <row r="10" spans="1:16">
      <c r="A10" s="11" t="s">
        <v>10</v>
      </c>
      <c r="B10" s="146"/>
      <c r="C10" s="146"/>
      <c r="D10" s="173"/>
      <c r="E10" s="106">
        <v>528780</v>
      </c>
      <c r="F10" s="144">
        <f>($F$8/20)*Tabulação!B60</f>
        <v>270000</v>
      </c>
      <c r="G10" s="9">
        <f t="shared" si="1"/>
        <v>0</v>
      </c>
      <c r="J10" s="323" t="s">
        <v>10</v>
      </c>
      <c r="K10" s="146"/>
      <c r="L10" s="146"/>
      <c r="M10" s="173"/>
      <c r="N10" s="244">
        <f>F10/Tabulação!B60</f>
        <v>15000</v>
      </c>
      <c r="O10" s="137">
        <f t="shared" si="2"/>
        <v>0</v>
      </c>
    </row>
    <row r="11" spans="1:16">
      <c r="A11" s="11" t="s">
        <v>11</v>
      </c>
      <c r="B11" s="146"/>
      <c r="C11" s="146"/>
      <c r="D11" s="173"/>
      <c r="E11" s="106">
        <v>596647</v>
      </c>
      <c r="F11" s="144">
        <f>($F$8/20)*Tabulação!B61</f>
        <v>330000</v>
      </c>
      <c r="G11" s="9">
        <f t="shared" si="1"/>
        <v>0</v>
      </c>
      <c r="J11" s="323" t="s">
        <v>11</v>
      </c>
      <c r="K11" s="146"/>
      <c r="L11" s="146"/>
      <c r="M11" s="173"/>
      <c r="N11" s="244">
        <f>F11/Tabulação!B61</f>
        <v>15000</v>
      </c>
      <c r="O11" s="137">
        <f t="shared" si="2"/>
        <v>0</v>
      </c>
    </row>
    <row r="12" spans="1:16">
      <c r="A12" s="11" t="s">
        <v>12</v>
      </c>
      <c r="B12" s="143"/>
      <c r="C12" s="143"/>
      <c r="D12" s="173"/>
      <c r="E12" s="106">
        <v>679454</v>
      </c>
      <c r="F12" s="144">
        <f>($F$8/20)*Tabulação!B62</f>
        <v>315000</v>
      </c>
      <c r="G12" s="9">
        <f t="shared" si="1"/>
        <v>0</v>
      </c>
      <c r="J12" s="323" t="s">
        <v>12</v>
      </c>
      <c r="K12" s="143"/>
      <c r="L12" s="143"/>
      <c r="M12" s="173"/>
      <c r="N12" s="244">
        <f>F12/Tabulação!B62</f>
        <v>15000</v>
      </c>
      <c r="O12" s="137">
        <f t="shared" si="2"/>
        <v>0</v>
      </c>
    </row>
    <row r="13" spans="1:16">
      <c r="A13" s="11" t="s">
        <v>13</v>
      </c>
      <c r="B13" s="143"/>
      <c r="C13" s="143"/>
      <c r="D13" s="173"/>
      <c r="E13" s="106">
        <v>500714</v>
      </c>
      <c r="F13" s="144">
        <f>($F$8/20)*Tabulação!B63</f>
        <v>315000</v>
      </c>
      <c r="G13" s="9">
        <f t="shared" si="1"/>
        <v>0</v>
      </c>
      <c r="J13" s="323" t="s">
        <v>13</v>
      </c>
      <c r="K13" s="143"/>
      <c r="L13" s="143"/>
      <c r="M13" s="173"/>
      <c r="N13" s="244">
        <f>F13/Tabulação!B63</f>
        <v>15000</v>
      </c>
      <c r="O13" s="137">
        <f t="shared" si="2"/>
        <v>0</v>
      </c>
    </row>
    <row r="14" spans="1:16">
      <c r="A14" s="11" t="s">
        <v>14</v>
      </c>
      <c r="B14" s="143"/>
      <c r="C14" s="143"/>
      <c r="D14" s="173"/>
      <c r="E14" s="106">
        <v>460226</v>
      </c>
      <c r="F14" s="144">
        <f>($F$8/20)*Tabulação!B64</f>
        <v>345000</v>
      </c>
      <c r="G14" s="9">
        <f t="shared" si="1"/>
        <v>0</v>
      </c>
      <c r="J14" s="323" t="s">
        <v>14</v>
      </c>
      <c r="K14" s="143"/>
      <c r="L14" s="143"/>
      <c r="M14" s="173"/>
      <c r="N14" s="244">
        <f>F14/Tabulação!B64</f>
        <v>15000</v>
      </c>
      <c r="O14" s="137">
        <f t="shared" si="2"/>
        <v>0</v>
      </c>
    </row>
    <row r="15" spans="1:16">
      <c r="A15" s="11" t="s">
        <v>15</v>
      </c>
      <c r="B15" s="143"/>
      <c r="C15" s="143"/>
      <c r="D15" s="173"/>
      <c r="E15" s="106">
        <v>477416</v>
      </c>
      <c r="F15" s="144">
        <f>($F$8/20)*Tabulação!B65</f>
        <v>300000</v>
      </c>
      <c r="G15" s="9">
        <f t="shared" si="1"/>
        <v>0</v>
      </c>
      <c r="J15" s="323" t="s">
        <v>15</v>
      </c>
      <c r="K15" s="143"/>
      <c r="L15" s="143"/>
      <c r="M15" s="173"/>
      <c r="N15" s="244">
        <f>F15/Tabulação!B65</f>
        <v>15000</v>
      </c>
      <c r="O15" s="137">
        <f t="shared" si="2"/>
        <v>0</v>
      </c>
    </row>
    <row r="16" spans="1:16">
      <c r="A16" s="11" t="s">
        <v>16</v>
      </c>
      <c r="B16" s="149"/>
      <c r="C16" s="149"/>
      <c r="D16" s="173"/>
      <c r="E16" s="106">
        <v>466373</v>
      </c>
      <c r="F16" s="144">
        <f>($F$8/20)*Tabulação!B66</f>
        <v>315000</v>
      </c>
      <c r="G16" s="9">
        <f t="shared" si="1"/>
        <v>0</v>
      </c>
      <c r="J16" s="323" t="s">
        <v>16</v>
      </c>
      <c r="K16" s="149"/>
      <c r="L16" s="149"/>
      <c r="M16" s="173"/>
      <c r="N16" s="244">
        <f>F16/Tabulação!B66</f>
        <v>15000</v>
      </c>
      <c r="O16" s="137">
        <f t="shared" si="2"/>
        <v>0</v>
      </c>
    </row>
    <row r="17" spans="1:21">
      <c r="A17" s="11" t="s">
        <v>17</v>
      </c>
      <c r="B17" s="149"/>
      <c r="C17" s="149"/>
      <c r="D17" s="173"/>
      <c r="E17" s="106">
        <v>376214</v>
      </c>
      <c r="F17" s="144">
        <f>($F$8/20)*Tabulação!B67</f>
        <v>300000</v>
      </c>
      <c r="G17" s="9">
        <f t="shared" si="1"/>
        <v>0</v>
      </c>
      <c r="J17" s="323" t="s">
        <v>17</v>
      </c>
      <c r="K17" s="149"/>
      <c r="L17" s="149"/>
      <c r="M17" s="173"/>
      <c r="N17" s="244">
        <f>F17/Tabulação!B67</f>
        <v>15000</v>
      </c>
      <c r="O17" s="137">
        <f t="shared" si="2"/>
        <v>0</v>
      </c>
    </row>
    <row r="18" spans="1:21" s="10" customFormat="1">
      <c r="A18" s="11" t="s">
        <v>18</v>
      </c>
      <c r="B18" s="149"/>
      <c r="C18" s="149"/>
      <c r="D18" s="173"/>
      <c r="E18" s="106">
        <v>253876</v>
      </c>
      <c r="F18" s="144">
        <f>($F$8/20)*Tabulação!B68</f>
        <v>165000</v>
      </c>
      <c r="G18" s="9">
        <f>(D18/F18)</f>
        <v>0</v>
      </c>
      <c r="J18" s="323" t="s">
        <v>18</v>
      </c>
      <c r="K18" s="149"/>
      <c r="L18" s="149"/>
      <c r="M18" s="173"/>
      <c r="N18" s="244">
        <f>F18/Tabulação!B68</f>
        <v>15000</v>
      </c>
      <c r="O18" s="137">
        <f t="shared" si="2"/>
        <v>0</v>
      </c>
    </row>
    <row r="19" spans="1:21">
      <c r="A19" s="13" t="s">
        <v>19</v>
      </c>
      <c r="B19" s="150">
        <f>SUM(B7:B18)</f>
        <v>376107</v>
      </c>
      <c r="C19" s="150">
        <f t="shared" ref="C19" si="3">SUM(C7:C18)</f>
        <v>464090</v>
      </c>
      <c r="D19" s="229">
        <f>SUM(D7:D18)</f>
        <v>840197</v>
      </c>
      <c r="E19" s="150">
        <f>SUM(E7:E18)</f>
        <v>5515739</v>
      </c>
      <c r="F19" s="151">
        <f>SUM(F7:F18)</f>
        <v>3555000</v>
      </c>
      <c r="G19" s="9">
        <f>(D19/F19)</f>
        <v>0.23634233473980309</v>
      </c>
      <c r="J19" s="326" t="s">
        <v>19</v>
      </c>
      <c r="K19" s="150">
        <f>SUM(K7:K18)</f>
        <v>18206.70115089514</v>
      </c>
      <c r="L19" s="150">
        <f t="shared" ref="L19" si="4">SUM(L7:L18)</f>
        <v>22410.608695652176</v>
      </c>
      <c r="M19" s="229">
        <f>SUM(M7:M18)</f>
        <v>40617.309846547316</v>
      </c>
      <c r="N19" s="151">
        <f>SUM(N7:N18)</f>
        <v>180000</v>
      </c>
      <c r="O19" s="555">
        <f>(M19/N19)</f>
        <v>0.22565172136970732</v>
      </c>
    </row>
    <row r="20" spans="1:21">
      <c r="A20" s="13" t="s">
        <v>21</v>
      </c>
      <c r="B20" s="152">
        <f>AVERAGE(B7:B18)</f>
        <v>125369</v>
      </c>
      <c r="C20" s="152">
        <f t="shared" ref="C20:F20" si="5">AVERAGE(C7:C18)</f>
        <v>154696.66666666666</v>
      </c>
      <c r="D20" s="243">
        <f>AVERAGE(D7:D18)</f>
        <v>280065.66666666669</v>
      </c>
      <c r="E20" s="152">
        <f>AVERAGE(E7:E18)</f>
        <v>459644.91666666669</v>
      </c>
      <c r="F20" s="153">
        <f t="shared" si="5"/>
        <v>296250</v>
      </c>
      <c r="G20" s="9">
        <f>(D20/F20)</f>
        <v>0.94536933895921249</v>
      </c>
      <c r="J20" s="326" t="s">
        <v>21</v>
      </c>
      <c r="K20" s="152">
        <f>AVERAGE(K7:K18)</f>
        <v>6068.9003836317133</v>
      </c>
      <c r="L20" s="152">
        <f t="shared" ref="L20:N20" si="6">AVERAGE(L7:L18)</f>
        <v>7470.202898550725</v>
      </c>
      <c r="M20" s="243">
        <f t="shared" si="6"/>
        <v>13539.103282182439</v>
      </c>
      <c r="N20" s="153">
        <f t="shared" si="6"/>
        <v>15000</v>
      </c>
      <c r="O20" s="555">
        <f>(M20/N20)</f>
        <v>0.90260688547882928</v>
      </c>
    </row>
    <row r="21" spans="1:21">
      <c r="A21" s="18"/>
      <c r="B21" s="19"/>
      <c r="C21" s="19"/>
      <c r="D21" s="20"/>
      <c r="E21" s="20"/>
      <c r="F21" s="20"/>
      <c r="G21" s="20"/>
      <c r="H21" s="20"/>
    </row>
    <row r="22" spans="1:21">
      <c r="A22" s="20"/>
      <c r="B22" s="20"/>
      <c r="C22" s="20"/>
      <c r="D22" s="20"/>
      <c r="E22" s="20"/>
      <c r="F22" s="20"/>
      <c r="G22" s="20"/>
      <c r="H22" s="20"/>
    </row>
    <row r="23" spans="1:21">
      <c r="A23" s="20"/>
      <c r="B23" s="138"/>
      <c r="C23" s="20"/>
      <c r="D23" s="20"/>
      <c r="E23" s="20"/>
      <c r="F23" s="20"/>
      <c r="G23" s="20"/>
      <c r="H23" s="20"/>
    </row>
    <row r="24" spans="1:21">
      <c r="A24" s="20"/>
      <c r="B24" s="20"/>
      <c r="C24" s="20"/>
      <c r="D24" s="20"/>
      <c r="E24" s="20"/>
      <c r="F24" s="20"/>
      <c r="G24" s="20"/>
      <c r="H24" s="20"/>
    </row>
    <row r="25" spans="1:21">
      <c r="A25" s="20"/>
      <c r="B25" s="20"/>
      <c r="C25" s="20"/>
      <c r="D25" s="20"/>
      <c r="E25" s="20"/>
      <c r="F25" s="20"/>
      <c r="G25" s="20"/>
      <c r="H25" s="20"/>
    </row>
    <row r="26" spans="1:21">
      <c r="A26" s="20"/>
      <c r="B26" s="20"/>
      <c r="C26" s="20"/>
      <c r="D26" s="20"/>
      <c r="E26" s="20"/>
      <c r="F26" s="20"/>
      <c r="G26" s="20"/>
      <c r="H26" s="20"/>
    </row>
    <row r="27" spans="1:21">
      <c r="A27" s="20"/>
      <c r="B27" s="20"/>
      <c r="C27" s="20"/>
      <c r="D27" s="20"/>
      <c r="E27" s="20"/>
      <c r="F27" s="20"/>
      <c r="G27" s="20"/>
      <c r="H27" s="20"/>
    </row>
    <row r="28" spans="1:21">
      <c r="A28" s="20"/>
      <c r="B28" s="20"/>
      <c r="C28" s="20"/>
      <c r="D28" s="20"/>
      <c r="E28" s="20"/>
      <c r="F28" s="20"/>
      <c r="G28" s="20"/>
      <c r="H28" s="20"/>
    </row>
    <row r="29" spans="1:21">
      <c r="A29" s="20"/>
      <c r="B29" s="20"/>
      <c r="C29" s="20"/>
      <c r="D29" s="20"/>
      <c r="E29" s="20"/>
      <c r="F29" s="20"/>
      <c r="G29" s="20"/>
      <c r="H29" s="20"/>
    </row>
    <row r="30" spans="1:21">
      <c r="A30" s="20"/>
      <c r="B30" s="20"/>
      <c r="C30" s="20"/>
      <c r="D30" s="20"/>
      <c r="E30" s="20"/>
      <c r="F30" s="20"/>
      <c r="G30" s="20"/>
      <c r="H30" s="20"/>
    </row>
    <row r="31" spans="1:21">
      <c r="A31" s="20"/>
      <c r="B31" s="20"/>
      <c r="C31" s="20"/>
      <c r="D31" s="20"/>
      <c r="E31" s="20"/>
      <c r="F31" s="20"/>
      <c r="G31" s="20"/>
      <c r="H31" s="20"/>
      <c r="U31" s="195"/>
    </row>
    <row r="32" spans="1:21">
      <c r="A32" s="20"/>
      <c r="B32" s="20"/>
      <c r="C32" s="20"/>
      <c r="D32" s="20"/>
      <c r="E32" s="20"/>
      <c r="F32" s="20"/>
      <c r="G32" s="20"/>
      <c r="H32" s="20"/>
      <c r="U32" s="194"/>
    </row>
    <row r="33" spans="1:26">
      <c r="A33" s="20"/>
      <c r="B33" s="20"/>
      <c r="C33" s="20"/>
      <c r="D33" s="20"/>
      <c r="E33" s="20"/>
      <c r="F33" s="20"/>
      <c r="G33" s="20"/>
      <c r="H33" s="20"/>
      <c r="U33" s="194"/>
    </row>
    <row r="34" spans="1:26">
      <c r="A34" s="20"/>
      <c r="B34" s="20"/>
      <c r="C34" s="20"/>
      <c r="D34" s="20"/>
      <c r="E34" s="20"/>
      <c r="F34" s="20"/>
      <c r="G34" s="20"/>
      <c r="H34" s="20"/>
      <c r="U34" s="194"/>
    </row>
    <row r="35" spans="1:26">
      <c r="A35" s="20"/>
      <c r="B35" s="20"/>
      <c r="C35" s="20"/>
      <c r="D35" s="20"/>
      <c r="E35" s="20"/>
      <c r="F35" s="20"/>
      <c r="G35" s="20"/>
      <c r="H35" s="20"/>
      <c r="U35" s="194"/>
    </row>
    <row r="36" spans="1:26">
      <c r="A36" s="20"/>
      <c r="B36" s="20"/>
      <c r="C36" s="20"/>
      <c r="D36" s="20"/>
      <c r="E36" s="20"/>
      <c r="F36" s="20"/>
      <c r="G36" s="20"/>
      <c r="H36" s="20"/>
      <c r="U36" s="194"/>
    </row>
    <row r="37" spans="1:26">
      <c r="A37" s="20"/>
      <c r="B37" s="20"/>
      <c r="C37" s="20"/>
      <c r="D37" s="20"/>
      <c r="E37" s="20"/>
      <c r="F37" s="20"/>
      <c r="G37" s="20"/>
      <c r="H37" s="20"/>
      <c r="U37" s="194"/>
    </row>
    <row r="38" spans="1:26">
      <c r="A38" s="20"/>
      <c r="B38" s="20"/>
      <c r="C38" s="20"/>
      <c r="D38" s="20"/>
      <c r="E38" s="20"/>
      <c r="F38" s="20"/>
      <c r="G38" s="20"/>
      <c r="H38" s="20"/>
      <c r="U38" s="194"/>
    </row>
    <row r="39" spans="1:26">
      <c r="A39" s="20"/>
      <c r="B39" s="20"/>
      <c r="C39" s="20"/>
      <c r="D39" s="20"/>
      <c r="E39" s="20"/>
      <c r="F39" s="20"/>
      <c r="G39" s="20"/>
      <c r="H39" s="20"/>
      <c r="U39" s="194"/>
    </row>
    <row r="40" spans="1:26">
      <c r="B40" s="21" t="s">
        <v>23</v>
      </c>
      <c r="C40" s="21"/>
      <c r="J40" s="21" t="s">
        <v>23</v>
      </c>
      <c r="K40" s="21"/>
      <c r="U40" s="194"/>
    </row>
    <row r="41" spans="1:26" ht="18">
      <c r="A41" s="139"/>
      <c r="B41" s="817" t="s">
        <v>24</v>
      </c>
      <c r="C41" s="817"/>
      <c r="D41" s="629" t="s">
        <v>570</v>
      </c>
      <c r="J41" s="817" t="s">
        <v>24</v>
      </c>
      <c r="K41" s="817"/>
      <c r="L41" s="629" t="s">
        <v>570</v>
      </c>
      <c r="U41" s="194"/>
    </row>
    <row r="42" spans="1:26" ht="18">
      <c r="A42" s="139"/>
      <c r="B42" s="818" t="s">
        <v>26</v>
      </c>
      <c r="C42" s="818"/>
      <c r="D42" s="629" t="s">
        <v>572</v>
      </c>
      <c r="H42" s="1" t="s">
        <v>22</v>
      </c>
      <c r="J42" s="818" t="s">
        <v>26</v>
      </c>
      <c r="K42" s="818"/>
      <c r="L42" s="629" t="s">
        <v>572</v>
      </c>
      <c r="U42" s="194"/>
    </row>
    <row r="43" spans="1:26" ht="18">
      <c r="A43" s="139"/>
      <c r="B43" s="799" t="s">
        <v>28</v>
      </c>
      <c r="C43" s="799"/>
      <c r="D43" s="629" t="s">
        <v>573</v>
      </c>
      <c r="J43" s="799" t="s">
        <v>28</v>
      </c>
      <c r="K43" s="799"/>
      <c r="L43" s="629" t="s">
        <v>573</v>
      </c>
      <c r="U43" s="194"/>
    </row>
    <row r="44" spans="1:26" ht="18">
      <c r="A44" s="139"/>
      <c r="B44" s="800" t="s">
        <v>115</v>
      </c>
      <c r="C44" s="800"/>
      <c r="D44" s="629" t="s">
        <v>574</v>
      </c>
      <c r="J44" s="800" t="s">
        <v>115</v>
      </c>
      <c r="K44" s="800"/>
      <c r="L44" s="629" t="s">
        <v>574</v>
      </c>
      <c r="U44" s="194"/>
    </row>
    <row r="45" spans="1:26" ht="18">
      <c r="A45" s="139"/>
      <c r="B45" s="801"/>
      <c r="C45" s="801"/>
      <c r="D45" s="629" t="s">
        <v>32</v>
      </c>
      <c r="J45" s="801"/>
      <c r="K45" s="801"/>
      <c r="L45" s="629" t="s">
        <v>32</v>
      </c>
      <c r="U45" s="195"/>
    </row>
    <row r="46" spans="1:26" ht="30" customHeight="1">
      <c r="A46" s="231"/>
      <c r="B46" s="155"/>
      <c r="C46" s="155"/>
      <c r="D46" s="23"/>
      <c r="I46" s="742" t="s">
        <v>126</v>
      </c>
      <c r="J46" s="743"/>
      <c r="K46" s="743"/>
      <c r="L46" s="743"/>
      <c r="M46" s="743"/>
      <c r="N46" s="743"/>
      <c r="O46" s="744"/>
      <c r="P46" s="748">
        <v>2017</v>
      </c>
      <c r="U46" s="195"/>
    </row>
    <row r="47" spans="1:26" ht="30" customHeight="1">
      <c r="A47" s="959" t="s">
        <v>193</v>
      </c>
      <c r="B47" s="960"/>
      <c r="C47" s="960"/>
      <c r="D47" s="960"/>
      <c r="E47" s="961"/>
      <c r="F47" s="232"/>
      <c r="I47" s="745"/>
      <c r="J47" s="746"/>
      <c r="K47" s="746"/>
      <c r="L47" s="746"/>
      <c r="M47" s="746"/>
      <c r="N47" s="746"/>
      <c r="O47" s="747"/>
      <c r="P47" s="749"/>
      <c r="R47" s="194"/>
      <c r="S47" s="194"/>
      <c r="T47" s="194"/>
      <c r="U47" s="36"/>
      <c r="V47" s="194"/>
      <c r="W47" s="194"/>
      <c r="X47" s="194"/>
      <c r="Y47" s="194"/>
      <c r="Z47" s="194"/>
    </row>
    <row r="48" spans="1:26">
      <c r="A48" s="962" t="s">
        <v>1</v>
      </c>
      <c r="B48" s="962" t="s">
        <v>138</v>
      </c>
      <c r="C48" s="962" t="s">
        <v>139</v>
      </c>
      <c r="D48" s="962" t="s">
        <v>186</v>
      </c>
      <c r="E48" s="141" t="s">
        <v>194</v>
      </c>
      <c r="F48" s="791" t="s">
        <v>188</v>
      </c>
      <c r="R48" s="194"/>
      <c r="S48" s="194"/>
      <c r="T48" s="194"/>
      <c r="U48" s="36"/>
      <c r="V48" s="195"/>
      <c r="W48" s="194"/>
      <c r="X48" s="194"/>
      <c r="Y48" s="194"/>
      <c r="Z48" s="194"/>
    </row>
    <row r="49" spans="1:26">
      <c r="A49" s="962"/>
      <c r="B49" s="962"/>
      <c r="C49" s="962"/>
      <c r="D49" s="962"/>
      <c r="E49" s="3">
        <v>2017</v>
      </c>
      <c r="F49" s="792"/>
      <c r="I49" s="959" t="s">
        <v>193</v>
      </c>
      <c r="J49" s="960"/>
      <c r="K49" s="960"/>
      <c r="L49" s="960"/>
      <c r="M49" s="960"/>
      <c r="N49" s="961"/>
      <c r="R49" s="194"/>
      <c r="S49" s="194"/>
      <c r="T49" s="194"/>
      <c r="U49"/>
      <c r="V49" s="195"/>
      <c r="W49" s="194"/>
      <c r="X49" s="194"/>
      <c r="Y49" s="194"/>
      <c r="Z49" s="194"/>
    </row>
    <row r="50" spans="1:26">
      <c r="A50" s="5" t="s">
        <v>7</v>
      </c>
      <c r="B50" s="318">
        <v>0</v>
      </c>
      <c r="C50" s="318">
        <v>0</v>
      </c>
      <c r="D50" s="162">
        <v>0</v>
      </c>
      <c r="E50" s="206">
        <f t="shared" ref="E50:E61" si="7">SUM(B50:D50)</f>
        <v>0</v>
      </c>
      <c r="F50" s="206">
        <v>100000</v>
      </c>
      <c r="I50" s="962" t="s">
        <v>1</v>
      </c>
      <c r="J50" s="591" t="s">
        <v>127</v>
      </c>
      <c r="K50" s="591" t="s">
        <v>128</v>
      </c>
      <c r="L50" s="791" t="s">
        <v>19</v>
      </c>
      <c r="M50" s="791" t="s">
        <v>559</v>
      </c>
      <c r="N50" s="826" t="s">
        <v>189</v>
      </c>
      <c r="Q50" s="194"/>
      <c r="R50" s="194"/>
      <c r="S50" s="194"/>
      <c r="T50"/>
      <c r="U50" s="195"/>
      <c r="V50" s="194"/>
      <c r="W50" s="194"/>
      <c r="X50" s="194"/>
      <c r="Y50" s="194"/>
    </row>
    <row r="51" spans="1:26" ht="22.5">
      <c r="A51" s="11" t="s">
        <v>8</v>
      </c>
      <c r="B51" s="318">
        <v>92761</v>
      </c>
      <c r="C51" s="318">
        <v>107882</v>
      </c>
      <c r="D51" s="162">
        <v>0</v>
      </c>
      <c r="E51" s="206">
        <f t="shared" si="7"/>
        <v>200643</v>
      </c>
      <c r="F51" s="206">
        <v>150000</v>
      </c>
      <c r="I51" s="962"/>
      <c r="J51" s="592" t="s">
        <v>560</v>
      </c>
      <c r="K51" s="592" t="s">
        <v>560</v>
      </c>
      <c r="L51" s="792"/>
      <c r="M51" s="792"/>
      <c r="N51" s="826"/>
      <c r="Q51" s="194"/>
      <c r="R51" s="194"/>
      <c r="S51" s="194"/>
      <c r="T51"/>
      <c r="U51" s="195"/>
      <c r="V51" s="194"/>
      <c r="W51" s="194"/>
      <c r="X51" s="194"/>
      <c r="Y51" s="194"/>
    </row>
    <row r="52" spans="1:26">
      <c r="A52" s="11" t="s">
        <v>9</v>
      </c>
      <c r="B52" s="234">
        <v>81983</v>
      </c>
      <c r="C52" s="234">
        <v>102088</v>
      </c>
      <c r="D52" s="234">
        <v>0</v>
      </c>
      <c r="E52" s="206">
        <f t="shared" si="7"/>
        <v>184071</v>
      </c>
      <c r="F52" s="206">
        <v>150000</v>
      </c>
      <c r="I52" s="5" t="s">
        <v>7</v>
      </c>
      <c r="J52" s="206">
        <f>B50/Tabulação!$B$57</f>
        <v>0</v>
      </c>
      <c r="K52" s="206">
        <f>C50/Tabulação!$B$57</f>
        <v>0</v>
      </c>
      <c r="L52" s="206">
        <f t="shared" ref="L52:L63" si="8">SUM(J52:K52)</f>
        <v>0</v>
      </c>
      <c r="M52" s="206">
        <f>F50/Tabulação!B57</f>
        <v>5882.3529411764703</v>
      </c>
      <c r="N52" s="608">
        <f>L52/M52</f>
        <v>0</v>
      </c>
      <c r="Q52" s="194"/>
      <c r="R52" s="194"/>
      <c r="S52" s="194"/>
      <c r="T52"/>
      <c r="U52" s="195"/>
      <c r="V52" s="194"/>
      <c r="W52" s="194"/>
      <c r="X52" s="194"/>
      <c r="Y52" s="194"/>
    </row>
    <row r="53" spans="1:26">
      <c r="A53" s="11" t="s">
        <v>10</v>
      </c>
      <c r="B53" s="162"/>
      <c r="C53" s="162"/>
      <c r="D53" s="162"/>
      <c r="E53" s="206">
        <f t="shared" si="7"/>
        <v>0</v>
      </c>
      <c r="F53" s="206">
        <v>150000</v>
      </c>
      <c r="I53" s="11" t="s">
        <v>8</v>
      </c>
      <c r="J53" s="206">
        <f>B51/Tabulação!$B$58</f>
        <v>4638.05</v>
      </c>
      <c r="K53" s="206">
        <f>C51/Tabulação!$B$58</f>
        <v>5394.1</v>
      </c>
      <c r="L53" s="206">
        <f t="shared" si="8"/>
        <v>10032.150000000001</v>
      </c>
      <c r="M53" s="206">
        <f>F51/Tabulação!B58</f>
        <v>7500</v>
      </c>
      <c r="N53" s="608">
        <f t="shared" ref="N53:N63" si="9">L53/M53</f>
        <v>1.3376200000000003</v>
      </c>
      <c r="Q53" s="194"/>
      <c r="R53" s="194"/>
      <c r="S53" s="194"/>
      <c r="T53"/>
      <c r="U53" s="195"/>
      <c r="V53" s="194"/>
      <c r="W53" s="194"/>
      <c r="X53" s="194"/>
      <c r="Y53" s="194"/>
    </row>
    <row r="54" spans="1:26">
      <c r="A54" s="11" t="s">
        <v>11</v>
      </c>
      <c r="B54" s="162"/>
      <c r="C54" s="162"/>
      <c r="D54" s="162"/>
      <c r="E54" s="206">
        <f t="shared" si="7"/>
        <v>0</v>
      </c>
      <c r="F54" s="206">
        <v>150000</v>
      </c>
      <c r="I54" s="11" t="s">
        <v>9</v>
      </c>
      <c r="J54" s="206">
        <f>B52/Tabulação!$B$59</f>
        <v>3564.478260869565</v>
      </c>
      <c r="K54" s="206">
        <f>C52/Tabulação!$B$59</f>
        <v>4438.608695652174</v>
      </c>
      <c r="L54" s="206">
        <f t="shared" si="8"/>
        <v>8003.086956521739</v>
      </c>
      <c r="M54" s="206">
        <f>F52/Tabulação!B59</f>
        <v>6521.739130434783</v>
      </c>
      <c r="N54" s="608">
        <f t="shared" si="9"/>
        <v>1.2271399999999999</v>
      </c>
      <c r="Q54" s="194"/>
      <c r="R54" s="194"/>
      <c r="S54" s="194"/>
      <c r="T54"/>
      <c r="U54" s="195"/>
      <c r="V54" s="194"/>
      <c r="W54" s="194"/>
      <c r="X54" s="194"/>
      <c r="Y54" s="194"/>
    </row>
    <row r="55" spans="1:26">
      <c r="A55" s="11" t="s">
        <v>12</v>
      </c>
      <c r="B55" s="145"/>
      <c r="C55" s="145"/>
      <c r="D55" s="162"/>
      <c r="E55" s="206">
        <f t="shared" si="7"/>
        <v>0</v>
      </c>
      <c r="F55" s="206">
        <v>150000</v>
      </c>
      <c r="I55" s="11" t="s">
        <v>10</v>
      </c>
      <c r="J55" s="162"/>
      <c r="K55" s="162"/>
      <c r="L55" s="206">
        <f t="shared" si="8"/>
        <v>0</v>
      </c>
      <c r="M55" s="206">
        <f>F53/Tabulação!B60</f>
        <v>8333.3333333333339</v>
      </c>
      <c r="N55" s="606">
        <f t="shared" si="9"/>
        <v>0</v>
      </c>
      <c r="Q55" s="194"/>
      <c r="R55" s="194"/>
      <c r="S55" s="194"/>
      <c r="T55"/>
      <c r="U55" s="195"/>
      <c r="V55" s="194"/>
      <c r="W55" s="194"/>
      <c r="X55" s="194"/>
      <c r="Y55" s="194"/>
    </row>
    <row r="56" spans="1:26">
      <c r="A56" s="11" t="s">
        <v>13</v>
      </c>
      <c r="B56" s="162"/>
      <c r="C56" s="162"/>
      <c r="D56" s="162"/>
      <c r="E56" s="206">
        <f t="shared" si="7"/>
        <v>0</v>
      </c>
      <c r="F56" s="206">
        <v>150000</v>
      </c>
      <c r="I56" s="11" t="s">
        <v>11</v>
      </c>
      <c r="J56" s="162"/>
      <c r="K56" s="162"/>
      <c r="L56" s="206">
        <f t="shared" si="8"/>
        <v>0</v>
      </c>
      <c r="M56" s="206">
        <f>F54/Tabulação!B61</f>
        <v>6818.181818181818</v>
      </c>
      <c r="N56" s="606">
        <f t="shared" si="9"/>
        <v>0</v>
      </c>
      <c r="Q56" s="194"/>
      <c r="R56" s="194"/>
      <c r="S56" s="194"/>
      <c r="T56"/>
      <c r="U56" s="195"/>
      <c r="V56" s="194"/>
      <c r="W56" s="194"/>
      <c r="X56" s="194"/>
      <c r="Y56" s="194"/>
    </row>
    <row r="57" spans="1:26">
      <c r="A57" s="11" t="s">
        <v>14</v>
      </c>
      <c r="B57" s="162"/>
      <c r="C57" s="162"/>
      <c r="D57" s="162"/>
      <c r="E57" s="206">
        <f t="shared" si="7"/>
        <v>0</v>
      </c>
      <c r="F57" s="206">
        <v>150000</v>
      </c>
      <c r="I57" s="11" t="s">
        <v>12</v>
      </c>
      <c r="J57" s="145"/>
      <c r="K57" s="145"/>
      <c r="L57" s="206">
        <f t="shared" si="8"/>
        <v>0</v>
      </c>
      <c r="M57" s="206">
        <f>F55/Tabulação!B62</f>
        <v>7142.8571428571431</v>
      </c>
      <c r="N57" s="606">
        <f t="shared" si="9"/>
        <v>0</v>
      </c>
      <c r="Q57" s="194"/>
      <c r="R57" s="194"/>
      <c r="S57" s="194"/>
      <c r="T57"/>
      <c r="U57" s="195"/>
      <c r="V57" s="194"/>
      <c r="W57" s="194"/>
      <c r="X57" s="194"/>
      <c r="Y57" s="194"/>
    </row>
    <row r="58" spans="1:26">
      <c r="A58" s="11" t="s">
        <v>15</v>
      </c>
      <c r="B58" s="162"/>
      <c r="C58" s="162"/>
      <c r="D58" s="162"/>
      <c r="E58" s="206">
        <f t="shared" si="7"/>
        <v>0</v>
      </c>
      <c r="F58" s="206">
        <v>150000</v>
      </c>
      <c r="I58" s="11" t="s">
        <v>13</v>
      </c>
      <c r="J58" s="162"/>
      <c r="K58" s="162"/>
      <c r="L58" s="206">
        <f t="shared" si="8"/>
        <v>0</v>
      </c>
      <c r="M58" s="206">
        <f>F56/Tabulação!B63</f>
        <v>7142.8571428571431</v>
      </c>
      <c r="N58" s="606">
        <f t="shared" si="9"/>
        <v>0</v>
      </c>
      <c r="Q58" s="194"/>
      <c r="R58" s="194"/>
      <c r="S58" s="194"/>
      <c r="T58"/>
      <c r="U58" s="195"/>
      <c r="V58" s="194"/>
      <c r="W58" s="194"/>
      <c r="X58" s="194"/>
      <c r="Y58" s="194"/>
    </row>
    <row r="59" spans="1:26">
      <c r="A59" s="11" t="s">
        <v>16</v>
      </c>
      <c r="B59" s="162"/>
      <c r="C59" s="162"/>
      <c r="D59" s="162"/>
      <c r="E59" s="206">
        <f t="shared" si="7"/>
        <v>0</v>
      </c>
      <c r="F59" s="206">
        <v>150000</v>
      </c>
      <c r="I59" s="11" t="s">
        <v>14</v>
      </c>
      <c r="J59" s="162"/>
      <c r="K59" s="162"/>
      <c r="L59" s="206">
        <f t="shared" si="8"/>
        <v>0</v>
      </c>
      <c r="M59" s="206">
        <f>F57/Tabulação!B64</f>
        <v>6521.739130434783</v>
      </c>
      <c r="N59" s="606">
        <f t="shared" si="9"/>
        <v>0</v>
      </c>
      <c r="Q59" s="194"/>
      <c r="R59" s="194"/>
      <c r="S59" s="194"/>
      <c r="T59"/>
      <c r="U59" s="195"/>
      <c r="V59" s="194"/>
      <c r="W59" s="194"/>
      <c r="X59" s="194"/>
      <c r="Y59" s="194"/>
    </row>
    <row r="60" spans="1:26">
      <c r="A60" s="11" t="s">
        <v>17</v>
      </c>
      <c r="B60" s="162"/>
      <c r="C60" s="162"/>
      <c r="D60" s="233"/>
      <c r="E60" s="206">
        <f t="shared" si="7"/>
        <v>0</v>
      </c>
      <c r="F60" s="206">
        <v>150000</v>
      </c>
      <c r="I60" s="11" t="s">
        <v>15</v>
      </c>
      <c r="J60" s="162"/>
      <c r="K60" s="162"/>
      <c r="L60" s="206">
        <f t="shared" si="8"/>
        <v>0</v>
      </c>
      <c r="M60" s="206">
        <f>F58/Tabulação!B65</f>
        <v>7500</v>
      </c>
      <c r="N60" s="606">
        <f t="shared" si="9"/>
        <v>0</v>
      </c>
      <c r="Q60" s="194"/>
      <c r="R60" s="194"/>
      <c r="S60" s="194"/>
      <c r="T60"/>
      <c r="U60" s="195"/>
      <c r="V60" s="194"/>
      <c r="W60" s="194"/>
      <c r="X60" s="194"/>
      <c r="Y60" s="194"/>
    </row>
    <row r="61" spans="1:26">
      <c r="A61" s="11" t="s">
        <v>18</v>
      </c>
      <c r="B61" s="162"/>
      <c r="C61" s="162"/>
      <c r="D61" s="233"/>
      <c r="E61" s="206">
        <f t="shared" si="7"/>
        <v>0</v>
      </c>
      <c r="F61" s="206">
        <v>100000</v>
      </c>
      <c r="I61" s="11" t="s">
        <v>16</v>
      </c>
      <c r="J61" s="162"/>
      <c r="K61" s="162"/>
      <c r="L61" s="206">
        <f t="shared" si="8"/>
        <v>0</v>
      </c>
      <c r="M61" s="206">
        <f>F59/Tabulação!B66</f>
        <v>7142.8571428571431</v>
      </c>
      <c r="N61" s="606">
        <f t="shared" si="9"/>
        <v>0</v>
      </c>
      <c r="Q61" s="194"/>
      <c r="R61" s="194"/>
      <c r="S61" s="194"/>
      <c r="T61"/>
      <c r="U61" s="194"/>
      <c r="V61" s="194"/>
      <c r="W61" s="194"/>
      <c r="X61" s="194"/>
      <c r="Y61" s="194"/>
    </row>
    <row r="62" spans="1:26">
      <c r="A62" s="13" t="s">
        <v>19</v>
      </c>
      <c r="B62" s="150">
        <f>SUM(B50:B61)</f>
        <v>174744</v>
      </c>
      <c r="C62" s="164">
        <f>SUM(C50:C61)</f>
        <v>209970</v>
      </c>
      <c r="D62" s="164">
        <f>SUM(D50:D61)</f>
        <v>0</v>
      </c>
      <c r="E62" s="164">
        <f>SUM(E50:E61)</f>
        <v>384714</v>
      </c>
      <c r="F62" s="164"/>
      <c r="I62" s="11" t="s">
        <v>17</v>
      </c>
      <c r="J62" s="162"/>
      <c r="K62" s="162"/>
      <c r="L62" s="206">
        <f t="shared" si="8"/>
        <v>0</v>
      </c>
      <c r="M62" s="206">
        <f>F60/Tabulação!B67</f>
        <v>7500</v>
      </c>
      <c r="N62" s="606">
        <f t="shared" si="9"/>
        <v>0</v>
      </c>
      <c r="Q62" s="194"/>
      <c r="R62" s="194"/>
      <c r="S62" s="194"/>
      <c r="T62" s="36"/>
      <c r="U62" s="194"/>
      <c r="V62" s="194"/>
      <c r="W62" s="194"/>
      <c r="X62" s="194"/>
      <c r="Y62" s="194"/>
    </row>
    <row r="63" spans="1:26">
      <c r="A63" s="131"/>
      <c r="B63" s="237"/>
      <c r="C63" s="236"/>
      <c r="D63" s="236"/>
      <c r="E63" s="236"/>
      <c r="F63" s="236"/>
      <c r="I63" s="11" t="s">
        <v>18</v>
      </c>
      <c r="J63" s="162"/>
      <c r="K63" s="162"/>
      <c r="L63" s="206">
        <f t="shared" si="8"/>
        <v>0</v>
      </c>
      <c r="M63" s="206">
        <f>F61/Tabulação!B68</f>
        <v>9090.9090909090901</v>
      </c>
      <c r="N63" s="606">
        <f t="shared" si="9"/>
        <v>0</v>
      </c>
      <c r="Q63"/>
      <c r="R63"/>
      <c r="S63"/>
      <c r="T63" s="36"/>
      <c r="U63"/>
      <c r="V63"/>
      <c r="W63"/>
      <c r="X63"/>
      <c r="Y63"/>
    </row>
    <row r="64" spans="1:26">
      <c r="A64" s="963" t="s">
        <v>195</v>
      </c>
      <c r="B64" s="963"/>
      <c r="C64" s="963"/>
      <c r="D64" s="963"/>
      <c r="E64" s="963"/>
      <c r="F64" s="963"/>
      <c r="I64" s="13" t="s">
        <v>19</v>
      </c>
      <c r="J64" s="150">
        <f>SUM(J52:J63)</f>
        <v>8202.5282608695652</v>
      </c>
      <c r="K64" s="164">
        <f>SUM(K52:K63)</f>
        <v>9832.7086956521744</v>
      </c>
      <c r="L64" s="164">
        <f>SUM(L52:L63)</f>
        <v>18035.236956521741</v>
      </c>
      <c r="M64" s="209" t="s">
        <v>20</v>
      </c>
      <c r="N64" s="606" t="s">
        <v>20</v>
      </c>
      <c r="Q64"/>
      <c r="R64"/>
      <c r="S64"/>
      <c r="T64" s="195"/>
      <c r="U64"/>
      <c r="V64"/>
      <c r="W64"/>
      <c r="X64"/>
      <c r="Y64"/>
    </row>
    <row r="65" spans="1:26">
      <c r="A65" s="962" t="s">
        <v>1</v>
      </c>
      <c r="B65" s="962" t="s">
        <v>138</v>
      </c>
      <c r="C65" s="962" t="s">
        <v>139</v>
      </c>
      <c r="D65" s="962" t="s">
        <v>186</v>
      </c>
      <c r="E65" s="141" t="s">
        <v>194</v>
      </c>
      <c r="F65" s="962" t="s">
        <v>188</v>
      </c>
      <c r="R65"/>
      <c r="S65"/>
      <c r="T65"/>
      <c r="U65" s="36"/>
      <c r="V65" s="36"/>
      <c r="W65"/>
      <c r="X65"/>
      <c r="Y65"/>
      <c r="Z65"/>
    </row>
    <row r="66" spans="1:26">
      <c r="A66" s="962"/>
      <c r="B66" s="962"/>
      <c r="C66" s="962"/>
      <c r="D66" s="962"/>
      <c r="E66" s="3">
        <v>2017</v>
      </c>
      <c r="F66" s="962"/>
      <c r="I66" s="959" t="s">
        <v>195</v>
      </c>
      <c r="J66" s="960"/>
      <c r="K66" s="960"/>
      <c r="L66" s="960"/>
      <c r="M66" s="960"/>
      <c r="N66" s="961"/>
      <c r="R66"/>
      <c r="S66"/>
      <c r="T66"/>
      <c r="U66"/>
      <c r="V66" s="36"/>
      <c r="W66"/>
      <c r="X66"/>
      <c r="Y66"/>
      <c r="Z66"/>
    </row>
    <row r="67" spans="1:26">
      <c r="A67" s="5" t="s">
        <v>7</v>
      </c>
      <c r="B67" s="318">
        <v>59101</v>
      </c>
      <c r="C67" s="318">
        <v>70261</v>
      </c>
      <c r="D67" s="214">
        <v>0</v>
      </c>
      <c r="E67" s="206">
        <f>SUM(B67:D67)</f>
        <v>129362</v>
      </c>
      <c r="F67" s="206">
        <v>75000</v>
      </c>
      <c r="I67" s="826" t="s">
        <v>1</v>
      </c>
      <c r="J67" s="631" t="s">
        <v>127</v>
      </c>
      <c r="K67" s="631" t="s">
        <v>128</v>
      </c>
      <c r="L67" s="791" t="s">
        <v>19</v>
      </c>
      <c r="M67" s="826" t="s">
        <v>559</v>
      </c>
      <c r="N67" s="826" t="s">
        <v>189</v>
      </c>
      <c r="Q67"/>
      <c r="R67"/>
      <c r="S67"/>
      <c r="T67"/>
      <c r="U67" s="36"/>
      <c r="V67"/>
      <c r="W67"/>
      <c r="X67"/>
      <c r="Y67"/>
    </row>
    <row r="68" spans="1:26" ht="22.5">
      <c r="A68" s="11" t="s">
        <v>8</v>
      </c>
      <c r="B68" s="214">
        <v>52492</v>
      </c>
      <c r="C68" s="214">
        <v>69158</v>
      </c>
      <c r="D68" s="214">
        <v>0</v>
      </c>
      <c r="E68" s="206">
        <f t="shared" ref="E68:E78" si="10">SUM(B68:D68)</f>
        <v>121650</v>
      </c>
      <c r="F68" s="206">
        <v>150000</v>
      </c>
      <c r="I68" s="826"/>
      <c r="J68" s="632" t="s">
        <v>560</v>
      </c>
      <c r="K68" s="632" t="s">
        <v>560</v>
      </c>
      <c r="L68" s="792"/>
      <c r="M68" s="826"/>
      <c r="N68" s="826"/>
      <c r="Q68"/>
      <c r="R68"/>
      <c r="S68"/>
      <c r="T68"/>
      <c r="U68" s="36"/>
      <c r="V68"/>
      <c r="W68"/>
      <c r="X68"/>
      <c r="Y68"/>
    </row>
    <row r="69" spans="1:26">
      <c r="A69" s="11" t="s">
        <v>9</v>
      </c>
      <c r="B69" s="214">
        <v>89770</v>
      </c>
      <c r="C69" s="214">
        <v>114701</v>
      </c>
      <c r="D69" s="214">
        <v>0</v>
      </c>
      <c r="E69" s="206">
        <f t="shared" si="10"/>
        <v>204471</v>
      </c>
      <c r="F69" s="206">
        <v>150000</v>
      </c>
      <c r="I69" s="325" t="s">
        <v>7</v>
      </c>
      <c r="J69" s="600">
        <f>B67/Tabulação!$B$57</f>
        <v>3476.5294117647059</v>
      </c>
      <c r="K69" s="600">
        <f>C67/Tabulação!$B$57</f>
        <v>4133</v>
      </c>
      <c r="L69" s="600">
        <f t="shared" ref="L69:L80" si="11">SUM(J69:K69)</f>
        <v>7609.5294117647063</v>
      </c>
      <c r="M69" s="600">
        <f>F67/Tabulação!B57</f>
        <v>4411.7647058823532</v>
      </c>
      <c r="N69" s="607" t="s">
        <v>20</v>
      </c>
      <c r="Q69"/>
      <c r="R69"/>
      <c r="S69"/>
      <c r="T69"/>
      <c r="U69" s="36"/>
      <c r="V69"/>
      <c r="W69"/>
      <c r="X69"/>
      <c r="Y69"/>
    </row>
    <row r="70" spans="1:26">
      <c r="A70" s="11" t="s">
        <v>10</v>
      </c>
      <c r="B70" s="234"/>
      <c r="C70" s="234"/>
      <c r="D70" s="234"/>
      <c r="E70" s="206">
        <f t="shared" si="10"/>
        <v>0</v>
      </c>
      <c r="F70" s="206">
        <v>150000</v>
      </c>
      <c r="I70" s="323" t="s">
        <v>8</v>
      </c>
      <c r="J70" s="600">
        <f>B68/Tabulação!$B$58</f>
        <v>2624.6</v>
      </c>
      <c r="K70" s="600">
        <f>C68/Tabulação!$B$58</f>
        <v>3457.9</v>
      </c>
      <c r="L70" s="600">
        <f t="shared" si="11"/>
        <v>6082.5</v>
      </c>
      <c r="M70" s="600">
        <f>F68/Tabulação!B58</f>
        <v>7500</v>
      </c>
      <c r="N70" s="606">
        <f>L70/M70</f>
        <v>0.81100000000000005</v>
      </c>
      <c r="Q70" t="s">
        <v>22</v>
      </c>
      <c r="R70"/>
      <c r="S70"/>
      <c r="T70"/>
      <c r="U70" s="36"/>
      <c r="V70"/>
      <c r="W70"/>
      <c r="X70"/>
      <c r="Y70"/>
    </row>
    <row r="71" spans="1:26">
      <c r="A71" s="11" t="s">
        <v>11</v>
      </c>
      <c r="B71" s="214"/>
      <c r="C71" s="214"/>
      <c r="D71" s="214"/>
      <c r="E71" s="206">
        <f t="shared" si="10"/>
        <v>0</v>
      </c>
      <c r="F71" s="206">
        <v>150000</v>
      </c>
      <c r="I71" s="323" t="s">
        <v>9</v>
      </c>
      <c r="J71" s="600">
        <f>B69/Tabulação!$B$59</f>
        <v>3903.0434782608695</v>
      </c>
      <c r="K71" s="600">
        <f>C69/Tabulação!$B$59</f>
        <v>4987</v>
      </c>
      <c r="L71" s="600">
        <f t="shared" si="11"/>
        <v>8890.04347826087</v>
      </c>
      <c r="M71" s="600">
        <f>F69/Tabulação!B59</f>
        <v>6521.739130434783</v>
      </c>
      <c r="N71" s="606">
        <f t="shared" ref="N71:N80" si="12">L71/M71</f>
        <v>1.36314</v>
      </c>
      <c r="Q71"/>
      <c r="R71"/>
      <c r="S71"/>
      <c r="T71"/>
      <c r="U71" s="36"/>
      <c r="V71"/>
      <c r="W71"/>
      <c r="X71"/>
      <c r="Y71"/>
    </row>
    <row r="72" spans="1:26">
      <c r="A72" s="11" t="s">
        <v>12</v>
      </c>
      <c r="B72" s="214"/>
      <c r="C72" s="214"/>
      <c r="D72" s="214"/>
      <c r="E72" s="206">
        <f t="shared" si="10"/>
        <v>0</v>
      </c>
      <c r="F72" s="206">
        <v>150000</v>
      </c>
      <c r="I72" s="323" t="s">
        <v>10</v>
      </c>
      <c r="J72" s="637"/>
      <c r="K72" s="637"/>
      <c r="L72" s="600">
        <f t="shared" si="11"/>
        <v>0</v>
      </c>
      <c r="M72" s="600">
        <f>F70/Tabulação!B60</f>
        <v>8333.3333333333339</v>
      </c>
      <c r="N72" s="606">
        <f t="shared" si="12"/>
        <v>0</v>
      </c>
      <c r="Q72"/>
      <c r="R72"/>
      <c r="S72"/>
      <c r="T72"/>
      <c r="U72" s="36"/>
      <c r="V72"/>
      <c r="W72"/>
      <c r="X72"/>
      <c r="Y72"/>
    </row>
    <row r="73" spans="1:26">
      <c r="A73" s="11" t="s">
        <v>13</v>
      </c>
      <c r="B73" s="214"/>
      <c r="C73" s="214"/>
      <c r="D73" s="214"/>
      <c r="E73" s="206">
        <f t="shared" si="10"/>
        <v>0</v>
      </c>
      <c r="F73" s="206">
        <v>150000</v>
      </c>
      <c r="I73" s="323" t="s">
        <v>11</v>
      </c>
      <c r="J73" s="597"/>
      <c r="K73" s="597"/>
      <c r="L73" s="600">
        <f t="shared" si="11"/>
        <v>0</v>
      </c>
      <c r="M73" s="600">
        <f>F71/Tabulação!B61</f>
        <v>6818.181818181818</v>
      </c>
      <c r="N73" s="606">
        <f t="shared" si="12"/>
        <v>0</v>
      </c>
      <c r="Q73"/>
      <c r="R73"/>
      <c r="S73"/>
      <c r="T73"/>
      <c r="U73" s="36"/>
      <c r="V73"/>
      <c r="W73"/>
      <c r="X73"/>
      <c r="Y73"/>
    </row>
    <row r="74" spans="1:26">
      <c r="A74" s="11" t="s">
        <v>14</v>
      </c>
      <c r="B74" s="214"/>
      <c r="C74" s="214"/>
      <c r="D74" s="214"/>
      <c r="E74" s="206">
        <f t="shared" si="10"/>
        <v>0</v>
      </c>
      <c r="F74" s="206">
        <v>150000</v>
      </c>
      <c r="I74" s="323" t="s">
        <v>12</v>
      </c>
      <c r="J74" s="597"/>
      <c r="K74" s="597"/>
      <c r="L74" s="600">
        <f t="shared" si="11"/>
        <v>0</v>
      </c>
      <c r="M74" s="600">
        <f>F72/Tabulação!B62</f>
        <v>7142.8571428571431</v>
      </c>
      <c r="N74" s="606">
        <f t="shared" si="12"/>
        <v>0</v>
      </c>
      <c r="Q74"/>
      <c r="R74"/>
      <c r="S74"/>
      <c r="T74"/>
      <c r="U74" s="36"/>
      <c r="V74"/>
      <c r="W74"/>
      <c r="X74"/>
      <c r="Y74"/>
    </row>
    <row r="75" spans="1:26">
      <c r="A75" s="11" t="s">
        <v>15</v>
      </c>
      <c r="B75" s="235"/>
      <c r="C75" s="235"/>
      <c r="D75" s="214"/>
      <c r="E75" s="206">
        <f t="shared" si="10"/>
        <v>0</v>
      </c>
      <c r="F75" s="206">
        <v>150000</v>
      </c>
      <c r="I75" s="323" t="s">
        <v>13</v>
      </c>
      <c r="J75" s="597"/>
      <c r="K75" s="597"/>
      <c r="L75" s="600">
        <f t="shared" si="11"/>
        <v>0</v>
      </c>
      <c r="M75" s="600">
        <f>F73/Tabulação!B63</f>
        <v>7142.8571428571431</v>
      </c>
      <c r="N75" s="606">
        <f t="shared" si="12"/>
        <v>0</v>
      </c>
      <c r="Q75"/>
      <c r="R75"/>
      <c r="S75"/>
      <c r="T75"/>
      <c r="U75" s="36"/>
      <c r="V75"/>
      <c r="W75"/>
      <c r="X75"/>
      <c r="Y75"/>
    </row>
    <row r="76" spans="1:26">
      <c r="A76" s="11" t="s">
        <v>16</v>
      </c>
      <c r="B76" s="214"/>
      <c r="C76" s="214"/>
      <c r="D76" s="214"/>
      <c r="E76" s="206">
        <f>SUM(B76:D76)</f>
        <v>0</v>
      </c>
      <c r="F76" s="206">
        <v>150000</v>
      </c>
      <c r="I76" s="323" t="s">
        <v>14</v>
      </c>
      <c r="J76" s="597"/>
      <c r="K76" s="597"/>
      <c r="L76" s="600">
        <f t="shared" si="11"/>
        <v>0</v>
      </c>
      <c r="M76" s="600">
        <f>F74/Tabulação!B64</f>
        <v>6521.739130434783</v>
      </c>
      <c r="N76" s="606">
        <f t="shared" si="12"/>
        <v>0</v>
      </c>
      <c r="Q76"/>
      <c r="R76"/>
      <c r="S76"/>
      <c r="T76"/>
      <c r="U76" s="36"/>
      <c r="V76"/>
      <c r="W76"/>
      <c r="X76"/>
      <c r="Y76"/>
    </row>
    <row r="77" spans="1:26">
      <c r="A77" s="11" t="s">
        <v>17</v>
      </c>
      <c r="B77" s="214"/>
      <c r="C77" s="214"/>
      <c r="D77" s="215"/>
      <c r="E77" s="206">
        <f t="shared" si="10"/>
        <v>0</v>
      </c>
      <c r="F77" s="206">
        <v>150000</v>
      </c>
      <c r="I77" s="323" t="s">
        <v>15</v>
      </c>
      <c r="J77" s="235"/>
      <c r="K77" s="235"/>
      <c r="L77" s="600">
        <f t="shared" si="11"/>
        <v>0</v>
      </c>
      <c r="M77" s="600">
        <f>F75/Tabulação!B65</f>
        <v>7500</v>
      </c>
      <c r="N77" s="606">
        <f t="shared" si="12"/>
        <v>0</v>
      </c>
      <c r="Q77"/>
      <c r="R77"/>
      <c r="S77"/>
      <c r="T77"/>
      <c r="U77" s="36"/>
      <c r="V77"/>
      <c r="W77"/>
      <c r="X77"/>
      <c r="Y77"/>
    </row>
    <row r="78" spans="1:26">
      <c r="A78" s="11" t="s">
        <v>18</v>
      </c>
      <c r="B78" s="214"/>
      <c r="C78" s="204"/>
      <c r="D78" s="215"/>
      <c r="E78" s="206">
        <f t="shared" si="10"/>
        <v>0</v>
      </c>
      <c r="F78" s="206">
        <v>100000</v>
      </c>
      <c r="I78" s="323" t="s">
        <v>16</v>
      </c>
      <c r="J78" s="597"/>
      <c r="K78" s="597"/>
      <c r="L78" s="600">
        <f t="shared" si="11"/>
        <v>0</v>
      </c>
      <c r="M78" s="600">
        <f>F76/Tabulação!B66</f>
        <v>7142.8571428571431</v>
      </c>
      <c r="N78" s="606">
        <f t="shared" si="12"/>
        <v>0</v>
      </c>
      <c r="Q78"/>
      <c r="R78"/>
      <c r="S78"/>
      <c r="T78"/>
      <c r="U78"/>
      <c r="V78"/>
      <c r="W78"/>
      <c r="X78"/>
      <c r="Y78"/>
    </row>
    <row r="79" spans="1:26">
      <c r="A79" s="13" t="s">
        <v>19</v>
      </c>
      <c r="B79" s="150">
        <f>SUM(B67:B78)</f>
        <v>201363</v>
      </c>
      <c r="C79" s="164">
        <f>SUM(C67:C78)</f>
        <v>254120</v>
      </c>
      <c r="D79" s="164">
        <f>SUM(D67:D78)</f>
        <v>0</v>
      </c>
      <c r="E79" s="164">
        <f>SUM(E67:E78)</f>
        <v>455483</v>
      </c>
      <c r="F79" s="236"/>
      <c r="I79" s="323" t="s">
        <v>17</v>
      </c>
      <c r="J79" s="597"/>
      <c r="K79" s="597"/>
      <c r="L79" s="600">
        <f t="shared" si="11"/>
        <v>0</v>
      </c>
      <c r="M79" s="600">
        <f>F77/Tabulação!B67</f>
        <v>7500</v>
      </c>
      <c r="N79" s="606">
        <f t="shared" si="12"/>
        <v>0</v>
      </c>
      <c r="Q79"/>
      <c r="R79"/>
      <c r="S79"/>
      <c r="T79"/>
      <c r="U79"/>
      <c r="V79"/>
      <c r="W79"/>
      <c r="X79"/>
      <c r="Y79"/>
    </row>
    <row r="80" spans="1:26" ht="18">
      <c r="A80" s="139"/>
      <c r="B80" s="155"/>
      <c r="C80" s="155"/>
      <c r="D80" s="156"/>
      <c r="I80" s="323" t="s">
        <v>18</v>
      </c>
      <c r="J80" s="597"/>
      <c r="K80" s="638"/>
      <c r="L80" s="600">
        <f t="shared" si="11"/>
        <v>0</v>
      </c>
      <c r="M80" s="600">
        <f>F78/Tabulação!B68</f>
        <v>9090.9090909090901</v>
      </c>
      <c r="N80" s="606">
        <f t="shared" si="12"/>
        <v>0</v>
      </c>
      <c r="Q80" s="194"/>
      <c r="R80" s="194"/>
      <c r="S80" s="194"/>
      <c r="T80" s="36"/>
      <c r="U80" s="194"/>
      <c r="V80" s="194"/>
      <c r="W80" s="194"/>
      <c r="X80" s="194"/>
      <c r="Y80" s="194"/>
    </row>
    <row r="81" spans="1:26" ht="18">
      <c r="A81" s="140"/>
      <c r="I81" s="326" t="s">
        <v>19</v>
      </c>
      <c r="J81" s="619">
        <f>SUM(J69:J80)</f>
        <v>10004.172890025575</v>
      </c>
      <c r="K81" s="639">
        <f>SUM(K69:K80)</f>
        <v>12577.9</v>
      </c>
      <c r="L81" s="639">
        <f>SUM(L69:L80)</f>
        <v>22582.072890025578</v>
      </c>
      <c r="M81" s="640" t="s">
        <v>20</v>
      </c>
      <c r="N81" s="606" t="s">
        <v>20</v>
      </c>
      <c r="Q81"/>
      <c r="R81"/>
      <c r="S81"/>
      <c r="T81" s="195"/>
      <c r="U81"/>
      <c r="V81"/>
      <c r="W81"/>
      <c r="X81"/>
    </row>
    <row r="82" spans="1:26" ht="18">
      <c r="A82" s="140"/>
      <c r="I82" s="131"/>
      <c r="J82" s="237"/>
      <c r="K82" s="236"/>
      <c r="L82" s="236"/>
      <c r="M82" s="236"/>
      <c r="N82" s="101"/>
      <c r="O82" s="101"/>
      <c r="Q82"/>
      <c r="R82"/>
      <c r="S82"/>
      <c r="T82" s="195"/>
      <c r="U82"/>
      <c r="V82"/>
      <c r="W82"/>
      <c r="X82"/>
    </row>
    <row r="83" spans="1:26" ht="18">
      <c r="A83" s="140"/>
      <c r="I83" s="131"/>
      <c r="J83" s="237"/>
      <c r="K83" s="236"/>
      <c r="L83" s="236"/>
      <c r="M83" s="236"/>
      <c r="N83" s="101"/>
      <c r="O83" s="101"/>
      <c r="Q83"/>
      <c r="R83"/>
      <c r="S83"/>
      <c r="T83" s="195"/>
      <c r="U83"/>
      <c r="V83"/>
      <c r="W83"/>
      <c r="X83"/>
    </row>
    <row r="84" spans="1:26" ht="18">
      <c r="A84" s="140"/>
      <c r="I84" s="131"/>
      <c r="J84" s="237"/>
      <c r="K84" s="236"/>
      <c r="L84" s="236"/>
      <c r="M84" s="236"/>
      <c r="N84" s="101"/>
      <c r="O84" s="101"/>
      <c r="Q84"/>
      <c r="R84"/>
      <c r="S84"/>
      <c r="T84" s="195"/>
      <c r="U84"/>
      <c r="V84"/>
      <c r="W84"/>
      <c r="X84"/>
    </row>
    <row r="85" spans="1:26" ht="18">
      <c r="A85" s="140"/>
      <c r="I85" s="131"/>
      <c r="J85" s="237"/>
      <c r="K85" s="236"/>
      <c r="L85" s="236"/>
      <c r="M85" s="236"/>
      <c r="N85" s="101"/>
      <c r="O85" s="101"/>
      <c r="Q85"/>
      <c r="R85"/>
      <c r="S85"/>
      <c r="T85" s="195"/>
      <c r="U85"/>
      <c r="V85"/>
      <c r="W85"/>
      <c r="X85"/>
    </row>
    <row r="86" spans="1:26" ht="15" customHeight="1">
      <c r="A86" s="734" t="s">
        <v>33</v>
      </c>
      <c r="B86" s="775" t="s">
        <v>34</v>
      </c>
      <c r="C86" s="776"/>
      <c r="D86" s="776"/>
      <c r="E86" s="776"/>
      <c r="F86" s="776"/>
      <c r="G86" s="777"/>
      <c r="H86" s="809" t="s">
        <v>35</v>
      </c>
      <c r="I86" s="809"/>
      <c r="J86" s="809"/>
      <c r="K86" s="809" t="s">
        <v>36</v>
      </c>
      <c r="L86" s="809"/>
      <c r="M86" s="808" t="s">
        <v>116</v>
      </c>
      <c r="N86" s="808" t="s">
        <v>37</v>
      </c>
      <c r="O86" s="808" t="s">
        <v>38</v>
      </c>
      <c r="R86"/>
      <c r="S86"/>
      <c r="T86"/>
      <c r="U86" s="36"/>
      <c r="V86" s="36"/>
      <c r="W86"/>
      <c r="X86"/>
      <c r="Y86"/>
    </row>
    <row r="87" spans="1:26">
      <c r="A87" s="734"/>
      <c r="B87" s="778"/>
      <c r="C87" s="779"/>
      <c r="D87" s="779"/>
      <c r="E87" s="779"/>
      <c r="F87" s="779"/>
      <c r="G87" s="780"/>
      <c r="H87" s="809"/>
      <c r="I87" s="809"/>
      <c r="J87" s="809"/>
      <c r="K87" s="809"/>
      <c r="L87" s="809"/>
      <c r="M87" s="808"/>
      <c r="N87" s="808"/>
      <c r="O87" s="808"/>
      <c r="R87"/>
      <c r="S87"/>
      <c r="T87"/>
      <c r="U87" s="36"/>
      <c r="V87" s="36"/>
      <c r="W87"/>
      <c r="X87"/>
      <c r="Y87"/>
    </row>
    <row r="88" spans="1:26" ht="27" customHeight="1">
      <c r="A88" s="937">
        <v>42753</v>
      </c>
      <c r="B88" s="938" t="s">
        <v>395</v>
      </c>
      <c r="C88" s="939"/>
      <c r="D88" s="939"/>
      <c r="E88" s="939"/>
      <c r="F88" s="939"/>
      <c r="G88" s="940"/>
      <c r="H88" s="790" t="s">
        <v>39</v>
      </c>
      <c r="I88" s="790"/>
      <c r="J88" s="839"/>
      <c r="K88" s="789" t="s">
        <v>40</v>
      </c>
      <c r="L88" s="789"/>
      <c r="M88" s="28">
        <v>42753</v>
      </c>
      <c r="N88" s="28">
        <v>42753</v>
      </c>
      <c r="O88" s="142" t="s">
        <v>41</v>
      </c>
      <c r="R88"/>
      <c r="S88"/>
      <c r="T88"/>
      <c r="U88"/>
      <c r="V88" s="36"/>
      <c r="W88"/>
      <c r="X88"/>
      <c r="Y88"/>
    </row>
    <row r="89" spans="1:26" ht="35.25" customHeight="1">
      <c r="A89" s="937"/>
      <c r="B89" s="941"/>
      <c r="C89" s="942"/>
      <c r="D89" s="942"/>
      <c r="E89" s="942"/>
      <c r="F89" s="942"/>
      <c r="G89" s="943"/>
      <c r="H89" s="790" t="s">
        <v>172</v>
      </c>
      <c r="I89" s="790"/>
      <c r="J89" s="839"/>
      <c r="K89" s="789" t="s">
        <v>125</v>
      </c>
      <c r="L89" s="789"/>
      <c r="M89" s="30">
        <v>42762</v>
      </c>
      <c r="N89" s="30">
        <v>42762</v>
      </c>
      <c r="O89" s="142" t="s">
        <v>41</v>
      </c>
      <c r="R89"/>
      <c r="S89"/>
      <c r="T89"/>
      <c r="U89"/>
      <c r="V89" s="36"/>
      <c r="W89"/>
      <c r="X89"/>
      <c r="Y89"/>
    </row>
    <row r="90" spans="1:26" ht="42" customHeight="1">
      <c r="A90" s="949">
        <v>42760</v>
      </c>
      <c r="B90" s="938" t="s">
        <v>386</v>
      </c>
      <c r="C90" s="939"/>
      <c r="D90" s="939"/>
      <c r="E90" s="939"/>
      <c r="F90" s="939"/>
      <c r="G90" s="940"/>
      <c r="H90" s="822" t="s">
        <v>384</v>
      </c>
      <c r="I90" s="822"/>
      <c r="J90" s="820"/>
      <c r="K90" s="823" t="s">
        <v>173</v>
      </c>
      <c r="L90" s="823"/>
      <c r="M90" s="517">
        <v>42794</v>
      </c>
      <c r="N90" s="517"/>
      <c r="O90" s="518" t="s">
        <v>154</v>
      </c>
      <c r="R90"/>
      <c r="S90"/>
      <c r="T90"/>
      <c r="U90"/>
      <c r="V90" s="36"/>
      <c r="W90"/>
      <c r="X90"/>
      <c r="Y90"/>
    </row>
    <row r="91" spans="1:26" ht="15" customHeight="1">
      <c r="A91" s="949"/>
      <c r="B91" s="941"/>
      <c r="C91" s="942"/>
      <c r="D91" s="942"/>
      <c r="E91" s="942"/>
      <c r="F91" s="942"/>
      <c r="G91" s="943"/>
      <c r="H91" s="521" t="s">
        <v>385</v>
      </c>
      <c r="I91" s="519"/>
      <c r="J91" s="519"/>
      <c r="K91" s="945" t="s">
        <v>151</v>
      </c>
      <c r="L91" s="946"/>
      <c r="M91" s="520">
        <v>42766</v>
      </c>
      <c r="N91" s="520">
        <v>42766</v>
      </c>
      <c r="O91" s="142" t="s">
        <v>41</v>
      </c>
      <c r="R91" t="s">
        <v>22</v>
      </c>
      <c r="S91"/>
      <c r="T91"/>
      <c r="U91"/>
      <c r="V91" s="36"/>
      <c r="W91"/>
      <c r="X91"/>
      <c r="Y91"/>
      <c r="Z91" s="565"/>
    </row>
    <row r="92" spans="1:26">
      <c r="A92" s="520">
        <v>42780</v>
      </c>
      <c r="B92" s="950" t="s">
        <v>387</v>
      </c>
      <c r="C92" s="951"/>
      <c r="D92" s="951"/>
      <c r="E92" s="951"/>
      <c r="F92" s="951"/>
      <c r="G92" s="952"/>
      <c r="H92" s="760" t="s">
        <v>20</v>
      </c>
      <c r="I92" s="761"/>
      <c r="J92" s="926"/>
      <c r="K92" s="823" t="s">
        <v>40</v>
      </c>
      <c r="L92" s="823"/>
      <c r="M92" s="517">
        <v>42767</v>
      </c>
      <c r="N92" s="517">
        <v>42780</v>
      </c>
      <c r="O92" s="142" t="s">
        <v>41</v>
      </c>
      <c r="R92"/>
      <c r="S92"/>
      <c r="T92"/>
      <c r="U92"/>
      <c r="V92" s="36"/>
      <c r="W92"/>
      <c r="X92"/>
      <c r="Y92"/>
      <c r="Z92" s="567"/>
    </row>
    <row r="93" spans="1:26">
      <c r="A93" s="949">
        <v>42802</v>
      </c>
      <c r="B93" s="950" t="s">
        <v>452</v>
      </c>
      <c r="C93" s="951"/>
      <c r="D93" s="951"/>
      <c r="E93" s="951"/>
      <c r="F93" s="951"/>
      <c r="G93" s="952"/>
      <c r="H93" s="760" t="s">
        <v>20</v>
      </c>
      <c r="I93" s="761"/>
      <c r="J93" s="926"/>
      <c r="K93" s="823" t="s">
        <v>20</v>
      </c>
      <c r="L93" s="823"/>
      <c r="M93" s="517" t="s">
        <v>20</v>
      </c>
      <c r="N93" s="517" t="s">
        <v>20</v>
      </c>
      <c r="O93" s="142" t="s">
        <v>41</v>
      </c>
      <c r="R93"/>
      <c r="S93"/>
      <c r="T93"/>
      <c r="U93"/>
      <c r="V93" s="36"/>
      <c r="W93"/>
      <c r="X93"/>
      <c r="Y93"/>
      <c r="Z93" s="567"/>
    </row>
    <row r="94" spans="1:26">
      <c r="A94" s="949"/>
      <c r="B94" s="950" t="s">
        <v>530</v>
      </c>
      <c r="C94" s="951"/>
      <c r="D94" s="951"/>
      <c r="E94" s="951"/>
      <c r="F94" s="951"/>
      <c r="G94" s="952"/>
      <c r="H94" s="760" t="s">
        <v>20</v>
      </c>
      <c r="I94" s="761"/>
      <c r="J94" s="926"/>
      <c r="K94" s="823" t="s">
        <v>20</v>
      </c>
      <c r="L94" s="823"/>
      <c r="M94" s="517" t="s">
        <v>20</v>
      </c>
      <c r="N94" s="517" t="s">
        <v>20</v>
      </c>
      <c r="O94" s="142" t="s">
        <v>41</v>
      </c>
      <c r="R94"/>
      <c r="S94"/>
      <c r="T94"/>
      <c r="U94"/>
      <c r="V94" s="36"/>
      <c r="W94"/>
      <c r="X94"/>
      <c r="Y94"/>
      <c r="Z94" s="567"/>
    </row>
    <row r="95" spans="1:26">
      <c r="A95" s="949"/>
      <c r="B95" s="950" t="s">
        <v>532</v>
      </c>
      <c r="C95" s="951"/>
      <c r="D95" s="951"/>
      <c r="E95" s="951"/>
      <c r="F95" s="951"/>
      <c r="G95" s="952"/>
      <c r="H95" s="760" t="s">
        <v>20</v>
      </c>
      <c r="I95" s="761"/>
      <c r="J95" s="926"/>
      <c r="K95" s="823" t="s">
        <v>20</v>
      </c>
      <c r="L95" s="823"/>
      <c r="M95" s="517" t="s">
        <v>20</v>
      </c>
      <c r="N95" s="517" t="s">
        <v>20</v>
      </c>
      <c r="O95" s="142" t="s">
        <v>41</v>
      </c>
      <c r="R95"/>
      <c r="S95"/>
      <c r="T95"/>
      <c r="U95"/>
      <c r="V95" s="36"/>
      <c r="W95"/>
      <c r="X95"/>
      <c r="Y95"/>
      <c r="Z95" s="567"/>
    </row>
    <row r="96" spans="1:26">
      <c r="A96" s="957">
        <v>42831</v>
      </c>
      <c r="B96" s="950" t="s">
        <v>452</v>
      </c>
      <c r="C96" s="951"/>
      <c r="D96" s="951"/>
      <c r="E96" s="951"/>
      <c r="F96" s="951"/>
      <c r="G96" s="952"/>
      <c r="H96" s="760" t="s">
        <v>20</v>
      </c>
      <c r="I96" s="761"/>
      <c r="J96" s="926"/>
      <c r="K96" s="823" t="s">
        <v>20</v>
      </c>
      <c r="L96" s="823"/>
      <c r="M96" s="517" t="s">
        <v>20</v>
      </c>
      <c r="N96" s="517" t="s">
        <v>20</v>
      </c>
      <c r="O96" s="142" t="s">
        <v>41</v>
      </c>
      <c r="R96"/>
      <c r="S96"/>
      <c r="T96"/>
      <c r="U96"/>
      <c r="V96" s="36"/>
      <c r="W96"/>
      <c r="X96"/>
      <c r="Y96"/>
      <c r="Z96" s="567"/>
    </row>
    <row r="97" spans="1:24" ht="42" customHeight="1">
      <c r="A97" s="958"/>
      <c r="B97" s="954" t="s">
        <v>657</v>
      </c>
      <c r="C97" s="955"/>
      <c r="D97" s="955"/>
      <c r="E97" s="955"/>
      <c r="F97" s="955"/>
      <c r="G97" s="956"/>
      <c r="H97" s="945" t="s">
        <v>20</v>
      </c>
      <c r="I97" s="948"/>
      <c r="J97" s="946"/>
      <c r="K97" s="945" t="s">
        <v>20</v>
      </c>
      <c r="L97" s="946"/>
      <c r="M97" s="706" t="s">
        <v>20</v>
      </c>
      <c r="N97" s="706" t="s">
        <v>20</v>
      </c>
      <c r="O97" s="518" t="s">
        <v>20</v>
      </c>
    </row>
    <row r="98" spans="1:24">
      <c r="A98" s="90"/>
      <c r="R98"/>
      <c r="S98"/>
      <c r="T98"/>
      <c r="U98"/>
      <c r="V98" s="36"/>
      <c r="W98"/>
      <c r="X98"/>
    </row>
    <row r="99" spans="1:24">
      <c r="A99" s="90"/>
      <c r="R99"/>
      <c r="S99"/>
      <c r="T99"/>
      <c r="U99"/>
      <c r="V99" s="36"/>
      <c r="W99"/>
      <c r="X99"/>
    </row>
    <row r="100" spans="1:24">
      <c r="A100" s="90"/>
      <c r="R100"/>
      <c r="S100"/>
      <c r="T100"/>
      <c r="U100"/>
      <c r="V100"/>
      <c r="W100"/>
      <c r="X100"/>
    </row>
    <row r="101" spans="1:24">
      <c r="A101" s="90"/>
      <c r="R101" s="194"/>
      <c r="S101" s="194"/>
      <c r="T101" s="194"/>
      <c r="U101" s="36"/>
      <c r="V101" s="194"/>
      <c r="W101" s="194"/>
      <c r="X101" s="194"/>
    </row>
    <row r="102" spans="1:24">
      <c r="A102" s="90"/>
      <c r="R102"/>
      <c r="S102"/>
      <c r="T102"/>
      <c r="V102"/>
      <c r="W102"/>
      <c r="X102"/>
    </row>
    <row r="103" spans="1:24">
      <c r="A103" s="90"/>
      <c r="R103"/>
      <c r="S103"/>
      <c r="T103"/>
      <c r="U103"/>
      <c r="V103"/>
      <c r="W103"/>
    </row>
    <row r="104" spans="1:24">
      <c r="A104" s="90"/>
      <c r="R104"/>
      <c r="S104"/>
      <c r="T104"/>
      <c r="U104" s="36"/>
      <c r="V104"/>
      <c r="W104"/>
    </row>
    <row r="105" spans="1:24">
      <c r="A105" s="90"/>
      <c r="R105"/>
      <c r="S105"/>
      <c r="T105"/>
      <c r="U105" s="36"/>
      <c r="V105"/>
      <c r="W105"/>
    </row>
    <row r="106" spans="1:24">
      <c r="R106"/>
      <c r="S106"/>
      <c r="T106"/>
      <c r="U106" s="36"/>
      <c r="V106"/>
      <c r="W106"/>
    </row>
    <row r="107" spans="1:24">
      <c r="R107"/>
      <c r="S107"/>
      <c r="T107"/>
      <c r="U107" s="36"/>
      <c r="V107"/>
      <c r="W107"/>
    </row>
    <row r="108" spans="1:24">
      <c r="R108" t="s">
        <v>22</v>
      </c>
      <c r="S108"/>
      <c r="T108"/>
      <c r="U108" s="36"/>
      <c r="V108"/>
      <c r="W108"/>
    </row>
    <row r="109" spans="1:24">
      <c r="R109"/>
      <c r="S109"/>
      <c r="T109"/>
      <c r="U109" s="36"/>
      <c r="V109"/>
      <c r="W109"/>
    </row>
    <row r="110" spans="1:24">
      <c r="R110"/>
      <c r="S110"/>
      <c r="T110"/>
      <c r="U110" s="36"/>
      <c r="V110"/>
      <c r="W110"/>
    </row>
    <row r="111" spans="1:24">
      <c r="R111"/>
      <c r="S111"/>
      <c r="T111"/>
      <c r="U111" s="36"/>
      <c r="V111"/>
      <c r="W111"/>
    </row>
    <row r="112" spans="1:24">
      <c r="R112"/>
      <c r="S112"/>
      <c r="T112"/>
      <c r="U112" s="36"/>
      <c r="V112"/>
      <c r="W112"/>
    </row>
    <row r="113" spans="18:24">
      <c r="R113"/>
      <c r="S113"/>
      <c r="T113"/>
      <c r="V113" s="36"/>
      <c r="W113"/>
      <c r="X113"/>
    </row>
    <row r="120" spans="18:24" ht="15" customHeight="1"/>
    <row r="123" spans="18:24" ht="15" customHeight="1"/>
  </sheetData>
  <mergeCells count="82">
    <mergeCell ref="B96:G96"/>
    <mergeCell ref="H96:J96"/>
    <mergeCell ref="K96:L96"/>
    <mergeCell ref="J43:K43"/>
    <mergeCell ref="J44:K44"/>
    <mergeCell ref="J45:K45"/>
    <mergeCell ref="B43:C43"/>
    <mergeCell ref="B44:C44"/>
    <mergeCell ref="B45:C45"/>
    <mergeCell ref="B94:G94"/>
    <mergeCell ref="H94:J94"/>
    <mergeCell ref="K94:L94"/>
    <mergeCell ref="B95:G95"/>
    <mergeCell ref="H95:J95"/>
    <mergeCell ref="K95:L95"/>
    <mergeCell ref="B93:G93"/>
    <mergeCell ref="A1:G2"/>
    <mergeCell ref="I1:O2"/>
    <mergeCell ref="J41:K41"/>
    <mergeCell ref="J42:K42"/>
    <mergeCell ref="B41:C41"/>
    <mergeCell ref="B42:C42"/>
    <mergeCell ref="A5:A6"/>
    <mergeCell ref="N86:N87"/>
    <mergeCell ref="A90:A91"/>
    <mergeCell ref="B90:G91"/>
    <mergeCell ref="H90:J90"/>
    <mergeCell ref="K90:L90"/>
    <mergeCell ref="K91:L91"/>
    <mergeCell ref="O86:O87"/>
    <mergeCell ref="H88:J88"/>
    <mergeCell ref="K88:L88"/>
    <mergeCell ref="F48:F49"/>
    <mergeCell ref="A65:A66"/>
    <mergeCell ref="B65:B66"/>
    <mergeCell ref="C65:C66"/>
    <mergeCell ref="D65:D66"/>
    <mergeCell ref="F65:F66"/>
    <mergeCell ref="A64:F64"/>
    <mergeCell ref="A88:A89"/>
    <mergeCell ref="A86:A87"/>
    <mergeCell ref="B86:G87"/>
    <mergeCell ref="H86:J87"/>
    <mergeCell ref="K86:L87"/>
    <mergeCell ref="I49:N49"/>
    <mergeCell ref="A47:E47"/>
    <mergeCell ref="A48:A49"/>
    <mergeCell ref="B48:B49"/>
    <mergeCell ref="C48:C49"/>
    <mergeCell ref="D48:D49"/>
    <mergeCell ref="P1:P2"/>
    <mergeCell ref="J5:J6"/>
    <mergeCell ref="O5:O6"/>
    <mergeCell ref="B92:G92"/>
    <mergeCell ref="H92:J92"/>
    <mergeCell ref="K92:L92"/>
    <mergeCell ref="H1:H2"/>
    <mergeCell ref="B5:B6"/>
    <mergeCell ref="C5:C6"/>
    <mergeCell ref="G5:G6"/>
    <mergeCell ref="B88:G89"/>
    <mergeCell ref="H89:J89"/>
    <mergeCell ref="I46:O47"/>
    <mergeCell ref="P46:P47"/>
    <mergeCell ref="I50:I51"/>
    <mergeCell ref="K89:L89"/>
    <mergeCell ref="B97:G97"/>
    <mergeCell ref="H97:J97"/>
    <mergeCell ref="K97:L97"/>
    <mergeCell ref="A96:A97"/>
    <mergeCell ref="N50:N51"/>
    <mergeCell ref="N67:N68"/>
    <mergeCell ref="I66:N66"/>
    <mergeCell ref="I67:I68"/>
    <mergeCell ref="L67:L68"/>
    <mergeCell ref="M67:M68"/>
    <mergeCell ref="L50:L51"/>
    <mergeCell ref="M50:M51"/>
    <mergeCell ref="H93:J93"/>
    <mergeCell ref="K93:L93"/>
    <mergeCell ref="A93:A95"/>
    <mergeCell ref="M86:M87"/>
  </mergeCells>
  <conditionalFormatting sqref="G7:G20 O7:O20">
    <cfRule type="cellIs" dxfId="49" priority="39" stopIfTrue="1" operator="between">
      <formula>0.01</formula>
      <formula>0.64</formula>
    </cfRule>
    <cfRule type="cellIs" dxfId="48" priority="40" stopIfTrue="1" operator="between">
      <formula>0.65</formula>
      <formula>0.89</formula>
    </cfRule>
    <cfRule type="cellIs" dxfId="47" priority="41" stopIfTrue="1" operator="between">
      <formula>0.9</formula>
      <formula>0.99</formula>
    </cfRule>
    <cfRule type="cellIs" dxfId="46" priority="42" stopIfTrue="1" operator="greaterThanOrEqual">
      <formula>1</formula>
    </cfRule>
  </conditionalFormatting>
  <conditionalFormatting sqref="O88:O95">
    <cfRule type="containsText" dxfId="45" priority="37" stopIfTrue="1" operator="containsText" text="Em andamento">
      <formula>NOT(ISERROR(SEARCH("Em andamento",O88)))</formula>
    </cfRule>
    <cfRule type="containsText" dxfId="44" priority="38" stopIfTrue="1" operator="containsText" text="Concluído">
      <formula>NOT(ISERROR(SEARCH("Concluído",O88)))</formula>
    </cfRule>
  </conditionalFormatting>
  <conditionalFormatting sqref="O96">
    <cfRule type="containsText" dxfId="43" priority="5" stopIfTrue="1" operator="containsText" text="Em andamento">
      <formula>NOT(ISERROR(SEARCH("Em andamento",O96)))</formula>
    </cfRule>
    <cfRule type="containsText" dxfId="42" priority="6" stopIfTrue="1" operator="containsText" text="Concluído">
      <formula>NOT(ISERROR(SEARCH("Concluído",O96)))</formula>
    </cfRule>
  </conditionalFormatting>
  <conditionalFormatting sqref="O97">
    <cfRule type="containsText" dxfId="41" priority="3" stopIfTrue="1" operator="containsText" text="Em andamento">
      <formula>NOT(ISERROR(SEARCH("Em andamento",O97)))</formula>
    </cfRule>
    <cfRule type="containsText" dxfId="40" priority="4" stopIfTrue="1" operator="containsText" text="Concluído">
      <formula>NOT(ISERROR(SEARCH("Concluído",O97)))</formula>
    </cfRule>
  </conditionalFormatting>
  <conditionalFormatting sqref="O97">
    <cfRule type="containsText" dxfId="39" priority="1" stopIfTrue="1" operator="containsText" text="Em andamento">
      <formula>NOT(ISERROR(SEARCH("Em andamento",O97)))</formula>
    </cfRule>
    <cfRule type="containsText" dxfId="38" priority="2" stopIfTrue="1" operator="containsText" text="Concluído">
      <formula>NOT(ISERROR(SEARCH("Concluído",O97)))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216"/>
  <sheetViews>
    <sheetView workbookViewId="0">
      <selection activeCell="A131" sqref="A131:A137"/>
    </sheetView>
  </sheetViews>
  <sheetFormatPr defaultRowHeight="15"/>
  <cols>
    <col min="1" max="1" width="10" style="1" customWidth="1"/>
    <col min="2" max="3" width="10.5703125" style="1" customWidth="1"/>
    <col min="4" max="4" width="10.7109375" style="1" customWidth="1"/>
    <col min="5" max="5" width="10.5703125" style="1" customWidth="1"/>
    <col min="6" max="6" width="10.85546875" style="1" customWidth="1"/>
    <col min="7" max="7" width="10.7109375" style="1" customWidth="1"/>
    <col min="8" max="8" width="10.5703125" style="1" customWidth="1"/>
    <col min="9" max="9" width="10.140625" style="1" customWidth="1"/>
    <col min="10" max="10" width="12.28515625" style="1" bestFit="1" customWidth="1"/>
    <col min="11" max="12" width="10.5703125" style="1" customWidth="1"/>
    <col min="13" max="14" width="10.85546875" style="1" customWidth="1"/>
    <col min="15" max="15" width="13.5703125" style="1" bestFit="1" customWidth="1"/>
    <col min="16" max="16" width="10.85546875" style="1" customWidth="1"/>
    <col min="17" max="17" width="11.5703125" style="1" customWidth="1"/>
    <col min="18" max="16384" width="9.140625" style="1"/>
  </cols>
  <sheetData>
    <row r="1" spans="1:16" ht="30" customHeight="1">
      <c r="A1" s="742" t="s">
        <v>196</v>
      </c>
      <c r="B1" s="743"/>
      <c r="C1" s="743"/>
      <c r="D1" s="743"/>
      <c r="E1" s="743"/>
      <c r="F1" s="743"/>
      <c r="G1" s="744"/>
      <c r="H1" s="748">
        <v>2017</v>
      </c>
      <c r="I1" s="742" t="s">
        <v>196</v>
      </c>
      <c r="J1" s="743"/>
      <c r="K1" s="743"/>
      <c r="L1" s="743"/>
      <c r="M1" s="743"/>
      <c r="N1" s="743"/>
      <c r="O1" s="744"/>
      <c r="P1" s="748">
        <v>2017</v>
      </c>
    </row>
    <row r="2" spans="1:16" ht="30" customHeight="1">
      <c r="A2" s="745"/>
      <c r="B2" s="746"/>
      <c r="C2" s="746"/>
      <c r="D2" s="746"/>
      <c r="E2" s="746"/>
      <c r="F2" s="746"/>
      <c r="G2" s="747"/>
      <c r="H2" s="749"/>
      <c r="I2" s="745"/>
      <c r="J2" s="746"/>
      <c r="K2" s="746"/>
      <c r="L2" s="746"/>
      <c r="M2" s="746"/>
      <c r="N2" s="746"/>
      <c r="O2" s="747"/>
      <c r="P2" s="749"/>
    </row>
    <row r="3" spans="1:16">
      <c r="A3" s="2"/>
      <c r="J3" s="2"/>
    </row>
    <row r="5" spans="1:16" ht="33.75" customHeight="1">
      <c r="A5" s="750" t="s">
        <v>1</v>
      </c>
      <c r="B5" s="791" t="s">
        <v>127</v>
      </c>
      <c r="C5" s="791" t="s">
        <v>128</v>
      </c>
      <c r="D5" s="791" t="s">
        <v>129</v>
      </c>
      <c r="E5" s="141" t="s">
        <v>19</v>
      </c>
      <c r="F5" s="141" t="s">
        <v>131</v>
      </c>
      <c r="G5" s="791" t="s">
        <v>132</v>
      </c>
      <c r="H5" s="791" t="s">
        <v>113</v>
      </c>
      <c r="I5" s="750" t="s">
        <v>1</v>
      </c>
      <c r="J5" s="577" t="s">
        <v>127</v>
      </c>
      <c r="K5" s="577" t="s">
        <v>128</v>
      </c>
      <c r="L5" s="791" t="s">
        <v>563</v>
      </c>
      <c r="M5" s="558" t="s">
        <v>19</v>
      </c>
      <c r="N5" s="583" t="s">
        <v>132</v>
      </c>
      <c r="O5" s="791" t="s">
        <v>113</v>
      </c>
    </row>
    <row r="6" spans="1:16" ht="22.5">
      <c r="A6" s="751"/>
      <c r="B6" s="792"/>
      <c r="C6" s="792"/>
      <c r="D6" s="792"/>
      <c r="E6" s="4">
        <v>2017</v>
      </c>
      <c r="F6" s="4">
        <v>2016</v>
      </c>
      <c r="G6" s="792"/>
      <c r="H6" s="792"/>
      <c r="I6" s="751"/>
      <c r="J6" s="578" t="s">
        <v>560</v>
      </c>
      <c r="K6" s="578" t="s">
        <v>560</v>
      </c>
      <c r="L6" s="792"/>
      <c r="M6" s="559">
        <v>2017</v>
      </c>
      <c r="N6" s="572" t="s">
        <v>437</v>
      </c>
      <c r="O6" s="792"/>
    </row>
    <row r="7" spans="1:16" s="10" customFormat="1">
      <c r="A7" s="5" t="s">
        <v>7</v>
      </c>
      <c r="B7" s="143">
        <f t="shared" ref="B7:D9" si="0">B51+B69</f>
        <v>738556.83000000007</v>
      </c>
      <c r="C7" s="143">
        <f t="shared" si="0"/>
        <v>609158.66</v>
      </c>
      <c r="D7" s="143">
        <f t="shared" si="0"/>
        <v>811699.11</v>
      </c>
      <c r="E7" s="173">
        <f>SUM(B7:D7)</f>
        <v>2159414.6</v>
      </c>
      <c r="F7" s="106">
        <v>1844341.9000000001</v>
      </c>
      <c r="G7" s="144">
        <f>($G$8/20)*Tabulação!B57</f>
        <v>2550000</v>
      </c>
      <c r="H7" s="9">
        <f>(E7/G7)</f>
        <v>0.84682925490196082</v>
      </c>
      <c r="I7" s="5" t="s">
        <v>7</v>
      </c>
      <c r="J7" s="143">
        <f>B7/Tabulação!$B$57</f>
        <v>43444.519411764712</v>
      </c>
      <c r="K7" s="143">
        <f>C7/Tabulação!$B$57</f>
        <v>35832.862352941178</v>
      </c>
      <c r="L7" s="143">
        <f>D7/Tabulação!$B$57</f>
        <v>47747.006470588232</v>
      </c>
      <c r="M7" s="173">
        <f>SUM(J7:L7)</f>
        <v>127024.38823529411</v>
      </c>
      <c r="N7" s="144">
        <f>G7/Tabulação!B57</f>
        <v>150000</v>
      </c>
      <c r="O7" s="9">
        <f t="shared" ref="O7:O20" si="1">(M7/N7)</f>
        <v>0.84682925490196082</v>
      </c>
    </row>
    <row r="8" spans="1:16" s="10" customFormat="1">
      <c r="A8" s="5" t="s">
        <v>8</v>
      </c>
      <c r="B8" s="143">
        <f t="shared" si="0"/>
        <v>955263.65999999992</v>
      </c>
      <c r="C8" s="143">
        <f t="shared" si="0"/>
        <v>854874.90999999992</v>
      </c>
      <c r="D8" s="143">
        <f t="shared" si="0"/>
        <v>875472.19000000006</v>
      </c>
      <c r="E8" s="173">
        <f>SUM(B8:D8)</f>
        <v>2685610.76</v>
      </c>
      <c r="F8" s="106">
        <v>2230914.42</v>
      </c>
      <c r="G8" s="144">
        <v>3000000</v>
      </c>
      <c r="H8" s="555">
        <f t="shared" ref="H8:H17" si="2">(E8/G8)</f>
        <v>0.89520358666666655</v>
      </c>
      <c r="I8" s="5" t="s">
        <v>8</v>
      </c>
      <c r="J8" s="143">
        <f>B8/Tabulação!$B$58</f>
        <v>47763.182999999997</v>
      </c>
      <c r="K8" s="143">
        <f>C8/Tabulação!$B$58</f>
        <v>42743.745499999997</v>
      </c>
      <c r="L8" s="143">
        <f>D8/Tabulação!$B$58</f>
        <v>43773.609500000006</v>
      </c>
      <c r="M8" s="173">
        <f>SUM(J8:L8)</f>
        <v>134280.538</v>
      </c>
      <c r="N8" s="144">
        <f>G8/Tabulação!B58</f>
        <v>150000</v>
      </c>
      <c r="O8" s="555">
        <f t="shared" si="1"/>
        <v>0.89520358666666666</v>
      </c>
    </row>
    <row r="9" spans="1:16">
      <c r="A9" s="11" t="s">
        <v>9</v>
      </c>
      <c r="B9" s="143">
        <f t="shared" si="0"/>
        <v>1168746.02</v>
      </c>
      <c r="C9" s="143">
        <f t="shared" si="0"/>
        <v>988598.3</v>
      </c>
      <c r="D9" s="143">
        <f t="shared" si="0"/>
        <v>945645.19</v>
      </c>
      <c r="E9" s="173">
        <f>SUM(B9:D9)</f>
        <v>3102989.5100000002</v>
      </c>
      <c r="F9" s="106">
        <v>2352158.54</v>
      </c>
      <c r="G9" s="144">
        <f>($G$8/20)*Tabulação!B59</f>
        <v>3450000</v>
      </c>
      <c r="H9" s="555">
        <f>(E9/G9)</f>
        <v>0.89941724927536237</v>
      </c>
      <c r="I9" s="11" t="s">
        <v>9</v>
      </c>
      <c r="J9" s="143">
        <f>B9/Tabulação!$B$59</f>
        <v>50815.044347826086</v>
      </c>
      <c r="K9" s="143">
        <f>C9/Tabulação!$B$59</f>
        <v>42982.534782608695</v>
      </c>
      <c r="L9" s="143">
        <f>D9/Tabulação!$B$59</f>
        <v>41115.008260869559</v>
      </c>
      <c r="M9" s="173">
        <f>SUM(J9:L9)</f>
        <v>134912.58739130435</v>
      </c>
      <c r="N9" s="144">
        <f>G9/Tabulação!B59</f>
        <v>150000</v>
      </c>
      <c r="O9" s="555">
        <f t="shared" si="1"/>
        <v>0.89941724927536226</v>
      </c>
    </row>
    <row r="10" spans="1:16">
      <c r="A10" s="11" t="s">
        <v>10</v>
      </c>
      <c r="B10" s="146"/>
      <c r="C10" s="146"/>
      <c r="D10" s="146"/>
      <c r="E10" s="173"/>
      <c r="F10" s="106">
        <v>2589199.61</v>
      </c>
      <c r="G10" s="144">
        <f>($G$8/20)*Tabulação!B60</f>
        <v>2700000</v>
      </c>
      <c r="H10" s="9">
        <f t="shared" si="2"/>
        <v>0</v>
      </c>
      <c r="I10" s="11" t="s">
        <v>10</v>
      </c>
      <c r="J10" s="146"/>
      <c r="K10" s="146"/>
      <c r="L10" s="106"/>
      <c r="M10" s="173"/>
      <c r="N10" s="144">
        <f>G10/Tabulação!B60</f>
        <v>150000</v>
      </c>
      <c r="O10" s="9">
        <f t="shared" si="1"/>
        <v>0</v>
      </c>
    </row>
    <row r="11" spans="1:16">
      <c r="A11" s="11" t="s">
        <v>11</v>
      </c>
      <c r="B11" s="146"/>
      <c r="C11" s="146"/>
      <c r="D11" s="143"/>
      <c r="E11" s="173"/>
      <c r="F11" s="106">
        <v>2420708.5900000003</v>
      </c>
      <c r="G11" s="144">
        <f>($G$8/20)*Tabulação!B61</f>
        <v>3300000</v>
      </c>
      <c r="H11" s="9">
        <f t="shared" si="2"/>
        <v>0</v>
      </c>
      <c r="I11" s="11" t="s">
        <v>11</v>
      </c>
      <c r="J11" s="146"/>
      <c r="K11" s="146"/>
      <c r="L11" s="106"/>
      <c r="M11" s="173"/>
      <c r="N11" s="144">
        <f>G11/Tabulação!B61</f>
        <v>150000</v>
      </c>
      <c r="O11" s="9">
        <f t="shared" si="1"/>
        <v>0</v>
      </c>
    </row>
    <row r="12" spans="1:16">
      <c r="A12" s="11" t="s">
        <v>12</v>
      </c>
      <c r="B12" s="143"/>
      <c r="C12" s="143"/>
      <c r="D12" s="143"/>
      <c r="E12" s="173"/>
      <c r="F12" s="106">
        <v>2555565.88</v>
      </c>
      <c r="G12" s="144">
        <f>($G$8/20)*Tabulação!B62</f>
        <v>3150000</v>
      </c>
      <c r="H12" s="9">
        <f t="shared" si="2"/>
        <v>0</v>
      </c>
      <c r="I12" s="11" t="s">
        <v>12</v>
      </c>
      <c r="J12" s="143"/>
      <c r="K12" s="143"/>
      <c r="L12" s="106"/>
      <c r="M12" s="173"/>
      <c r="N12" s="144">
        <f>G12/Tabulação!B62</f>
        <v>150000</v>
      </c>
      <c r="O12" s="9">
        <f t="shared" si="1"/>
        <v>0</v>
      </c>
    </row>
    <row r="13" spans="1:16">
      <c r="A13" s="11" t="s">
        <v>13</v>
      </c>
      <c r="B13" s="143"/>
      <c r="C13" s="143"/>
      <c r="D13" s="143"/>
      <c r="E13" s="173"/>
      <c r="F13" s="106">
        <v>2372123.4000000004</v>
      </c>
      <c r="G13" s="144">
        <f>($G$8/20)*Tabulação!B63</f>
        <v>3150000</v>
      </c>
      <c r="H13" s="9">
        <f t="shared" si="2"/>
        <v>0</v>
      </c>
      <c r="I13" s="11" t="s">
        <v>13</v>
      </c>
      <c r="J13" s="143"/>
      <c r="K13" s="143"/>
      <c r="L13" s="106"/>
      <c r="M13" s="173"/>
      <c r="N13" s="144">
        <f>G13/Tabulação!B63</f>
        <v>150000</v>
      </c>
      <c r="O13" s="9">
        <f t="shared" si="1"/>
        <v>0</v>
      </c>
    </row>
    <row r="14" spans="1:16">
      <c r="A14" s="11" t="s">
        <v>14</v>
      </c>
      <c r="B14" s="143"/>
      <c r="C14" s="143"/>
      <c r="D14" s="143"/>
      <c r="E14" s="173"/>
      <c r="F14" s="106">
        <v>2476752.15</v>
      </c>
      <c r="G14" s="144">
        <f>($G$8/20)*Tabulação!B64</f>
        <v>3450000</v>
      </c>
      <c r="H14" s="9">
        <f t="shared" si="2"/>
        <v>0</v>
      </c>
      <c r="I14" s="11" t="s">
        <v>14</v>
      </c>
      <c r="J14" s="143"/>
      <c r="K14" s="143"/>
      <c r="L14" s="106"/>
      <c r="M14" s="173"/>
      <c r="N14" s="144">
        <f>G14/Tabulação!B64</f>
        <v>150000</v>
      </c>
      <c r="O14" s="9">
        <f t="shared" si="1"/>
        <v>0</v>
      </c>
    </row>
    <row r="15" spans="1:16">
      <c r="A15" s="11" t="s">
        <v>15</v>
      </c>
      <c r="B15" s="143"/>
      <c r="C15" s="143"/>
      <c r="D15" s="147"/>
      <c r="E15" s="173"/>
      <c r="F15" s="106">
        <v>2420424.9899999998</v>
      </c>
      <c r="G15" s="144">
        <f>($G$8/20)*Tabulação!B65</f>
        <v>3000000</v>
      </c>
      <c r="H15" s="9">
        <f t="shared" si="2"/>
        <v>0</v>
      </c>
      <c r="I15" s="11" t="s">
        <v>15</v>
      </c>
      <c r="J15" s="143"/>
      <c r="K15" s="143"/>
      <c r="L15" s="106"/>
      <c r="M15" s="173"/>
      <c r="N15" s="144">
        <f>G15/Tabulação!B65</f>
        <v>150000</v>
      </c>
      <c r="O15" s="9">
        <f t="shared" si="1"/>
        <v>0</v>
      </c>
    </row>
    <row r="16" spans="1:16">
      <c r="A16" s="11" t="s">
        <v>16</v>
      </c>
      <c r="B16" s="149"/>
      <c r="C16" s="149"/>
      <c r="D16" s="106"/>
      <c r="E16" s="173"/>
      <c r="F16" s="106">
        <v>2376995.9300000002</v>
      </c>
      <c r="G16" s="144">
        <f>($G$8/20)*Tabulação!B66</f>
        <v>3150000</v>
      </c>
      <c r="H16" s="9">
        <f t="shared" si="2"/>
        <v>0</v>
      </c>
      <c r="I16" s="11" t="s">
        <v>16</v>
      </c>
      <c r="J16" s="149"/>
      <c r="K16" s="149"/>
      <c r="L16" s="106"/>
      <c r="M16" s="173"/>
      <c r="N16" s="144">
        <f>G16/Tabulação!B66</f>
        <v>150000</v>
      </c>
      <c r="O16" s="9">
        <f t="shared" si="1"/>
        <v>0</v>
      </c>
    </row>
    <row r="17" spans="1:15">
      <c r="A17" s="11" t="s">
        <v>17</v>
      </c>
      <c r="B17" s="149"/>
      <c r="C17" s="149"/>
      <c r="D17" s="106"/>
      <c r="E17" s="173"/>
      <c r="F17" s="106">
        <v>2839369.86</v>
      </c>
      <c r="G17" s="144">
        <f>($G$8/20)*Tabulação!B67</f>
        <v>3000000</v>
      </c>
      <c r="H17" s="9">
        <f t="shared" si="2"/>
        <v>0</v>
      </c>
      <c r="I17" s="11" t="s">
        <v>17</v>
      </c>
      <c r="J17" s="149"/>
      <c r="K17" s="149"/>
      <c r="L17" s="106"/>
      <c r="M17" s="173"/>
      <c r="N17" s="144">
        <f>G17/Tabulação!B67</f>
        <v>150000</v>
      </c>
      <c r="O17" s="9">
        <f t="shared" si="1"/>
        <v>0</v>
      </c>
    </row>
    <row r="18" spans="1:15" s="10" customFormat="1">
      <c r="A18" s="11" t="s">
        <v>18</v>
      </c>
      <c r="B18" s="149"/>
      <c r="C18" s="149"/>
      <c r="D18" s="106"/>
      <c r="E18" s="173"/>
      <c r="F18" s="504">
        <v>1299480.6400000001</v>
      </c>
      <c r="G18" s="144">
        <f>($G$8/20)*Tabulação!B68</f>
        <v>1650000</v>
      </c>
      <c r="H18" s="9">
        <f>(E18/G18)</f>
        <v>0</v>
      </c>
      <c r="I18" s="11" t="s">
        <v>18</v>
      </c>
      <c r="J18" s="149"/>
      <c r="K18" s="149"/>
      <c r="L18" s="106"/>
      <c r="M18" s="173"/>
      <c r="N18" s="144">
        <f>G18/Tabulação!B68</f>
        <v>150000</v>
      </c>
      <c r="O18" s="9">
        <f t="shared" si="1"/>
        <v>0</v>
      </c>
    </row>
    <row r="19" spans="1:15">
      <c r="A19" s="13" t="s">
        <v>19</v>
      </c>
      <c r="B19" s="150">
        <f>SUM(B7:B18)</f>
        <v>2862566.51</v>
      </c>
      <c r="C19" s="150">
        <f t="shared" ref="C19:G19" si="3">SUM(C7:C18)</f>
        <v>2452631.87</v>
      </c>
      <c r="D19" s="150">
        <f>SUM(D7:D18)</f>
        <v>2632816.4900000002</v>
      </c>
      <c r="E19" s="229">
        <f>SUM(E7:E18)</f>
        <v>7948014.8699999992</v>
      </c>
      <c r="F19" s="150">
        <v>1299480.6400000001</v>
      </c>
      <c r="G19" s="151">
        <f t="shared" si="3"/>
        <v>35550000</v>
      </c>
      <c r="H19" s="9">
        <f>(E19/G19)</f>
        <v>0.22357285147679323</v>
      </c>
      <c r="I19" s="13" t="s">
        <v>19</v>
      </c>
      <c r="J19" s="150">
        <f>SUM(J7:J18)</f>
        <v>142022.74675959081</v>
      </c>
      <c r="K19" s="150">
        <f t="shared" ref="K19" si="4">SUM(K7:K18)</f>
        <v>121559.14263554987</v>
      </c>
      <c r="L19" s="238">
        <f>SUM(L7:L18)</f>
        <v>132635.6242314578</v>
      </c>
      <c r="M19" s="229">
        <f>SUM(M7:M18)</f>
        <v>396217.51362659846</v>
      </c>
      <c r="N19" s="151">
        <f>SUM(N7:N18)</f>
        <v>1800000</v>
      </c>
      <c r="O19" s="9">
        <f t="shared" si="1"/>
        <v>0.22012084090366582</v>
      </c>
    </row>
    <row r="20" spans="1:15">
      <c r="A20" s="13" t="s">
        <v>21</v>
      </c>
      <c r="B20" s="152">
        <f>AVERAGE(B7:B18)</f>
        <v>954188.83666666655</v>
      </c>
      <c r="C20" s="152">
        <f t="shared" ref="C20:G20" si="5">AVERAGE(C7:C18)</f>
        <v>817543.95666666667</v>
      </c>
      <c r="D20" s="152">
        <f>AVERAGE(D7:D18)</f>
        <v>877605.4966666667</v>
      </c>
      <c r="E20" s="243">
        <f>AVERAGE(E7:E18)</f>
        <v>2649338.2899999996</v>
      </c>
      <c r="F20" s="152">
        <f>AVERAGE(F7:F18)</f>
        <v>2314836.3258333332</v>
      </c>
      <c r="G20" s="153">
        <f t="shared" si="5"/>
        <v>2962500</v>
      </c>
      <c r="H20" s="9">
        <f>(E20/G20)</f>
        <v>0.89429140590717282</v>
      </c>
      <c r="I20" s="13" t="s">
        <v>21</v>
      </c>
      <c r="J20" s="152">
        <f>AVERAGE(J7:J18)</f>
        <v>47340.915586530267</v>
      </c>
      <c r="K20" s="152">
        <f t="shared" ref="K20:L20" si="6">AVERAGE(K7:K18)</f>
        <v>40519.714211849954</v>
      </c>
      <c r="L20" s="239">
        <f t="shared" si="6"/>
        <v>44211.874743819266</v>
      </c>
      <c r="M20" s="243">
        <f>AVERAGE(M7:M18)</f>
        <v>132072.50454219949</v>
      </c>
      <c r="N20" s="153">
        <f t="shared" ref="N20" si="7">AVERAGE(N7:N18)</f>
        <v>150000</v>
      </c>
      <c r="O20" s="9">
        <f t="shared" si="1"/>
        <v>0.88048336361466328</v>
      </c>
    </row>
    <row r="21" spans="1:15">
      <c r="A21" s="18"/>
      <c r="B21" s="19"/>
      <c r="C21" s="19"/>
      <c r="D21" s="20"/>
      <c r="E21" s="20"/>
      <c r="F21" s="20"/>
      <c r="G21" s="20"/>
      <c r="H21" s="20"/>
    </row>
    <row r="22" spans="1:15">
      <c r="A22" s="20"/>
      <c r="B22" s="20"/>
      <c r="C22" s="20"/>
      <c r="D22" s="20"/>
      <c r="E22" s="20"/>
      <c r="F22" s="20"/>
      <c r="G22" s="20"/>
      <c r="H22" s="20"/>
    </row>
    <row r="23" spans="1:15">
      <c r="A23" s="20"/>
      <c r="B23" s="138"/>
      <c r="C23" s="20"/>
      <c r="D23" s="20"/>
      <c r="E23" s="20"/>
      <c r="F23" s="20"/>
      <c r="G23" s="20"/>
      <c r="H23" s="20"/>
    </row>
    <row r="24" spans="1:15">
      <c r="A24" s="20"/>
      <c r="B24" s="20"/>
      <c r="C24" s="20"/>
      <c r="D24" s="20"/>
      <c r="E24" s="20"/>
      <c r="F24" s="20"/>
      <c r="G24" s="20"/>
      <c r="H24" s="20"/>
    </row>
    <row r="25" spans="1:15">
      <c r="A25" s="20"/>
      <c r="B25" s="20"/>
      <c r="C25" s="20"/>
      <c r="D25" s="20"/>
      <c r="E25" s="20"/>
      <c r="F25" s="20"/>
      <c r="G25" s="20"/>
      <c r="H25" s="20"/>
    </row>
    <row r="26" spans="1:15">
      <c r="A26" s="20"/>
      <c r="B26" s="20"/>
      <c r="C26" s="20"/>
      <c r="D26" s="20"/>
      <c r="E26" s="20"/>
      <c r="F26" s="20"/>
      <c r="G26" s="20"/>
      <c r="H26" s="20"/>
    </row>
    <row r="27" spans="1:15">
      <c r="A27" s="20"/>
      <c r="B27" s="20"/>
      <c r="C27" s="20"/>
      <c r="D27" s="20"/>
      <c r="E27" s="20"/>
      <c r="F27" s="20"/>
      <c r="G27" s="20"/>
      <c r="H27" s="20"/>
    </row>
    <row r="28" spans="1:15">
      <c r="A28" s="20"/>
      <c r="B28" s="20"/>
      <c r="C28" s="20"/>
      <c r="D28" s="20"/>
      <c r="E28" s="20"/>
      <c r="F28" s="20"/>
      <c r="G28" s="20"/>
      <c r="H28" s="20"/>
    </row>
    <row r="29" spans="1:15">
      <c r="A29" s="20"/>
      <c r="B29" s="20"/>
      <c r="C29" s="20"/>
      <c r="D29" s="20"/>
      <c r="E29" s="20"/>
      <c r="F29" s="20"/>
      <c r="G29" s="20"/>
      <c r="H29" s="20"/>
    </row>
    <row r="30" spans="1:15">
      <c r="A30" s="20"/>
      <c r="B30" s="20"/>
      <c r="C30" s="20"/>
      <c r="D30" s="20"/>
      <c r="E30" s="20"/>
      <c r="F30" s="20"/>
      <c r="G30" s="20"/>
      <c r="H30" s="20"/>
    </row>
    <row r="31" spans="1:15">
      <c r="A31" s="20"/>
      <c r="B31" s="20"/>
      <c r="C31" s="20"/>
      <c r="D31" s="20"/>
      <c r="E31" s="20"/>
      <c r="F31" s="20"/>
      <c r="G31" s="20"/>
      <c r="H31" s="20"/>
    </row>
    <row r="32" spans="1:15">
      <c r="A32" s="20"/>
      <c r="B32" s="20"/>
      <c r="C32" s="20"/>
      <c r="D32" s="20"/>
      <c r="E32" s="20"/>
      <c r="F32" s="20"/>
      <c r="G32" s="20"/>
      <c r="H32" s="20"/>
    </row>
    <row r="33" spans="1:16">
      <c r="A33" s="20"/>
      <c r="B33" s="20"/>
      <c r="C33" s="20"/>
      <c r="D33" s="20"/>
      <c r="E33" s="20"/>
      <c r="F33" s="20"/>
      <c r="G33" s="20"/>
      <c r="H33" s="20"/>
    </row>
    <row r="34" spans="1:16">
      <c r="A34" s="20"/>
      <c r="B34" s="20"/>
      <c r="C34" s="20"/>
      <c r="D34" s="20"/>
      <c r="E34" s="20"/>
      <c r="F34" s="20"/>
      <c r="G34" s="20"/>
      <c r="H34" s="20"/>
    </row>
    <row r="35" spans="1:16">
      <c r="A35" s="20"/>
      <c r="B35" s="20"/>
      <c r="C35" s="20"/>
      <c r="D35" s="20"/>
      <c r="E35" s="20"/>
      <c r="F35" s="20"/>
      <c r="G35" s="20"/>
      <c r="H35" s="20"/>
    </row>
    <row r="36" spans="1:16">
      <c r="A36" s="20"/>
      <c r="B36" s="20"/>
      <c r="C36" s="20"/>
      <c r="D36" s="20"/>
      <c r="E36" s="20"/>
      <c r="F36" s="20"/>
      <c r="G36" s="20"/>
      <c r="H36" s="20"/>
    </row>
    <row r="37" spans="1:16">
      <c r="A37" s="20"/>
      <c r="B37" s="20"/>
      <c r="C37" s="20"/>
      <c r="D37" s="20"/>
      <c r="E37" s="20"/>
      <c r="F37" s="20"/>
      <c r="G37" s="20"/>
      <c r="H37" s="20"/>
    </row>
    <row r="38" spans="1:16">
      <c r="A38" s="20"/>
      <c r="B38" s="20"/>
      <c r="C38" s="20"/>
      <c r="D38" s="20"/>
      <c r="E38" s="20"/>
      <c r="F38" s="20"/>
      <c r="G38" s="20"/>
      <c r="H38" s="20"/>
      <c r="J38" s="21" t="s">
        <v>23</v>
      </c>
      <c r="K38" s="21"/>
    </row>
    <row r="39" spans="1:16">
      <c r="B39" s="21" t="s">
        <v>23</v>
      </c>
      <c r="C39" s="21"/>
      <c r="J39" s="817" t="s">
        <v>24</v>
      </c>
      <c r="K39" s="817"/>
      <c r="L39" s="629" t="s">
        <v>570</v>
      </c>
    </row>
    <row r="40" spans="1:16" ht="18">
      <c r="A40" s="139"/>
      <c r="B40" s="817" t="s">
        <v>24</v>
      </c>
      <c r="C40" s="817"/>
      <c r="D40" s="629" t="s">
        <v>570</v>
      </c>
      <c r="J40" s="818" t="s">
        <v>26</v>
      </c>
      <c r="K40" s="818"/>
      <c r="L40" s="629" t="s">
        <v>572</v>
      </c>
    </row>
    <row r="41" spans="1:16" ht="18">
      <c r="A41" s="139"/>
      <c r="B41" s="818" t="s">
        <v>26</v>
      </c>
      <c r="C41" s="818"/>
      <c r="D41" s="629" t="s">
        <v>572</v>
      </c>
      <c r="H41" s="1" t="s">
        <v>22</v>
      </c>
      <c r="J41" s="799" t="s">
        <v>28</v>
      </c>
      <c r="K41" s="799"/>
      <c r="L41" s="629" t="s">
        <v>573</v>
      </c>
    </row>
    <row r="42" spans="1:16" ht="18">
      <c r="A42" s="139"/>
      <c r="B42" s="799" t="s">
        <v>28</v>
      </c>
      <c r="C42" s="799"/>
      <c r="D42" s="629" t="s">
        <v>573</v>
      </c>
      <c r="J42" s="800" t="s">
        <v>115</v>
      </c>
      <c r="K42" s="800"/>
      <c r="L42" s="629" t="s">
        <v>574</v>
      </c>
    </row>
    <row r="43" spans="1:16" ht="18">
      <c r="A43" s="139"/>
      <c r="B43" s="800" t="s">
        <v>115</v>
      </c>
      <c r="C43" s="800"/>
      <c r="D43" s="629" t="s">
        <v>574</v>
      </c>
      <c r="J43" s="801"/>
      <c r="K43" s="801"/>
      <c r="L43" s="629" t="s">
        <v>32</v>
      </c>
    </row>
    <row r="44" spans="1:16" ht="18">
      <c r="A44" s="139"/>
      <c r="B44" s="801"/>
      <c r="C44" s="801"/>
      <c r="D44" s="629" t="s">
        <v>32</v>
      </c>
    </row>
    <row r="45" spans="1:16" ht="30.75" customHeight="1">
      <c r="A45" s="139"/>
      <c r="B45" s="694"/>
      <c r="C45" s="694"/>
      <c r="D45" s="629"/>
      <c r="I45" s="742" t="s">
        <v>196</v>
      </c>
      <c r="J45" s="743"/>
      <c r="K45" s="743"/>
      <c r="L45" s="743"/>
      <c r="M45" s="743"/>
      <c r="N45" s="743"/>
      <c r="O45" s="744"/>
      <c r="P45" s="748">
        <v>2017</v>
      </c>
    </row>
    <row r="46" spans="1:16" ht="30.75" customHeight="1">
      <c r="A46" s="139"/>
      <c r="B46" s="694"/>
      <c r="C46" s="694"/>
      <c r="D46" s="629"/>
      <c r="I46" s="745"/>
      <c r="J46" s="746"/>
      <c r="K46" s="746"/>
      <c r="L46" s="746"/>
      <c r="M46" s="746"/>
      <c r="N46" s="746"/>
      <c r="O46" s="747"/>
      <c r="P46" s="749"/>
    </row>
    <row r="47" spans="1:16" ht="18">
      <c r="A47" s="231"/>
      <c r="B47" s="155"/>
      <c r="C47" s="155"/>
      <c r="D47" s="23"/>
    </row>
    <row r="48" spans="1:16">
      <c r="A48" s="967" t="s">
        <v>197</v>
      </c>
      <c r="B48" s="968"/>
      <c r="C48" s="968"/>
      <c r="D48" s="968"/>
      <c r="E48" s="969"/>
      <c r="I48" s="810" t="s">
        <v>137</v>
      </c>
      <c r="J48" s="811"/>
      <c r="K48" s="811"/>
      <c r="L48" s="811"/>
      <c r="M48" s="812"/>
      <c r="N48" s="171"/>
    </row>
    <row r="49" spans="1:18">
      <c r="A49" s="976" t="s">
        <v>1</v>
      </c>
      <c r="B49" s="976" t="s">
        <v>138</v>
      </c>
      <c r="C49" s="976" t="s">
        <v>139</v>
      </c>
      <c r="D49" s="976" t="s">
        <v>140</v>
      </c>
      <c r="E49" s="246" t="s">
        <v>194</v>
      </c>
      <c r="I49" s="157" t="s">
        <v>1</v>
      </c>
      <c r="J49" s="157" t="s">
        <v>138</v>
      </c>
      <c r="K49" s="157" t="s">
        <v>139</v>
      </c>
      <c r="L49" s="158" t="s">
        <v>140</v>
      </c>
      <c r="M49" s="158" t="s">
        <v>141</v>
      </c>
      <c r="N49" s="170"/>
      <c r="R49" s="1" t="s">
        <v>22</v>
      </c>
    </row>
    <row r="50" spans="1:18">
      <c r="A50" s="976"/>
      <c r="B50" s="976"/>
      <c r="C50" s="976"/>
      <c r="D50" s="976"/>
      <c r="E50" s="247">
        <v>2016</v>
      </c>
      <c r="I50" s="11" t="s">
        <v>7</v>
      </c>
      <c r="J50" s="6">
        <f>Func!H36</f>
        <v>22</v>
      </c>
      <c r="K50" s="6">
        <f>Func!I36</f>
        <v>27</v>
      </c>
      <c r="L50" s="6">
        <f>Func!J36</f>
        <v>67</v>
      </c>
      <c r="M50" s="38">
        <f>SUM(J50:L50)</f>
        <v>116</v>
      </c>
      <c r="N50" s="73"/>
    </row>
    <row r="51" spans="1:18">
      <c r="A51" s="84" t="s">
        <v>7</v>
      </c>
      <c r="B51" s="145">
        <v>350680.57</v>
      </c>
      <c r="C51" s="145">
        <v>223645.45</v>
      </c>
      <c r="D51" s="145">
        <v>328692.86</v>
      </c>
      <c r="E51" s="149">
        <f>SUM(B51:D51)</f>
        <v>903018.88</v>
      </c>
      <c r="I51" s="11" t="s">
        <v>8</v>
      </c>
      <c r="J51" s="6">
        <f>Func!H37</f>
        <v>26</v>
      </c>
      <c r="K51" s="6">
        <f>Func!I37</f>
        <v>29</v>
      </c>
      <c r="L51" s="6">
        <f>Func!J37</f>
        <v>67</v>
      </c>
      <c r="M51" s="38">
        <f t="shared" ref="M51:M61" si="8">SUM(J51:L51)</f>
        <v>122</v>
      </c>
      <c r="N51" s="73"/>
    </row>
    <row r="52" spans="1:18">
      <c r="A52" s="88" t="s">
        <v>8</v>
      </c>
      <c r="B52" s="149">
        <v>483009.47</v>
      </c>
      <c r="C52" s="145">
        <v>411150.25</v>
      </c>
      <c r="D52" s="145">
        <v>324207.15000000002</v>
      </c>
      <c r="E52" s="149">
        <f>SUM(B52:D52)</f>
        <v>1218366.8700000001</v>
      </c>
      <c r="I52" s="11" t="s">
        <v>9</v>
      </c>
      <c r="J52" s="6">
        <f>Func!H38</f>
        <v>27</v>
      </c>
      <c r="K52" s="6">
        <f>Func!I38</f>
        <v>28</v>
      </c>
      <c r="L52" s="6">
        <f>Func!J38</f>
        <v>68</v>
      </c>
      <c r="M52" s="38">
        <f t="shared" si="8"/>
        <v>123</v>
      </c>
      <c r="N52" s="73"/>
    </row>
    <row r="53" spans="1:18">
      <c r="A53" s="88" t="s">
        <v>9</v>
      </c>
      <c r="B53" s="145">
        <v>608356.84</v>
      </c>
      <c r="C53" s="145">
        <v>432382.13</v>
      </c>
      <c r="D53" s="145">
        <v>340184.22</v>
      </c>
      <c r="E53" s="149">
        <f>SUM(B53:D53)</f>
        <v>1380923.19</v>
      </c>
      <c r="I53" s="11" t="s">
        <v>10</v>
      </c>
      <c r="J53" s="6"/>
      <c r="K53" s="6"/>
      <c r="L53" s="6"/>
      <c r="M53" s="38">
        <f t="shared" si="8"/>
        <v>0</v>
      </c>
      <c r="N53" s="73"/>
    </row>
    <row r="54" spans="1:18">
      <c r="A54" s="88" t="s">
        <v>10</v>
      </c>
      <c r="B54" s="145"/>
      <c r="C54" s="145"/>
      <c r="D54" s="145"/>
      <c r="E54" s="149">
        <f t="shared" ref="E54:E62" si="9">SUM(B54:D54)</f>
        <v>0</v>
      </c>
      <c r="I54" s="11" t="s">
        <v>11</v>
      </c>
      <c r="J54" s="6"/>
      <c r="K54" s="6"/>
      <c r="L54" s="6"/>
      <c r="M54" s="38">
        <f t="shared" si="8"/>
        <v>0</v>
      </c>
      <c r="N54" s="73"/>
    </row>
    <row r="55" spans="1:18">
      <c r="A55" s="88" t="s">
        <v>11</v>
      </c>
      <c r="B55" s="145"/>
      <c r="C55" s="145"/>
      <c r="D55" s="145"/>
      <c r="E55" s="149">
        <f t="shared" si="9"/>
        <v>0</v>
      </c>
      <c r="I55" s="11" t="s">
        <v>12</v>
      </c>
      <c r="J55" s="6"/>
      <c r="K55" s="6"/>
      <c r="L55" s="6"/>
      <c r="M55" s="38">
        <f t="shared" si="8"/>
        <v>0</v>
      </c>
      <c r="N55" s="73"/>
    </row>
    <row r="56" spans="1:18">
      <c r="A56" s="88" t="s">
        <v>12</v>
      </c>
      <c r="B56" s="145"/>
      <c r="C56" s="145"/>
      <c r="D56" s="145"/>
      <c r="E56" s="149">
        <f t="shared" si="9"/>
        <v>0</v>
      </c>
      <c r="I56" s="11" t="s">
        <v>13</v>
      </c>
      <c r="J56" s="6"/>
      <c r="K56" s="6"/>
      <c r="L56" s="6"/>
      <c r="M56" s="38">
        <f t="shared" si="8"/>
        <v>0</v>
      </c>
      <c r="N56" s="73"/>
    </row>
    <row r="57" spans="1:18">
      <c r="A57" s="88" t="s">
        <v>13</v>
      </c>
      <c r="B57" s="145"/>
      <c r="C57" s="145"/>
      <c r="D57" s="145"/>
      <c r="E57" s="149">
        <f t="shared" si="9"/>
        <v>0</v>
      </c>
      <c r="I57" s="11" t="s">
        <v>14</v>
      </c>
      <c r="J57" s="6"/>
      <c r="K57" s="6"/>
      <c r="L57" s="6"/>
      <c r="M57" s="38">
        <f t="shared" si="8"/>
        <v>0</v>
      </c>
      <c r="N57" s="73"/>
    </row>
    <row r="58" spans="1:18">
      <c r="A58" s="88" t="s">
        <v>14</v>
      </c>
      <c r="B58" s="145"/>
      <c r="C58" s="145"/>
      <c r="D58" s="145"/>
      <c r="E58" s="149">
        <f t="shared" si="9"/>
        <v>0</v>
      </c>
      <c r="I58" s="11" t="s">
        <v>15</v>
      </c>
      <c r="J58" s="6"/>
      <c r="K58" s="6"/>
      <c r="L58" s="6"/>
      <c r="M58" s="38">
        <f t="shared" si="8"/>
        <v>0</v>
      </c>
      <c r="N58" s="73"/>
    </row>
    <row r="59" spans="1:18">
      <c r="A59" s="88" t="s">
        <v>15</v>
      </c>
      <c r="B59" s="145"/>
      <c r="C59" s="145"/>
      <c r="D59" s="145"/>
      <c r="E59" s="149">
        <f t="shared" si="9"/>
        <v>0</v>
      </c>
      <c r="I59" s="11" t="s">
        <v>16</v>
      </c>
      <c r="J59" s="6"/>
      <c r="K59" s="6"/>
      <c r="L59" s="6"/>
      <c r="M59" s="38">
        <f t="shared" si="8"/>
        <v>0</v>
      </c>
      <c r="N59" s="73"/>
    </row>
    <row r="60" spans="1:18">
      <c r="A60" s="88" t="s">
        <v>16</v>
      </c>
      <c r="B60" s="145"/>
      <c r="C60" s="145"/>
      <c r="D60" s="145"/>
      <c r="E60" s="149">
        <f t="shared" si="9"/>
        <v>0</v>
      </c>
      <c r="I60" s="11" t="s">
        <v>17</v>
      </c>
      <c r="J60" s="6"/>
      <c r="K60" s="6"/>
      <c r="L60" s="6"/>
      <c r="M60" s="38">
        <f t="shared" si="8"/>
        <v>0</v>
      </c>
      <c r="N60" s="73"/>
    </row>
    <row r="61" spans="1:18">
      <c r="A61" s="88" t="s">
        <v>17</v>
      </c>
      <c r="B61" s="145"/>
      <c r="C61" s="145"/>
      <c r="D61" s="159"/>
      <c r="E61" s="149">
        <f t="shared" si="9"/>
        <v>0</v>
      </c>
      <c r="I61" s="11" t="s">
        <v>18</v>
      </c>
      <c r="J61" s="6"/>
      <c r="K61" s="6"/>
      <c r="L61" s="6"/>
      <c r="M61" s="38">
        <f t="shared" si="8"/>
        <v>0</v>
      </c>
      <c r="N61" s="73"/>
    </row>
    <row r="62" spans="1:18">
      <c r="A62" s="88" t="s">
        <v>18</v>
      </c>
      <c r="B62" s="145"/>
      <c r="C62" s="145"/>
      <c r="D62" s="159"/>
      <c r="E62" s="149">
        <f t="shared" si="9"/>
        <v>0</v>
      </c>
      <c r="I62"/>
      <c r="J62"/>
      <c r="K62"/>
      <c r="L62"/>
      <c r="M62"/>
      <c r="N62"/>
    </row>
    <row r="63" spans="1:18">
      <c r="A63" s="89" t="s">
        <v>19</v>
      </c>
      <c r="B63" s="150">
        <f>SUM(B51:B62)</f>
        <v>1442046.88</v>
      </c>
      <c r="C63" s="164">
        <f>SUM(C51:C62)</f>
        <v>1067177.83</v>
      </c>
      <c r="D63" s="164">
        <f>SUM(D51:D62)</f>
        <v>993084.23</v>
      </c>
      <c r="E63" s="164">
        <f>SUM(E51:E62)</f>
        <v>3502308.94</v>
      </c>
    </row>
    <row r="64" spans="1:18">
      <c r="A64" s="248" t="s">
        <v>21</v>
      </c>
      <c r="B64" s="64">
        <f>AVERAGE(B51:B62)</f>
        <v>480682.29333333328</v>
      </c>
      <c r="C64" s="64">
        <f>AVERAGE(C51:C62)</f>
        <v>355725.94333333336</v>
      </c>
      <c r="D64" s="64">
        <f>AVERAGE(D51:D62)</f>
        <v>331028.07666666666</v>
      </c>
      <c r="E64" s="64">
        <f>AVERAGE(E51:E62)</f>
        <v>291859.07833333331</v>
      </c>
      <c r="I64" s="813" t="s">
        <v>142</v>
      </c>
      <c r="J64" s="813"/>
      <c r="K64" s="813"/>
      <c r="L64" s="813"/>
    </row>
    <row r="65" spans="1:12">
      <c r="A65" s="90"/>
      <c r="I65" s="700" t="s">
        <v>1</v>
      </c>
      <c r="J65" s="700" t="s">
        <v>143</v>
      </c>
      <c r="K65" s="166" t="s">
        <v>144</v>
      </c>
      <c r="L65" s="167" t="s">
        <v>140</v>
      </c>
    </row>
    <row r="66" spans="1:12">
      <c r="A66" s="970" t="s">
        <v>198</v>
      </c>
      <c r="B66" s="971"/>
      <c r="C66" s="971"/>
      <c r="D66" s="971"/>
      <c r="E66" s="972"/>
      <c r="I66" s="11" t="s">
        <v>7</v>
      </c>
      <c r="J66" s="168">
        <f t="shared" ref="J66:L68" si="10">B7/J50</f>
        <v>33570.765000000007</v>
      </c>
      <c r="K66" s="168">
        <f t="shared" si="10"/>
        <v>22561.431851851852</v>
      </c>
      <c r="L66" s="168">
        <f t="shared" si="10"/>
        <v>12114.912089552239</v>
      </c>
    </row>
    <row r="67" spans="1:12">
      <c r="A67" s="973" t="s">
        <v>1</v>
      </c>
      <c r="B67" s="973" t="s">
        <v>138</v>
      </c>
      <c r="C67" s="973" t="s">
        <v>139</v>
      </c>
      <c r="D67" s="973" t="s">
        <v>140</v>
      </c>
      <c r="E67" s="246" t="s">
        <v>194</v>
      </c>
      <c r="I67" s="11" t="s">
        <v>8</v>
      </c>
      <c r="J67" s="168">
        <f t="shared" si="10"/>
        <v>36740.909999999996</v>
      </c>
      <c r="K67" s="168">
        <f t="shared" si="10"/>
        <v>29478.445172413791</v>
      </c>
      <c r="L67" s="168">
        <f t="shared" si="10"/>
        <v>13066.749104477612</v>
      </c>
    </row>
    <row r="68" spans="1:12">
      <c r="A68" s="974"/>
      <c r="B68" s="974"/>
      <c r="C68" s="974"/>
      <c r="D68" s="974"/>
      <c r="E68" s="247">
        <v>2016</v>
      </c>
      <c r="I68" s="11" t="s">
        <v>9</v>
      </c>
      <c r="J68" s="168">
        <f t="shared" si="10"/>
        <v>43286.88962962963</v>
      </c>
      <c r="K68" s="168">
        <f t="shared" si="10"/>
        <v>35307.082142857143</v>
      </c>
      <c r="L68" s="168">
        <f t="shared" si="10"/>
        <v>13906.546911764704</v>
      </c>
    </row>
    <row r="69" spans="1:12">
      <c r="A69" s="84" t="s">
        <v>7</v>
      </c>
      <c r="B69" s="145">
        <v>387876.26</v>
      </c>
      <c r="C69" s="145">
        <v>385513.21</v>
      </c>
      <c r="D69" s="145">
        <v>483006.25</v>
      </c>
      <c r="E69" s="206">
        <f>SUM(B69:D69)</f>
        <v>1256395.72</v>
      </c>
      <c r="I69" s="11" t="s">
        <v>10</v>
      </c>
      <c r="J69" s="168"/>
      <c r="K69" s="168"/>
      <c r="L69" s="168"/>
    </row>
    <row r="70" spans="1:12">
      <c r="A70" s="88" t="s">
        <v>8</v>
      </c>
      <c r="B70" s="145">
        <v>472254.19</v>
      </c>
      <c r="C70" s="145">
        <v>443724.66</v>
      </c>
      <c r="D70" s="145">
        <v>551265.04</v>
      </c>
      <c r="E70" s="206">
        <f>SUM(B70:D70)</f>
        <v>1467243.8900000001</v>
      </c>
      <c r="I70" s="11" t="s">
        <v>11</v>
      </c>
      <c r="J70" s="168"/>
      <c r="K70" s="168"/>
      <c r="L70" s="168"/>
    </row>
    <row r="71" spans="1:12">
      <c r="A71" s="88" t="s">
        <v>9</v>
      </c>
      <c r="B71" s="145">
        <v>560389.18000000005</v>
      </c>
      <c r="C71" s="145">
        <v>556216.17000000004</v>
      </c>
      <c r="D71" s="145">
        <v>605460.97</v>
      </c>
      <c r="E71" s="206">
        <f>SUM(B71:D71)</f>
        <v>1722066.32</v>
      </c>
      <c r="I71" s="11" t="s">
        <v>12</v>
      </c>
      <c r="J71" s="168"/>
      <c r="K71" s="168"/>
      <c r="L71" s="168"/>
    </row>
    <row r="72" spans="1:12">
      <c r="A72" s="88" t="s">
        <v>10</v>
      </c>
      <c r="B72" s="145"/>
      <c r="C72" s="145"/>
      <c r="D72" s="145"/>
      <c r="E72" s="206">
        <f t="shared" ref="E72:E79" si="11">SUM(B72:D72)</f>
        <v>0</v>
      </c>
      <c r="I72" s="11" t="s">
        <v>13</v>
      </c>
      <c r="J72" s="168"/>
      <c r="K72" s="168"/>
      <c r="L72" s="168"/>
    </row>
    <row r="73" spans="1:12">
      <c r="A73" s="88" t="s">
        <v>11</v>
      </c>
      <c r="B73" s="145"/>
      <c r="C73" s="145"/>
      <c r="D73" s="145"/>
      <c r="E73" s="206">
        <f t="shared" si="11"/>
        <v>0</v>
      </c>
      <c r="I73" s="11" t="s">
        <v>14</v>
      </c>
      <c r="J73" s="168"/>
      <c r="K73" s="168"/>
      <c r="L73" s="168"/>
    </row>
    <row r="74" spans="1:12">
      <c r="A74" s="88" t="s">
        <v>12</v>
      </c>
      <c r="B74" s="145"/>
      <c r="C74" s="145"/>
      <c r="D74" s="145"/>
      <c r="E74" s="206">
        <f t="shared" si="11"/>
        <v>0</v>
      </c>
      <c r="I74" s="11" t="s">
        <v>15</v>
      </c>
      <c r="J74" s="168"/>
      <c r="K74" s="168"/>
      <c r="L74" s="168"/>
    </row>
    <row r="75" spans="1:12">
      <c r="A75" s="88" t="s">
        <v>13</v>
      </c>
      <c r="B75" s="145"/>
      <c r="C75" s="145"/>
      <c r="D75" s="145"/>
      <c r="E75" s="206">
        <f t="shared" si="11"/>
        <v>0</v>
      </c>
      <c r="I75" s="11" t="s">
        <v>16</v>
      </c>
      <c r="J75" s="168"/>
      <c r="K75" s="168"/>
      <c r="L75" s="168"/>
    </row>
    <row r="76" spans="1:12">
      <c r="A76" s="88" t="s">
        <v>14</v>
      </c>
      <c r="B76" s="145"/>
      <c r="C76" s="145"/>
      <c r="D76" s="145"/>
      <c r="E76" s="206">
        <f t="shared" si="11"/>
        <v>0</v>
      </c>
      <c r="I76" s="11" t="s">
        <v>17</v>
      </c>
      <c r="J76" s="168"/>
      <c r="K76" s="168"/>
      <c r="L76" s="168"/>
    </row>
    <row r="77" spans="1:12">
      <c r="A77" s="88" t="s">
        <v>15</v>
      </c>
      <c r="B77" s="145"/>
      <c r="C77" s="145"/>
      <c r="D77" s="145"/>
      <c r="E77" s="206">
        <f t="shared" si="11"/>
        <v>0</v>
      </c>
      <c r="I77" s="11" t="s">
        <v>18</v>
      </c>
      <c r="J77" s="168"/>
      <c r="K77" s="168"/>
      <c r="L77" s="168"/>
    </row>
    <row r="78" spans="1:12">
      <c r="A78" s="88" t="s">
        <v>16</v>
      </c>
      <c r="B78" s="145"/>
      <c r="C78" s="145"/>
      <c r="D78" s="145"/>
      <c r="E78" s="206">
        <f t="shared" si="11"/>
        <v>0</v>
      </c>
      <c r="I78" s="13" t="s">
        <v>98</v>
      </c>
      <c r="J78" s="169">
        <f>AVERAGE(J66:J77)</f>
        <v>37866.188209876542</v>
      </c>
      <c r="K78" s="169">
        <f>AVERAGE(K66:K77)</f>
        <v>29115.653055707593</v>
      </c>
      <c r="L78" s="169">
        <f>AVERAGE(L66:L77)</f>
        <v>13029.40270193152</v>
      </c>
    </row>
    <row r="79" spans="1:12">
      <c r="A79" s="88" t="s">
        <v>17</v>
      </c>
      <c r="B79" s="145"/>
      <c r="C79" s="145"/>
      <c r="D79" s="159"/>
      <c r="E79" s="206">
        <f t="shared" si="11"/>
        <v>0</v>
      </c>
    </row>
    <row r="80" spans="1:12">
      <c r="A80" s="88" t="s">
        <v>18</v>
      </c>
      <c r="B80" s="145"/>
      <c r="C80" s="145"/>
      <c r="D80" s="159"/>
      <c r="E80" s="206">
        <f>SUM(B80:D80)</f>
        <v>0</v>
      </c>
    </row>
    <row r="81" spans="1:5">
      <c r="A81" s="89" t="s">
        <v>19</v>
      </c>
      <c r="B81" s="150">
        <f>SUM(B69:B80)</f>
        <v>1420519.63</v>
      </c>
      <c r="C81" s="164">
        <f>SUM(C69:C80)</f>
        <v>1385454.04</v>
      </c>
      <c r="D81" s="164">
        <f>SUM(D69:D80)</f>
        <v>1639732.26</v>
      </c>
      <c r="E81" s="164">
        <f>SUM(E69:E80)</f>
        <v>4445705.9300000006</v>
      </c>
    </row>
    <row r="82" spans="1:5">
      <c r="A82" s="248" t="s">
        <v>21</v>
      </c>
      <c r="B82" s="64">
        <f>AVERAGE(B69:B80)</f>
        <v>473506.54333333328</v>
      </c>
      <c r="C82" s="64">
        <f>AVERAGE(C69:C80)</f>
        <v>461818.01333333337</v>
      </c>
      <c r="D82" s="64">
        <v>0</v>
      </c>
      <c r="E82" s="64">
        <f>AVERAGE(E69:E80)</f>
        <v>370475.4941666667</v>
      </c>
    </row>
    <row r="84" spans="1:5">
      <c r="A84" s="975" t="s">
        <v>202</v>
      </c>
      <c r="B84" s="975"/>
      <c r="C84" s="975"/>
      <c r="D84" s="975"/>
      <c r="E84" s="975"/>
    </row>
    <row r="85" spans="1:5">
      <c r="A85" s="962" t="s">
        <v>1</v>
      </c>
      <c r="B85" s="962" t="s">
        <v>199</v>
      </c>
      <c r="C85" s="791" t="s">
        <v>200</v>
      </c>
      <c r="D85" s="791" t="s">
        <v>140</v>
      </c>
      <c r="E85" s="1011" t="s">
        <v>201</v>
      </c>
    </row>
    <row r="86" spans="1:5">
      <c r="A86" s="962"/>
      <c r="B86" s="962"/>
      <c r="C86" s="792"/>
      <c r="D86" s="792"/>
      <c r="E86" s="1012"/>
    </row>
    <row r="87" spans="1:5">
      <c r="A87" s="5" t="s">
        <v>7</v>
      </c>
      <c r="B87" s="145">
        <v>2207456.2400000002</v>
      </c>
      <c r="C87" s="145">
        <v>2159414.6</v>
      </c>
      <c r="D87" s="145">
        <f>B87-C87</f>
        <v>48041.64000000013</v>
      </c>
      <c r="E87" s="9">
        <f>C87/B87</f>
        <v>0.97823665125067205</v>
      </c>
    </row>
    <row r="88" spans="1:5">
      <c r="A88" s="11" t="s">
        <v>8</v>
      </c>
      <c r="B88" s="145">
        <v>2704542.8139999998</v>
      </c>
      <c r="C88" s="145">
        <v>2685610.7560000001</v>
      </c>
      <c r="D88" s="145">
        <f>B88-C88</f>
        <v>18932.057999999728</v>
      </c>
      <c r="E88" s="9">
        <f>C88/B88</f>
        <v>0.99299990449328501</v>
      </c>
    </row>
    <row r="89" spans="1:5">
      <c r="A89" s="11" t="s">
        <v>9</v>
      </c>
      <c r="B89" s="145">
        <v>3138767.95</v>
      </c>
      <c r="C89" s="145">
        <v>3102989.5</v>
      </c>
      <c r="D89" s="145">
        <f>B89-C89</f>
        <v>35778.450000000186</v>
      </c>
      <c r="E89" s="9">
        <f>C89/B89</f>
        <v>0.9886011165623122</v>
      </c>
    </row>
    <row r="90" spans="1:5">
      <c r="A90" s="11" t="s">
        <v>10</v>
      </c>
      <c r="B90" s="145"/>
      <c r="C90" s="145"/>
      <c r="D90" s="145"/>
      <c r="E90" s="9"/>
    </row>
    <row r="91" spans="1:5">
      <c r="A91" s="11" t="s">
        <v>11</v>
      </c>
      <c r="B91" s="145"/>
      <c r="C91" s="145"/>
      <c r="D91" s="145"/>
      <c r="E91" s="9"/>
    </row>
    <row r="92" spans="1:5">
      <c r="A92" s="11" t="s">
        <v>12</v>
      </c>
      <c r="B92" s="145"/>
      <c r="C92" s="145"/>
      <c r="D92" s="145"/>
      <c r="E92" s="9"/>
    </row>
    <row r="93" spans="1:5">
      <c r="A93" s="11" t="s">
        <v>13</v>
      </c>
      <c r="B93" s="145"/>
      <c r="C93" s="145"/>
      <c r="D93" s="145"/>
      <c r="E93" s="9"/>
    </row>
    <row r="94" spans="1:5">
      <c r="A94" s="11" t="s">
        <v>14</v>
      </c>
      <c r="B94" s="145"/>
      <c r="C94" s="145"/>
      <c r="D94" s="145"/>
      <c r="E94" s="9"/>
    </row>
    <row r="95" spans="1:5">
      <c r="A95" s="11" t="s">
        <v>15</v>
      </c>
      <c r="B95" s="145"/>
      <c r="C95" s="145"/>
      <c r="D95" s="145"/>
      <c r="E95" s="9"/>
    </row>
    <row r="96" spans="1:5">
      <c r="A96" s="11" t="s">
        <v>16</v>
      </c>
      <c r="B96" s="145"/>
      <c r="C96" s="145"/>
      <c r="D96" s="145"/>
      <c r="E96" s="9"/>
    </row>
    <row r="97" spans="1:9">
      <c r="A97" s="11" t="s">
        <v>17</v>
      </c>
      <c r="B97" s="145"/>
      <c r="C97" s="145"/>
      <c r="D97" s="159"/>
      <c r="E97" s="9"/>
    </row>
    <row r="98" spans="1:9">
      <c r="A98" s="11" t="s">
        <v>18</v>
      </c>
      <c r="B98" s="145"/>
      <c r="C98" s="145"/>
      <c r="D98" s="159"/>
      <c r="E98" s="9"/>
    </row>
    <row r="99" spans="1:9">
      <c r="A99" s="13" t="s">
        <v>19</v>
      </c>
      <c r="B99" s="150">
        <f>SUM(B87:B98)</f>
        <v>8050767.0039999997</v>
      </c>
      <c r="C99" s="150">
        <f>SUM(C87:C98)</f>
        <v>7948014.8560000006</v>
      </c>
      <c r="D99" s="150">
        <f>SUM(D87:D98)</f>
        <v>102752.14800000004</v>
      </c>
      <c r="E99" s="250">
        <f t="shared" ref="E99" si="12">C99/B99</f>
        <v>0.98723697407353272</v>
      </c>
    </row>
    <row r="100" spans="1:9">
      <c r="A100" s="188" t="s">
        <v>21</v>
      </c>
      <c r="B100" s="64">
        <f>AVERAGE(B87:B98)</f>
        <v>2683589.0013333331</v>
      </c>
      <c r="C100" s="64">
        <f>AVERAGE(C87:C98)</f>
        <v>2649338.2853333335</v>
      </c>
      <c r="D100" s="64">
        <f>AVERAGE(D87:D98)</f>
        <v>34250.716000000015</v>
      </c>
      <c r="E100" s="250">
        <f>C100/B100</f>
        <v>0.98723697407353284</v>
      </c>
    </row>
    <row r="102" spans="1:9">
      <c r="A102" s="975" t="s">
        <v>203</v>
      </c>
      <c r="B102" s="975"/>
      <c r="C102" s="975"/>
      <c r="D102" s="975"/>
      <c r="E102" s="975"/>
      <c r="G102" s="1007" t="s">
        <v>204</v>
      </c>
      <c r="H102" s="1008"/>
      <c r="I102" s="1009"/>
    </row>
    <row r="103" spans="1:9">
      <c r="A103" s="962" t="s">
        <v>1</v>
      </c>
      <c r="B103" s="962" t="s">
        <v>199</v>
      </c>
      <c r="C103" s="962" t="s">
        <v>200</v>
      </c>
      <c r="D103" s="962" t="s">
        <v>140</v>
      </c>
      <c r="E103" s="1010" t="s">
        <v>201</v>
      </c>
      <c r="G103" s="962" t="s">
        <v>1</v>
      </c>
      <c r="H103" s="962" t="s">
        <v>199</v>
      </c>
      <c r="I103" s="962" t="s">
        <v>200</v>
      </c>
    </row>
    <row r="104" spans="1:9">
      <c r="A104" s="962"/>
      <c r="B104" s="962"/>
      <c r="C104" s="962"/>
      <c r="D104" s="962"/>
      <c r="E104" s="1010"/>
      <c r="G104" s="962"/>
      <c r="H104" s="962"/>
      <c r="I104" s="962"/>
    </row>
    <row r="105" spans="1:9">
      <c r="A105" s="5" t="s">
        <v>7</v>
      </c>
      <c r="B105" s="145">
        <v>1778101.659</v>
      </c>
      <c r="C105" s="145">
        <v>1844341.9040000001</v>
      </c>
      <c r="D105" s="145">
        <v>66240.245000000112</v>
      </c>
      <c r="E105" s="9">
        <f>C105/B105</f>
        <v>1.037253350878292</v>
      </c>
      <c r="G105" s="5" t="s">
        <v>7</v>
      </c>
      <c r="H105" s="145">
        <v>2260235.1260000002</v>
      </c>
      <c r="I105" s="145">
        <v>2242658.4789999998</v>
      </c>
    </row>
    <row r="106" spans="1:9">
      <c r="A106" s="11" t="s">
        <v>8</v>
      </c>
      <c r="B106" s="145">
        <v>2442604.872</v>
      </c>
      <c r="C106" s="145">
        <v>2230914.4139999999</v>
      </c>
      <c r="D106" s="145">
        <v>-211690.4580000001</v>
      </c>
      <c r="E106" s="9">
        <f t="shared" ref="E106:E117" si="13">C106/B106</f>
        <v>0.91333413749123149</v>
      </c>
      <c r="G106" s="11" t="s">
        <v>8</v>
      </c>
      <c r="H106" s="145">
        <v>2016641.1429999999</v>
      </c>
      <c r="I106" s="145">
        <v>1991625.3810000001</v>
      </c>
    </row>
    <row r="107" spans="1:9">
      <c r="A107" s="11" t="s">
        <v>9</v>
      </c>
      <c r="B107" s="145">
        <v>2516130.4550000001</v>
      </c>
      <c r="C107" s="145">
        <v>2352158.5290000001</v>
      </c>
      <c r="D107" s="145">
        <v>-163971.92599999998</v>
      </c>
      <c r="E107" s="9">
        <f t="shared" si="13"/>
        <v>0.93483170728522502</v>
      </c>
      <c r="G107" s="11" t="s">
        <v>9</v>
      </c>
      <c r="H107" s="145">
        <v>2305010.4180000001</v>
      </c>
      <c r="I107" s="145">
        <v>2363396.98</v>
      </c>
    </row>
    <row r="108" spans="1:9">
      <c r="A108" s="11" t="s">
        <v>10</v>
      </c>
      <c r="B108" s="145">
        <v>2452712.9900000002</v>
      </c>
      <c r="C108" s="145">
        <v>2288089.6189999999</v>
      </c>
      <c r="D108" s="145">
        <v>-164623.37100000028</v>
      </c>
      <c r="E108" s="9">
        <f t="shared" si="13"/>
        <v>0.93288111096928616</v>
      </c>
      <c r="G108" s="11" t="s">
        <v>10</v>
      </c>
      <c r="H108" s="145">
        <v>1973081.202</v>
      </c>
      <c r="I108" s="145">
        <v>2054632.6189999999</v>
      </c>
    </row>
    <row r="109" spans="1:9">
      <c r="A109" s="11" t="s">
        <v>11</v>
      </c>
      <c r="B109" s="145">
        <v>2457715.2030000002</v>
      </c>
      <c r="C109" s="145">
        <v>2420914.5970000001</v>
      </c>
      <c r="D109" s="145">
        <v>-36800.606000000145</v>
      </c>
      <c r="E109" s="9">
        <f t="shared" si="13"/>
        <v>0.98502649698586731</v>
      </c>
      <c r="G109" s="11" t="s">
        <v>11</v>
      </c>
      <c r="H109" s="145">
        <v>2014199.1129999999</v>
      </c>
      <c r="I109" s="145">
        <v>1858760.496</v>
      </c>
    </row>
    <row r="110" spans="1:9">
      <c r="A110" s="11" t="s">
        <v>12</v>
      </c>
      <c r="B110" s="145">
        <v>2630815.7749999999</v>
      </c>
      <c r="C110" s="145">
        <v>2555565.87</v>
      </c>
      <c r="D110" s="145">
        <v>-75249.904999999795</v>
      </c>
      <c r="E110" s="9">
        <f t="shared" si="13"/>
        <v>0.97139674099757145</v>
      </c>
      <c r="G110" s="11" t="s">
        <v>12</v>
      </c>
      <c r="H110" s="145">
        <v>2032793.5220000001</v>
      </c>
      <c r="I110" s="145">
        <v>1856158.82</v>
      </c>
    </row>
    <row r="111" spans="1:9">
      <c r="A111" s="11" t="s">
        <v>13</v>
      </c>
      <c r="B111" s="145">
        <v>2414723.41</v>
      </c>
      <c r="C111" s="145">
        <v>2372123.4</v>
      </c>
      <c r="D111" s="145">
        <v>-42600.010000000242</v>
      </c>
      <c r="E111" s="9">
        <f t="shared" si="13"/>
        <v>0.98235822379342397</v>
      </c>
      <c r="G111" s="11" t="s">
        <v>13</v>
      </c>
      <c r="H111" s="145">
        <v>2244852.5109999999</v>
      </c>
      <c r="I111" s="145">
        <v>2401916.3080000002</v>
      </c>
    </row>
    <row r="112" spans="1:9">
      <c r="A112" s="11" t="s">
        <v>14</v>
      </c>
      <c r="B112" s="145">
        <v>2666492.62</v>
      </c>
      <c r="C112" s="145">
        <v>2476752.15</v>
      </c>
      <c r="D112" s="145">
        <v>-189740.4700000002</v>
      </c>
      <c r="E112" s="9">
        <f t="shared" si="13"/>
        <v>0.92884267948958354</v>
      </c>
      <c r="G112" s="11" t="s">
        <v>14</v>
      </c>
      <c r="H112" s="145">
        <v>2189087.713</v>
      </c>
      <c r="I112" s="145">
        <v>2420900.0759999999</v>
      </c>
    </row>
    <row r="113" spans="1:15">
      <c r="A113" s="11" t="s">
        <v>15</v>
      </c>
      <c r="B113" s="145">
        <v>2517244.8119999999</v>
      </c>
      <c r="C113" s="145">
        <v>2420424.9840000002</v>
      </c>
      <c r="D113" s="145">
        <v>-96819.827999999747</v>
      </c>
      <c r="E113" s="9">
        <f t="shared" si="13"/>
        <v>0.96153738105310682</v>
      </c>
      <c r="G113" s="11" t="s">
        <v>15</v>
      </c>
      <c r="H113" s="145">
        <v>2086808.196</v>
      </c>
      <c r="I113" s="145">
        <v>2152507.5129999998</v>
      </c>
    </row>
    <row r="114" spans="1:15">
      <c r="A114" s="11" t="s">
        <v>16</v>
      </c>
      <c r="B114" s="145">
        <v>2269200.2409999999</v>
      </c>
      <c r="C114" s="145">
        <v>2354839.5219999999</v>
      </c>
      <c r="D114" s="145">
        <v>85639.280999999959</v>
      </c>
      <c r="E114" s="9">
        <f t="shared" si="13"/>
        <v>1.0377398518881966</v>
      </c>
      <c r="G114" s="11" t="s">
        <v>16</v>
      </c>
      <c r="H114" s="145">
        <v>2219197.1260000002</v>
      </c>
      <c r="I114" s="145">
        <v>2156692.7349999999</v>
      </c>
    </row>
    <row r="115" spans="1:15">
      <c r="A115" s="11" t="s">
        <v>17</v>
      </c>
      <c r="B115" s="145">
        <v>2335028.6060000001</v>
      </c>
      <c r="C115" s="145">
        <v>2839369.8569999998</v>
      </c>
      <c r="D115" s="159">
        <v>504341.2509999997</v>
      </c>
      <c r="E115" s="9">
        <f t="shared" si="13"/>
        <v>1.2159893243723283</v>
      </c>
      <c r="G115" s="11" t="s">
        <v>17</v>
      </c>
      <c r="H115" s="145">
        <v>2100382.8569999998</v>
      </c>
      <c r="I115" s="145">
        <v>1937207.956</v>
      </c>
    </row>
    <row r="116" spans="1:15">
      <c r="A116" s="11" t="s">
        <v>18</v>
      </c>
      <c r="B116" s="145">
        <v>1576768.683</v>
      </c>
      <c r="C116" s="145">
        <v>1694291.673</v>
      </c>
      <c r="D116" s="159">
        <v>117522.98999999999</v>
      </c>
      <c r="E116" s="9">
        <f t="shared" si="13"/>
        <v>1.0745340716536795</v>
      </c>
      <c r="G116" s="11" t="s">
        <v>18</v>
      </c>
      <c r="H116" s="145">
        <v>1119754.1470000001</v>
      </c>
      <c r="I116" s="145">
        <v>1094994.827</v>
      </c>
    </row>
    <row r="117" spans="1:15">
      <c r="A117" s="13" t="s">
        <v>19</v>
      </c>
      <c r="B117" s="252">
        <f>SUM(B105:B116)</f>
        <v>28057539.325999998</v>
      </c>
      <c r="C117" s="150">
        <f>SUM(C105:C116)</f>
        <v>27849786.519000005</v>
      </c>
      <c r="D117" s="150">
        <f>SUM(D105:D116)</f>
        <v>-207752.80700000073</v>
      </c>
      <c r="E117" s="250">
        <f t="shared" si="13"/>
        <v>0.99259547301756879</v>
      </c>
      <c r="G117" s="13" t="s">
        <v>19</v>
      </c>
      <c r="H117" s="150">
        <f>SUM(H105:H116)</f>
        <v>24562043.074000001</v>
      </c>
      <c r="I117" s="251">
        <f>SUM(I105:I116)</f>
        <v>24531452.189999998</v>
      </c>
    </row>
    <row r="118" spans="1:15">
      <c r="A118" s="188" t="s">
        <v>21</v>
      </c>
      <c r="B118" s="64">
        <f>AVERAGE(B105:B116)</f>
        <v>2338128.2771666665</v>
      </c>
      <c r="C118" s="64">
        <f>AVERAGE(C105:C116)</f>
        <v>2320815.5432500006</v>
      </c>
      <c r="D118" s="64">
        <f>AVERAGE(D105:D116)</f>
        <v>-17312.733916666726</v>
      </c>
      <c r="E118" s="250">
        <f>C118/B118</f>
        <v>0.99259547301756879</v>
      </c>
      <c r="G118" s="188" t="s">
        <v>21</v>
      </c>
      <c r="H118" s="64">
        <f>AVERAGE(H105:H116)</f>
        <v>2046836.9228333335</v>
      </c>
      <c r="I118" s="64">
        <f>AVERAGE(I105:I116)</f>
        <v>2044287.6824999999</v>
      </c>
    </row>
    <row r="121" spans="1:15">
      <c r="A121" s="734" t="s">
        <v>33</v>
      </c>
      <c r="B121" s="775" t="s">
        <v>34</v>
      </c>
      <c r="C121" s="776"/>
      <c r="D121" s="776"/>
      <c r="E121" s="776"/>
      <c r="F121" s="776"/>
      <c r="G121" s="777"/>
      <c r="H121" s="769" t="s">
        <v>35</v>
      </c>
      <c r="I121" s="770"/>
      <c r="J121" s="771"/>
      <c r="K121" s="769" t="s">
        <v>36</v>
      </c>
      <c r="L121" s="771"/>
      <c r="M121" s="734" t="s">
        <v>116</v>
      </c>
      <c r="N121" s="734" t="s">
        <v>37</v>
      </c>
      <c r="O121" s="734" t="s">
        <v>38</v>
      </c>
    </row>
    <row r="122" spans="1:15">
      <c r="A122" s="734"/>
      <c r="B122" s="778"/>
      <c r="C122" s="779"/>
      <c r="D122" s="779"/>
      <c r="E122" s="779"/>
      <c r="F122" s="779"/>
      <c r="G122" s="780"/>
      <c r="H122" s="772"/>
      <c r="I122" s="773"/>
      <c r="J122" s="774"/>
      <c r="K122" s="772"/>
      <c r="L122" s="774"/>
      <c r="M122" s="734"/>
      <c r="N122" s="734"/>
      <c r="O122" s="734"/>
    </row>
    <row r="123" spans="1:15" ht="72" customHeight="1">
      <c r="A123" s="793">
        <v>42753</v>
      </c>
      <c r="B123" s="788" t="s">
        <v>363</v>
      </c>
      <c r="C123" s="788"/>
      <c r="D123" s="788"/>
      <c r="E123" s="839"/>
      <c r="F123" s="839"/>
      <c r="G123" s="839"/>
      <c r="H123" s="760" t="s">
        <v>39</v>
      </c>
      <c r="I123" s="761"/>
      <c r="J123" s="762"/>
      <c r="K123" s="789" t="s">
        <v>40</v>
      </c>
      <c r="L123" s="789"/>
      <c r="M123" s="28">
        <v>42753</v>
      </c>
      <c r="N123" s="28">
        <v>42753</v>
      </c>
      <c r="O123" s="142" t="s">
        <v>41</v>
      </c>
    </row>
    <row r="124" spans="1:15" s="134" customFormat="1" ht="37.5" customHeight="1">
      <c r="A124" s="839"/>
      <c r="B124" s="839"/>
      <c r="C124" s="839"/>
      <c r="D124" s="839"/>
      <c r="E124" s="839"/>
      <c r="F124" s="839"/>
      <c r="G124" s="839"/>
      <c r="H124" s="760" t="s">
        <v>388</v>
      </c>
      <c r="I124" s="761"/>
      <c r="J124" s="762"/>
      <c r="K124" s="789" t="s">
        <v>125</v>
      </c>
      <c r="L124" s="789"/>
      <c r="M124" s="30">
        <v>42762</v>
      </c>
      <c r="N124" s="30">
        <v>42762</v>
      </c>
      <c r="O124" s="142" t="s">
        <v>41</v>
      </c>
    </row>
    <row r="125" spans="1:15" s="134" customFormat="1" ht="37.5" customHeight="1">
      <c r="A125" s="1005">
        <v>42759</v>
      </c>
      <c r="B125" s="991" t="s">
        <v>216</v>
      </c>
      <c r="C125" s="992"/>
      <c r="D125" s="992"/>
      <c r="E125" s="992"/>
      <c r="F125" s="992"/>
      <c r="G125" s="992"/>
      <c r="H125" s="840" t="s">
        <v>237</v>
      </c>
      <c r="I125" s="841"/>
      <c r="J125" s="842"/>
      <c r="K125" s="789" t="s">
        <v>238</v>
      </c>
      <c r="L125" s="789"/>
      <c r="M125" s="30">
        <v>42746</v>
      </c>
      <c r="N125" s="30">
        <v>42746</v>
      </c>
      <c r="O125" s="142" t="s">
        <v>41</v>
      </c>
    </row>
    <row r="126" spans="1:15" ht="15" customHeight="1">
      <c r="A126" s="1005"/>
      <c r="B126" s="991" t="s">
        <v>392</v>
      </c>
      <c r="C126" s="992"/>
      <c r="D126" s="992"/>
      <c r="E126" s="992"/>
      <c r="F126" s="992"/>
      <c r="G126" s="992"/>
      <c r="H126" s="964" t="s">
        <v>393</v>
      </c>
      <c r="I126" s="965"/>
      <c r="J126" s="966"/>
      <c r="K126" s="789" t="s">
        <v>125</v>
      </c>
      <c r="L126" s="789"/>
      <c r="M126" s="268">
        <v>42769</v>
      </c>
      <c r="N126" s="30">
        <v>42762</v>
      </c>
      <c r="O126" s="142" t="s">
        <v>41</v>
      </c>
    </row>
    <row r="127" spans="1:15" ht="27" customHeight="1">
      <c r="A127" s="1006"/>
      <c r="B127" s="999" t="s">
        <v>389</v>
      </c>
      <c r="C127" s="1000"/>
      <c r="D127" s="1000"/>
      <c r="E127" s="1000"/>
      <c r="F127" s="1000"/>
      <c r="G127" s="1001"/>
      <c r="H127" s="840" t="s">
        <v>237</v>
      </c>
      <c r="I127" s="841"/>
      <c r="J127" s="842"/>
      <c r="K127" s="789" t="s">
        <v>238</v>
      </c>
      <c r="L127" s="789"/>
      <c r="M127" s="268">
        <v>42767</v>
      </c>
      <c r="N127" s="268">
        <v>42767</v>
      </c>
      <c r="O127" s="142" t="s">
        <v>41</v>
      </c>
    </row>
    <row r="128" spans="1:15" ht="15" customHeight="1">
      <c r="A128" s="512">
        <v>42768</v>
      </c>
      <c r="B128" s="878" t="s">
        <v>415</v>
      </c>
      <c r="C128" s="879"/>
      <c r="D128" s="879"/>
      <c r="E128" s="879"/>
      <c r="F128" s="879"/>
      <c r="G128" s="880"/>
      <c r="H128" s="875" t="s">
        <v>458</v>
      </c>
      <c r="I128" s="876"/>
      <c r="J128" s="877"/>
      <c r="K128" s="868" t="s">
        <v>40</v>
      </c>
      <c r="L128" s="869"/>
      <c r="M128" s="513">
        <v>42781</v>
      </c>
      <c r="N128" s="513">
        <v>42780</v>
      </c>
      <c r="O128" s="142" t="s">
        <v>41</v>
      </c>
    </row>
    <row r="129" spans="1:15" ht="51.75" customHeight="1">
      <c r="A129" s="905">
        <v>42780</v>
      </c>
      <c r="B129" s="872" t="s">
        <v>455</v>
      </c>
      <c r="C129" s="873"/>
      <c r="D129" s="873"/>
      <c r="E129" s="873"/>
      <c r="F129" s="873"/>
      <c r="G129" s="874"/>
      <c r="H129" s="875" t="s">
        <v>456</v>
      </c>
      <c r="I129" s="876"/>
      <c r="J129" s="877"/>
      <c r="K129" s="868" t="s">
        <v>40</v>
      </c>
      <c r="L129" s="869"/>
      <c r="M129" s="513">
        <v>42804</v>
      </c>
      <c r="N129" s="513" t="s">
        <v>20</v>
      </c>
      <c r="O129" s="514" t="s">
        <v>370</v>
      </c>
    </row>
    <row r="130" spans="1:15" ht="40.5" customHeight="1">
      <c r="A130" s="907"/>
      <c r="B130" s="991" t="s">
        <v>457</v>
      </c>
      <c r="C130" s="992"/>
      <c r="D130" s="992"/>
      <c r="E130" s="992"/>
      <c r="F130" s="992"/>
      <c r="G130" s="992"/>
      <c r="H130" s="964" t="s">
        <v>237</v>
      </c>
      <c r="I130" s="965"/>
      <c r="J130" s="966"/>
      <c r="K130" s="789" t="s">
        <v>238</v>
      </c>
      <c r="L130" s="789"/>
      <c r="M130" s="30">
        <v>42746</v>
      </c>
      <c r="N130" s="30">
        <v>42794</v>
      </c>
      <c r="O130" s="142" t="s">
        <v>41</v>
      </c>
    </row>
    <row r="131" spans="1:15" ht="48.75" customHeight="1">
      <c r="A131" s="1002">
        <v>42832</v>
      </c>
      <c r="B131" s="991" t="s">
        <v>593</v>
      </c>
      <c r="C131" s="992"/>
      <c r="D131" s="992"/>
      <c r="E131" s="992"/>
      <c r="F131" s="992"/>
      <c r="G131" s="992"/>
      <c r="H131" s="1013" t="s">
        <v>124</v>
      </c>
      <c r="I131" s="1014"/>
      <c r="J131" s="1015"/>
      <c r="K131" s="1019" t="s">
        <v>40</v>
      </c>
      <c r="L131" s="1020"/>
      <c r="M131" s="1023">
        <v>42832</v>
      </c>
      <c r="N131" s="1023">
        <v>42832</v>
      </c>
      <c r="O131" s="1025" t="s">
        <v>41</v>
      </c>
    </row>
    <row r="132" spans="1:15" ht="39.75" customHeight="1">
      <c r="A132" s="1003"/>
      <c r="B132" s="991" t="s">
        <v>594</v>
      </c>
      <c r="C132" s="992"/>
      <c r="D132" s="992"/>
      <c r="E132" s="992"/>
      <c r="F132" s="992"/>
      <c r="G132" s="992"/>
      <c r="H132" s="1016"/>
      <c r="I132" s="1017"/>
      <c r="J132" s="1018"/>
      <c r="K132" s="1021"/>
      <c r="L132" s="1022"/>
      <c r="M132" s="1024"/>
      <c r="N132" s="1024"/>
      <c r="O132" s="1026"/>
    </row>
    <row r="133" spans="1:15" ht="27" customHeight="1">
      <c r="A133" s="1003"/>
      <c r="B133" s="991" t="s">
        <v>660</v>
      </c>
      <c r="C133" s="992"/>
      <c r="D133" s="992"/>
      <c r="E133" s="992"/>
      <c r="F133" s="992"/>
      <c r="G133" s="992"/>
      <c r="H133" s="964" t="s">
        <v>20</v>
      </c>
      <c r="I133" s="965"/>
      <c r="J133" s="966"/>
      <c r="K133" s="789" t="s">
        <v>20</v>
      </c>
      <c r="L133" s="789"/>
      <c r="M133" s="30" t="s">
        <v>20</v>
      </c>
      <c r="N133" s="30" t="s">
        <v>20</v>
      </c>
      <c r="O133" s="142" t="s">
        <v>20</v>
      </c>
    </row>
    <row r="134" spans="1:15">
      <c r="A134" s="1003"/>
      <c r="B134" s="991" t="s">
        <v>661</v>
      </c>
      <c r="C134" s="992"/>
      <c r="D134" s="992"/>
      <c r="E134" s="992"/>
      <c r="F134" s="992"/>
      <c r="G134" s="992"/>
      <c r="H134" s="964" t="s">
        <v>20</v>
      </c>
      <c r="I134" s="965"/>
      <c r="J134" s="966"/>
      <c r="K134" s="789" t="s">
        <v>20</v>
      </c>
      <c r="L134" s="789"/>
      <c r="M134" s="30" t="s">
        <v>20</v>
      </c>
      <c r="N134" s="30" t="s">
        <v>20</v>
      </c>
      <c r="O134" s="142" t="s">
        <v>20</v>
      </c>
    </row>
    <row r="135" spans="1:15">
      <c r="A135" s="1003"/>
      <c r="B135" s="991" t="s">
        <v>662</v>
      </c>
      <c r="C135" s="992"/>
      <c r="D135" s="992"/>
      <c r="E135" s="992"/>
      <c r="F135" s="992"/>
      <c r="G135" s="992"/>
      <c r="H135" s="964" t="s">
        <v>20</v>
      </c>
      <c r="I135" s="965"/>
      <c r="J135" s="966"/>
      <c r="K135" s="789" t="s">
        <v>20</v>
      </c>
      <c r="L135" s="789"/>
      <c r="M135" s="30" t="s">
        <v>20</v>
      </c>
      <c r="N135" s="30" t="s">
        <v>20</v>
      </c>
      <c r="O135" s="142" t="s">
        <v>20</v>
      </c>
    </row>
    <row r="136" spans="1:15" ht="30" customHeight="1">
      <c r="A136" s="1003"/>
      <c r="B136" s="991" t="s">
        <v>663</v>
      </c>
      <c r="C136" s="992"/>
      <c r="D136" s="992"/>
      <c r="E136" s="992"/>
      <c r="F136" s="992"/>
      <c r="G136" s="992"/>
      <c r="H136" s="964" t="s">
        <v>20</v>
      </c>
      <c r="I136" s="965"/>
      <c r="J136" s="966"/>
      <c r="K136" s="789" t="s">
        <v>20</v>
      </c>
      <c r="L136" s="789"/>
      <c r="M136" s="30">
        <v>42843</v>
      </c>
      <c r="N136" s="30" t="s">
        <v>20</v>
      </c>
      <c r="O136" s="142" t="s">
        <v>20</v>
      </c>
    </row>
    <row r="137" spans="1:15">
      <c r="A137" s="1004"/>
      <c r="B137" s="991" t="s">
        <v>664</v>
      </c>
      <c r="C137" s="992"/>
      <c r="D137" s="992"/>
      <c r="E137" s="992"/>
      <c r="F137" s="992"/>
      <c r="G137" s="992"/>
      <c r="H137" s="964" t="s">
        <v>20</v>
      </c>
      <c r="I137" s="965"/>
      <c r="J137" s="966"/>
      <c r="K137" s="789" t="s">
        <v>20</v>
      </c>
      <c r="L137" s="789"/>
      <c r="M137" s="30">
        <v>42843</v>
      </c>
      <c r="N137" s="30" t="s">
        <v>20</v>
      </c>
      <c r="O137" s="142" t="s">
        <v>20</v>
      </c>
    </row>
    <row r="141" spans="1:15" ht="30">
      <c r="A141" s="646" t="s">
        <v>1</v>
      </c>
      <c r="B141" s="663" t="s">
        <v>596</v>
      </c>
      <c r="C141" s="663" t="s">
        <v>597</v>
      </c>
      <c r="D141" s="663" t="s">
        <v>598</v>
      </c>
      <c r="E141" s="664" t="s">
        <v>599</v>
      </c>
      <c r="F141" s="664" t="s">
        <v>600</v>
      </c>
      <c r="G141" s="664" t="s">
        <v>605</v>
      </c>
      <c r="H141" s="663" t="s">
        <v>19</v>
      </c>
      <c r="J141" s="728" t="s">
        <v>653</v>
      </c>
      <c r="K141" s="355" t="s">
        <v>19</v>
      </c>
      <c r="L141" s="728" t="s">
        <v>654</v>
      </c>
      <c r="M141" s="355" t="s">
        <v>655</v>
      </c>
    </row>
    <row r="142" spans="1:15">
      <c r="A142" s="5" t="s">
        <v>7</v>
      </c>
      <c r="B142" s="665">
        <v>30992.79</v>
      </c>
      <c r="C142" s="665">
        <v>0</v>
      </c>
      <c r="D142" s="665">
        <v>0</v>
      </c>
      <c r="E142" s="665">
        <v>777</v>
      </c>
      <c r="F142" s="665">
        <v>12852.4</v>
      </c>
      <c r="G142" s="665">
        <f>Tabulação!E38</f>
        <v>66567.09</v>
      </c>
      <c r="H142" s="666">
        <f t="shared" ref="H142:H153" si="14">SUM(B142:F142)</f>
        <v>44622.19</v>
      </c>
      <c r="J142" s="147">
        <f>Exp!C7</f>
        <v>2048568.5699999998</v>
      </c>
      <c r="K142" s="730">
        <f>H142+J142</f>
        <v>2093190.7599999998</v>
      </c>
      <c r="L142" s="729">
        <f>Peso!B7</f>
        <v>2268957.6</v>
      </c>
      <c r="M142" s="729">
        <f>L142-K142</f>
        <v>175766.84000000032</v>
      </c>
    </row>
    <row r="143" spans="1:15">
      <c r="A143" s="5" t="s">
        <v>8</v>
      </c>
      <c r="B143" s="665">
        <v>50982.07</v>
      </c>
      <c r="C143" s="665">
        <v>5807.48</v>
      </c>
      <c r="D143" s="665">
        <v>0</v>
      </c>
      <c r="E143" s="665">
        <v>59619.21</v>
      </c>
      <c r="F143" s="665">
        <v>7958.53</v>
      </c>
      <c r="G143" s="665">
        <f>Tabulação!E39</f>
        <v>280972.19</v>
      </c>
      <c r="H143" s="666">
        <f t="shared" si="14"/>
        <v>124367.29000000001</v>
      </c>
      <c r="J143" s="147">
        <f>Exp!C8</f>
        <v>1871369.83</v>
      </c>
      <c r="K143" s="730">
        <f t="shared" ref="K143:K144" si="15">H143+J143</f>
        <v>1995737.12</v>
      </c>
      <c r="L143" s="729">
        <f>Peso!B8</f>
        <v>2472628.1</v>
      </c>
      <c r="M143" s="729">
        <f t="shared" ref="M143:M144" si="16">L143-K143</f>
        <v>476890.98</v>
      </c>
    </row>
    <row r="144" spans="1:15">
      <c r="A144" s="11" t="s">
        <v>9</v>
      </c>
      <c r="B144" s="665">
        <v>6345.76</v>
      </c>
      <c r="C144" s="665">
        <v>27885.81</v>
      </c>
      <c r="D144" s="665">
        <v>0</v>
      </c>
      <c r="E144" s="665">
        <v>77420.990000000005</v>
      </c>
      <c r="F144" s="665">
        <v>17027</v>
      </c>
      <c r="G144" s="665">
        <f>Tabulação!E40</f>
        <v>382972.99</v>
      </c>
      <c r="H144" s="666">
        <f t="shared" si="14"/>
        <v>128679.56</v>
      </c>
      <c r="J144" s="147">
        <f>Exp!C9</f>
        <v>2020095.5099999998</v>
      </c>
      <c r="K144" s="730">
        <f t="shared" si="15"/>
        <v>2148775.0699999998</v>
      </c>
      <c r="L144" s="729">
        <f>Peso!B9</f>
        <v>2799279.68</v>
      </c>
      <c r="M144" s="729">
        <f t="shared" si="16"/>
        <v>650504.61000000034</v>
      </c>
    </row>
    <row r="145" spans="1:13">
      <c r="A145" s="11" t="s">
        <v>10</v>
      </c>
      <c r="B145" s="665"/>
      <c r="C145" s="665"/>
      <c r="D145" s="665"/>
      <c r="E145" s="665"/>
      <c r="F145" s="665"/>
      <c r="G145" s="665"/>
      <c r="H145" s="666">
        <f t="shared" si="14"/>
        <v>0</v>
      </c>
      <c r="J145" s="727"/>
      <c r="K145" s="730"/>
      <c r="L145" s="729"/>
      <c r="M145" s="729"/>
    </row>
    <row r="146" spans="1:13">
      <c r="A146" s="11" t="s">
        <v>11</v>
      </c>
      <c r="B146" s="665"/>
      <c r="C146" s="665"/>
      <c r="D146" s="665"/>
      <c r="E146" s="665"/>
      <c r="F146" s="665"/>
      <c r="G146" s="665"/>
      <c r="H146" s="666">
        <f t="shared" si="14"/>
        <v>0</v>
      </c>
      <c r="J146" s="727"/>
      <c r="K146" s="730"/>
      <c r="L146" s="729"/>
      <c r="M146" s="729"/>
    </row>
    <row r="147" spans="1:13">
      <c r="A147" s="11" t="s">
        <v>12</v>
      </c>
      <c r="B147" s="665"/>
      <c r="C147" s="665"/>
      <c r="D147" s="665"/>
      <c r="E147" s="665"/>
      <c r="F147" s="665"/>
      <c r="G147" s="665"/>
      <c r="H147" s="666">
        <f t="shared" si="14"/>
        <v>0</v>
      </c>
      <c r="J147" s="147"/>
      <c r="K147" s="730"/>
      <c r="L147" s="729"/>
      <c r="M147" s="729"/>
    </row>
    <row r="148" spans="1:13">
      <c r="A148" s="11" t="s">
        <v>13</v>
      </c>
      <c r="B148" s="665"/>
      <c r="C148" s="665"/>
      <c r="D148" s="665"/>
      <c r="E148" s="665"/>
      <c r="F148" s="665"/>
      <c r="G148" s="665"/>
      <c r="H148" s="666">
        <f t="shared" si="14"/>
        <v>0</v>
      </c>
      <c r="J148" s="147"/>
      <c r="K148" s="730"/>
      <c r="L148" s="729"/>
      <c r="M148" s="729"/>
    </row>
    <row r="149" spans="1:13">
      <c r="A149" s="11" t="s">
        <v>14</v>
      </c>
      <c r="B149" s="665"/>
      <c r="C149" s="665"/>
      <c r="D149" s="665"/>
      <c r="E149" s="665"/>
      <c r="F149" s="665"/>
      <c r="G149" s="665"/>
      <c r="H149" s="666">
        <f t="shared" si="14"/>
        <v>0</v>
      </c>
      <c r="J149" s="147"/>
      <c r="K149" s="730"/>
      <c r="L149" s="729"/>
      <c r="M149" s="729"/>
    </row>
    <row r="150" spans="1:13">
      <c r="A150" s="11" t="s">
        <v>15</v>
      </c>
      <c r="B150" s="665"/>
      <c r="C150" s="665"/>
      <c r="D150" s="665"/>
      <c r="E150" s="665"/>
      <c r="F150" s="665"/>
      <c r="G150" s="665"/>
      <c r="H150" s="666">
        <f t="shared" si="14"/>
        <v>0</v>
      </c>
      <c r="J150" s="147"/>
      <c r="K150" s="730"/>
      <c r="L150" s="729"/>
      <c r="M150" s="729"/>
    </row>
    <row r="151" spans="1:13">
      <c r="A151" s="11" t="s">
        <v>16</v>
      </c>
      <c r="B151" s="665"/>
      <c r="C151" s="665"/>
      <c r="D151" s="665"/>
      <c r="E151" s="665"/>
      <c r="F151" s="665"/>
      <c r="G151" s="665"/>
      <c r="H151" s="666">
        <f t="shared" si="14"/>
        <v>0</v>
      </c>
      <c r="J151" s="106"/>
      <c r="K151" s="730"/>
      <c r="L151" s="729"/>
      <c r="M151" s="729"/>
    </row>
    <row r="152" spans="1:13">
      <c r="A152" s="11" t="s">
        <v>17</v>
      </c>
      <c r="B152" s="665"/>
      <c r="C152" s="665"/>
      <c r="D152" s="665"/>
      <c r="E152" s="665"/>
      <c r="F152" s="665"/>
      <c r="G152" s="665"/>
      <c r="H152" s="666">
        <f t="shared" si="14"/>
        <v>0</v>
      </c>
      <c r="J152" s="106"/>
      <c r="K152" s="730"/>
      <c r="L152" s="729"/>
      <c r="M152" s="729"/>
    </row>
    <row r="153" spans="1:13">
      <c r="A153" s="11" t="s">
        <v>18</v>
      </c>
      <c r="B153" s="665"/>
      <c r="C153" s="665"/>
      <c r="D153" s="665"/>
      <c r="E153" s="665"/>
      <c r="F153" s="665"/>
      <c r="G153" s="665"/>
      <c r="H153" s="666">
        <f t="shared" si="14"/>
        <v>0</v>
      </c>
      <c r="J153" s="106"/>
      <c r="K153" s="730"/>
      <c r="L153" s="729"/>
      <c r="M153" s="729"/>
    </row>
    <row r="154" spans="1:13">
      <c r="A154" s="13" t="s">
        <v>19</v>
      </c>
      <c r="B154" s="667">
        <f t="shared" ref="B154:H154" si="17">SUM(B142:B153)</f>
        <v>88320.62</v>
      </c>
      <c r="C154" s="667">
        <f t="shared" si="17"/>
        <v>33693.29</v>
      </c>
      <c r="D154" s="667">
        <f t="shared" si="17"/>
        <v>0</v>
      </c>
      <c r="E154" s="667">
        <f t="shared" si="17"/>
        <v>137817.20000000001</v>
      </c>
      <c r="F154" s="667">
        <f>SUM(F142:F153)</f>
        <v>37837.93</v>
      </c>
      <c r="G154" s="667">
        <f>SUM(G142:G153)</f>
        <v>730512.27</v>
      </c>
      <c r="H154" s="667">
        <f t="shared" si="17"/>
        <v>297669.04000000004</v>
      </c>
      <c r="J154" s="238">
        <f>SUM(J142:J153)</f>
        <v>5940033.9100000001</v>
      </c>
      <c r="K154" s="238">
        <f>SUM(K142:K153)</f>
        <v>6237702.9499999993</v>
      </c>
      <c r="L154" s="238">
        <f t="shared" ref="L154:M154" si="18">SUM(L142:L153)</f>
        <v>7540865.3800000008</v>
      </c>
      <c r="M154" s="238">
        <f t="shared" si="18"/>
        <v>1303162.4300000006</v>
      </c>
    </row>
    <row r="155" spans="1:13">
      <c r="A155" s="13" t="s">
        <v>21</v>
      </c>
      <c r="B155" s="665">
        <f t="shared" ref="B155:H155" si="19">AVERAGE(B142:B153)</f>
        <v>29440.206666666665</v>
      </c>
      <c r="C155" s="665">
        <f t="shared" si="19"/>
        <v>11231.096666666666</v>
      </c>
      <c r="D155" s="665">
        <f t="shared" si="19"/>
        <v>0</v>
      </c>
      <c r="E155" s="665">
        <f t="shared" si="19"/>
        <v>45939.066666666673</v>
      </c>
      <c r="F155" s="665">
        <f t="shared" si="19"/>
        <v>12612.643333333333</v>
      </c>
      <c r="G155" s="665">
        <f t="shared" si="19"/>
        <v>243504.09</v>
      </c>
      <c r="H155" s="665">
        <f t="shared" si="19"/>
        <v>24805.753333333338</v>
      </c>
      <c r="J155" s="238">
        <f>AVERAGE(J142:J153)</f>
        <v>1980011.3033333335</v>
      </c>
      <c r="K155" s="238">
        <f>AVERAGE(K142:K153)</f>
        <v>2079234.3166666664</v>
      </c>
      <c r="L155" s="238">
        <f t="shared" ref="L155" si="20">AVERAGE(L142:L153)</f>
        <v>2513621.7933333335</v>
      </c>
      <c r="M155" s="238">
        <f>AVERAGE(M142:M153)</f>
        <v>434387.47666666686</v>
      </c>
    </row>
    <row r="159" spans="1:13">
      <c r="A159" s="1" t="s">
        <v>391</v>
      </c>
    </row>
    <row r="160" spans="1:13">
      <c r="A160" s="962" t="s">
        <v>1</v>
      </c>
      <c r="B160" s="253" t="s">
        <v>194</v>
      </c>
      <c r="C160" s="141" t="s">
        <v>194</v>
      </c>
      <c r="D160" s="253" t="s">
        <v>19</v>
      </c>
      <c r="E160" s="141" t="s">
        <v>194</v>
      </c>
      <c r="F160" s="141" t="s">
        <v>194</v>
      </c>
      <c r="G160" s="192"/>
      <c r="H160" s="192"/>
    </row>
    <row r="161" spans="1:9">
      <c r="A161" s="962"/>
      <c r="B161" s="254">
        <v>2012</v>
      </c>
      <c r="C161" s="3">
        <v>2013</v>
      </c>
      <c r="D161" s="255">
        <v>2014</v>
      </c>
      <c r="E161" s="3">
        <v>2015</v>
      </c>
      <c r="F161" s="3">
        <v>2016</v>
      </c>
      <c r="G161" s="192"/>
      <c r="H161" s="256"/>
      <c r="I161" s="249" t="s">
        <v>213</v>
      </c>
    </row>
    <row r="162" spans="1:9">
      <c r="A162" s="5" t="s">
        <v>7</v>
      </c>
      <c r="B162" s="206">
        <v>1437450.83</v>
      </c>
      <c r="C162" s="257">
        <v>1542386.61</v>
      </c>
      <c r="D162" s="258">
        <v>2388986.3499999996</v>
      </c>
      <c r="E162" s="258">
        <v>2243159.08</v>
      </c>
      <c r="F162" s="161">
        <v>1844341.9000000001</v>
      </c>
      <c r="G162" s="259"/>
      <c r="H162" s="260"/>
      <c r="I162" s="249" t="s">
        <v>214</v>
      </c>
    </row>
    <row r="163" spans="1:9">
      <c r="A163" s="11" t="s">
        <v>8</v>
      </c>
      <c r="B163" s="206">
        <v>1969627.0099999998</v>
      </c>
      <c r="C163" s="72">
        <v>1663217.3199999998</v>
      </c>
      <c r="D163" s="161">
        <v>2485336.79</v>
      </c>
      <c r="E163" s="161">
        <v>2090451.49</v>
      </c>
      <c r="F163" s="161">
        <v>2230914.42</v>
      </c>
      <c r="G163" s="259"/>
      <c r="H163" s="261"/>
      <c r="I163" s="249" t="s">
        <v>215</v>
      </c>
    </row>
    <row r="164" spans="1:9">
      <c r="A164" s="11" t="s">
        <v>9</v>
      </c>
      <c r="B164" s="206">
        <v>2184500.34</v>
      </c>
      <c r="C164" s="72">
        <v>1991880.56</v>
      </c>
      <c r="D164" s="161">
        <v>2750057.7600000002</v>
      </c>
      <c r="E164" s="161">
        <v>2274344.6100000003</v>
      </c>
      <c r="F164" s="161">
        <v>2352158.54</v>
      </c>
      <c r="G164" s="259"/>
      <c r="H164" s="259"/>
    </row>
    <row r="165" spans="1:9">
      <c r="A165" s="11" t="s">
        <v>10</v>
      </c>
      <c r="B165" s="206">
        <v>1980496.92</v>
      </c>
      <c r="C165" s="72">
        <v>2204788.3899999997</v>
      </c>
      <c r="D165" s="161">
        <v>2681447.8899999997</v>
      </c>
      <c r="E165" s="161">
        <v>2055227.27</v>
      </c>
      <c r="F165" s="161">
        <v>2589199.61</v>
      </c>
      <c r="G165" s="259"/>
      <c r="H165" s="259"/>
    </row>
    <row r="166" spans="1:9">
      <c r="A166" s="11" t="s">
        <v>11</v>
      </c>
      <c r="B166" s="206">
        <v>1981261.91</v>
      </c>
      <c r="C166" s="72">
        <v>2329820.08</v>
      </c>
      <c r="D166" s="262">
        <v>2971294.88</v>
      </c>
      <c r="E166" s="161">
        <v>1859083.67</v>
      </c>
      <c r="F166" s="161">
        <v>2420708.5900000003</v>
      </c>
      <c r="G166" s="259"/>
      <c r="H166" s="259"/>
    </row>
    <row r="167" spans="1:9">
      <c r="A167" s="11" t="s">
        <v>12</v>
      </c>
      <c r="B167" s="206">
        <v>1863842.47</v>
      </c>
      <c r="C167" s="72">
        <v>2308761.84</v>
      </c>
      <c r="D167" s="161">
        <v>2578133.89</v>
      </c>
      <c r="E167" s="161">
        <v>1855450.51</v>
      </c>
      <c r="F167" s="161">
        <v>2555565.88</v>
      </c>
      <c r="G167" s="259"/>
      <c r="H167" s="259"/>
    </row>
    <row r="168" spans="1:9">
      <c r="A168" s="11" t="s">
        <v>13</v>
      </c>
      <c r="B168" s="206">
        <v>2034970.37</v>
      </c>
      <c r="C168" s="72">
        <v>2642582.0500000003</v>
      </c>
      <c r="D168" s="161">
        <v>2372741.56</v>
      </c>
      <c r="E168" s="161">
        <v>2401641.9</v>
      </c>
      <c r="F168" s="161">
        <v>2372123.4000000004</v>
      </c>
      <c r="G168" s="259"/>
      <c r="H168" s="259"/>
    </row>
    <row r="169" spans="1:9">
      <c r="A169" s="11" t="s">
        <v>14</v>
      </c>
      <c r="B169" s="206">
        <v>2173081.1</v>
      </c>
      <c r="C169" s="72">
        <v>2756246.29</v>
      </c>
      <c r="D169" s="161">
        <v>2372662.4299999997</v>
      </c>
      <c r="E169" s="161">
        <v>2420904.5300000003</v>
      </c>
      <c r="F169" s="161">
        <v>2476752.15</v>
      </c>
      <c r="G169" s="259"/>
      <c r="H169" s="259"/>
    </row>
    <row r="170" spans="1:9">
      <c r="A170" s="11" t="s">
        <v>15</v>
      </c>
      <c r="B170" s="206">
        <v>1751348.23</v>
      </c>
      <c r="C170" s="263">
        <v>2787305.35</v>
      </c>
      <c r="D170" s="161">
        <v>2602039.9300000002</v>
      </c>
      <c r="E170" s="161">
        <v>2152507.5099999998</v>
      </c>
      <c r="F170" s="161">
        <v>2420424.9899999998</v>
      </c>
      <c r="G170" s="259"/>
      <c r="H170" s="259"/>
    </row>
    <row r="171" spans="1:9">
      <c r="A171" s="11" t="s">
        <v>16</v>
      </c>
      <c r="B171" s="206">
        <v>1911700.9500000002</v>
      </c>
      <c r="C171" s="264">
        <v>3059158.33</v>
      </c>
      <c r="D171" s="161">
        <v>2626542.4300000002</v>
      </c>
      <c r="E171" s="161">
        <v>2156692.7400000002</v>
      </c>
      <c r="F171" s="161">
        <v>2376995.9300000002</v>
      </c>
      <c r="G171" s="259"/>
      <c r="H171" s="259"/>
    </row>
    <row r="172" spans="1:9">
      <c r="A172" s="11" t="s">
        <v>17</v>
      </c>
      <c r="B172" s="206">
        <v>1743346.09</v>
      </c>
      <c r="C172" s="72">
        <v>2669578.9500000002</v>
      </c>
      <c r="D172" s="161">
        <v>2210202.13</v>
      </c>
      <c r="E172" s="72">
        <v>1937100.5699999998</v>
      </c>
      <c r="F172" s="161">
        <v>2839369.86</v>
      </c>
      <c r="G172" s="259"/>
      <c r="H172" s="259"/>
    </row>
    <row r="173" spans="1:9">
      <c r="A173" s="11" t="s">
        <v>18</v>
      </c>
      <c r="B173" s="206">
        <v>1162235.8800000001</v>
      </c>
      <c r="C173" s="72">
        <v>1595222.37</v>
      </c>
      <c r="D173" s="161">
        <v>1357997.01</v>
      </c>
      <c r="E173" s="72">
        <v>1094994.1529999999</v>
      </c>
      <c r="F173" s="72">
        <v>1299480.6400000001</v>
      </c>
      <c r="G173" s="259"/>
      <c r="H173" s="259"/>
    </row>
    <row r="174" spans="1:9">
      <c r="A174" s="13" t="s">
        <v>19</v>
      </c>
      <c r="B174" s="164">
        <f>SUM(B162:B173)</f>
        <v>22193862.099999998</v>
      </c>
      <c r="C174" s="164">
        <f>SUM(C162:C173)</f>
        <v>27550948.140000001</v>
      </c>
      <c r="D174" s="265">
        <f>SUM(D162:D173)</f>
        <v>29397443.049999997</v>
      </c>
      <c r="E174" s="164">
        <f>SUM(E162:E173)</f>
        <v>24541558.033000004</v>
      </c>
      <c r="F174" s="164">
        <f>SUM(F162:F173)</f>
        <v>27778035.91</v>
      </c>
      <c r="G174" s="259"/>
      <c r="H174" s="259"/>
    </row>
    <row r="175" spans="1:9">
      <c r="A175" s="188" t="s">
        <v>21</v>
      </c>
      <c r="B175" s="64">
        <f>AVERAGE(B162:B173)</f>
        <v>1849488.5083333331</v>
      </c>
      <c r="C175" s="64">
        <f>AVERAGE(C162:C173)</f>
        <v>2295912.3450000002</v>
      </c>
      <c r="D175" s="266">
        <f>AVERAGE(D162:D173)</f>
        <v>2449786.9208333329</v>
      </c>
      <c r="E175" s="64">
        <f>AVERAGE(E162:E173)</f>
        <v>2045129.8360833337</v>
      </c>
      <c r="F175" s="64">
        <f>AVERAGE(F162:F173)</f>
        <v>2314836.3258333332</v>
      </c>
      <c r="G175" s="259"/>
      <c r="H175" s="259"/>
    </row>
    <row r="176" spans="1:9">
      <c r="A176" s="192"/>
      <c r="B176" s="192"/>
      <c r="C176" s="192"/>
      <c r="D176" s="192"/>
      <c r="E176" s="160"/>
      <c r="F176" s="192"/>
      <c r="G176" s="160"/>
      <c r="H176" s="160"/>
    </row>
    <row r="177" spans="1:8">
      <c r="A177" s="267">
        <v>2012</v>
      </c>
      <c r="B177" s="979" t="s">
        <v>205</v>
      </c>
      <c r="C177" s="980"/>
      <c r="D177" s="980"/>
      <c r="E177" s="980"/>
      <c r="F177" s="980"/>
      <c r="G177" s="981"/>
      <c r="H177" s="192"/>
    </row>
    <row r="178" spans="1:8">
      <c r="A178" s="988">
        <v>2013</v>
      </c>
      <c r="B178" s="979" t="s">
        <v>206</v>
      </c>
      <c r="C178" s="980"/>
      <c r="D178" s="980"/>
      <c r="E178" s="980"/>
      <c r="F178" s="980"/>
      <c r="G178" s="981"/>
      <c r="H178" s="192"/>
    </row>
    <row r="179" spans="1:8">
      <c r="A179" s="988"/>
      <c r="B179" s="979" t="s">
        <v>207</v>
      </c>
      <c r="C179" s="980"/>
      <c r="D179" s="980"/>
      <c r="E179" s="980"/>
      <c r="F179" s="980"/>
      <c r="G179" s="981"/>
      <c r="H179" s="192"/>
    </row>
    <row r="180" spans="1:8">
      <c r="A180" s="267">
        <v>2014</v>
      </c>
      <c r="B180" s="979" t="s">
        <v>205</v>
      </c>
      <c r="C180" s="980"/>
      <c r="D180" s="980"/>
      <c r="E180" s="980"/>
      <c r="F180" s="980"/>
      <c r="G180" s="981"/>
      <c r="H180" s="192"/>
    </row>
    <row r="181" spans="1:8">
      <c r="A181" s="985">
        <v>2015</v>
      </c>
      <c r="B181" s="979" t="s">
        <v>208</v>
      </c>
      <c r="C181" s="980"/>
      <c r="D181" s="980"/>
      <c r="E181" s="980"/>
      <c r="F181" s="980"/>
      <c r="G181" s="981"/>
      <c r="H181" s="192"/>
    </row>
    <row r="182" spans="1:8">
      <c r="A182" s="986"/>
      <c r="B182" s="979" t="s">
        <v>209</v>
      </c>
      <c r="C182" s="980"/>
      <c r="D182" s="980"/>
      <c r="E182" s="980"/>
      <c r="F182" s="980"/>
      <c r="G182" s="981"/>
      <c r="H182" s="192"/>
    </row>
    <row r="183" spans="1:8">
      <c r="A183" s="987"/>
      <c r="B183" s="979" t="s">
        <v>210</v>
      </c>
      <c r="C183" s="980"/>
      <c r="D183" s="980"/>
      <c r="E183" s="980"/>
      <c r="F183" s="980"/>
      <c r="G183" s="981"/>
      <c r="H183" s="192"/>
    </row>
    <row r="184" spans="1:8">
      <c r="A184" s="977">
        <v>2016</v>
      </c>
      <c r="B184" s="979" t="s">
        <v>211</v>
      </c>
      <c r="C184" s="980"/>
      <c r="D184" s="980"/>
      <c r="E184" s="980"/>
      <c r="F184" s="980"/>
      <c r="G184" s="981"/>
      <c r="H184" s="192"/>
    </row>
    <row r="185" spans="1:8">
      <c r="A185" s="978"/>
      <c r="B185" s="979" t="s">
        <v>212</v>
      </c>
      <c r="C185" s="980"/>
      <c r="D185" s="980"/>
      <c r="E185" s="980"/>
      <c r="F185" s="980"/>
      <c r="G185" s="981"/>
      <c r="H185" s="192"/>
    </row>
    <row r="193" spans="1:7">
      <c r="A193" s="989"/>
      <c r="B193" s="982" t="s">
        <v>390</v>
      </c>
      <c r="C193" s="983"/>
      <c r="D193" s="983"/>
      <c r="E193" s="983"/>
      <c r="F193" s="983"/>
      <c r="G193" s="983"/>
    </row>
    <row r="194" spans="1:7">
      <c r="A194" s="989"/>
      <c r="B194" s="990" t="s">
        <v>217</v>
      </c>
      <c r="C194" s="983"/>
      <c r="D194" s="983"/>
      <c r="E194" s="983"/>
      <c r="F194" s="983"/>
      <c r="G194" s="983"/>
    </row>
    <row r="195" spans="1:7">
      <c r="A195" s="989"/>
      <c r="B195" s="990" t="s">
        <v>218</v>
      </c>
      <c r="C195" s="983"/>
      <c r="D195" s="983"/>
      <c r="E195" s="983"/>
      <c r="F195" s="983"/>
      <c r="G195" s="983"/>
    </row>
    <row r="196" spans="1:7">
      <c r="A196" s="989"/>
      <c r="B196" s="990" t="s">
        <v>219</v>
      </c>
      <c r="C196" s="983"/>
      <c r="D196" s="983"/>
      <c r="E196" s="983"/>
      <c r="F196" s="983"/>
      <c r="G196" s="983"/>
    </row>
    <row r="197" spans="1:7">
      <c r="A197" s="989"/>
      <c r="B197" s="984" t="s">
        <v>220</v>
      </c>
      <c r="C197" s="983"/>
      <c r="D197" s="983"/>
      <c r="E197" s="983"/>
      <c r="F197" s="983"/>
      <c r="G197" s="983"/>
    </row>
    <row r="198" spans="1:7">
      <c r="A198" s="989"/>
      <c r="B198" s="984" t="s">
        <v>221</v>
      </c>
      <c r="C198" s="983"/>
      <c r="D198" s="983"/>
      <c r="E198" s="983"/>
      <c r="F198" s="983"/>
      <c r="G198" s="983"/>
    </row>
    <row r="199" spans="1:7">
      <c r="A199" s="989"/>
      <c r="B199" s="984" t="s">
        <v>222</v>
      </c>
      <c r="C199" s="983"/>
      <c r="D199" s="983"/>
      <c r="E199" s="983"/>
      <c r="F199" s="983"/>
      <c r="G199" s="983"/>
    </row>
    <row r="200" spans="1:7">
      <c r="A200" s="989"/>
      <c r="B200" s="984" t="s">
        <v>223</v>
      </c>
      <c r="C200" s="983"/>
      <c r="D200" s="983"/>
      <c r="E200" s="983"/>
      <c r="F200" s="983"/>
      <c r="G200" s="983"/>
    </row>
    <row r="201" spans="1:7">
      <c r="A201" s="989"/>
      <c r="B201" s="984" t="s">
        <v>224</v>
      </c>
      <c r="C201" s="983"/>
      <c r="D201" s="983"/>
      <c r="E201" s="983"/>
      <c r="F201" s="983"/>
      <c r="G201" s="983"/>
    </row>
    <row r="202" spans="1:7">
      <c r="A202" s="989"/>
      <c r="B202" s="982" t="s">
        <v>225</v>
      </c>
      <c r="C202" s="983"/>
      <c r="D202" s="983"/>
      <c r="E202" s="983"/>
      <c r="F202" s="983"/>
      <c r="G202" s="983"/>
    </row>
    <row r="203" spans="1:7">
      <c r="A203" s="989"/>
      <c r="B203" s="984" t="s">
        <v>226</v>
      </c>
      <c r="C203" s="983"/>
      <c r="D203" s="983"/>
      <c r="E203" s="983"/>
      <c r="F203" s="983"/>
      <c r="G203" s="983"/>
    </row>
    <row r="204" spans="1:7">
      <c r="A204" s="989"/>
      <c r="B204" s="984" t="s">
        <v>227</v>
      </c>
      <c r="C204" s="983"/>
      <c r="D204" s="983"/>
      <c r="E204" s="983"/>
      <c r="F204" s="983"/>
      <c r="G204" s="983"/>
    </row>
    <row r="205" spans="1:7">
      <c r="A205" s="989"/>
      <c r="B205" s="994" t="s">
        <v>228</v>
      </c>
      <c r="C205" s="983"/>
      <c r="D205" s="983"/>
      <c r="E205" s="983"/>
      <c r="F205" s="983"/>
      <c r="G205" s="983"/>
    </row>
    <row r="206" spans="1:7">
      <c r="A206" s="989"/>
      <c r="B206" s="995" t="s">
        <v>229</v>
      </c>
      <c r="C206" s="983"/>
      <c r="D206" s="983"/>
      <c r="E206" s="983"/>
      <c r="F206" s="983"/>
      <c r="G206" s="983"/>
    </row>
    <row r="207" spans="1:7" ht="15" customHeight="1">
      <c r="A207" s="989"/>
      <c r="B207" s="984" t="s">
        <v>230</v>
      </c>
      <c r="C207" s="983"/>
      <c r="D207" s="983"/>
      <c r="E207" s="983"/>
      <c r="F207" s="983"/>
      <c r="G207" s="983"/>
    </row>
    <row r="208" spans="1:7" ht="15" customHeight="1">
      <c r="A208" s="989"/>
      <c r="B208" s="990" t="s">
        <v>231</v>
      </c>
      <c r="C208" s="983"/>
      <c r="D208" s="983"/>
      <c r="E208" s="983"/>
      <c r="F208" s="983"/>
      <c r="G208" s="983"/>
    </row>
    <row r="209" spans="1:7">
      <c r="A209" s="989"/>
      <c r="B209" s="991" t="s">
        <v>232</v>
      </c>
      <c r="C209" s="983"/>
      <c r="D209" s="983"/>
      <c r="E209" s="983"/>
      <c r="F209" s="983"/>
      <c r="G209" s="983"/>
    </row>
    <row r="210" spans="1:7" ht="15" customHeight="1">
      <c r="A210" s="989"/>
      <c r="B210" s="991" t="s">
        <v>233</v>
      </c>
      <c r="C210" s="993"/>
      <c r="D210" s="993"/>
      <c r="E210" s="993"/>
      <c r="F210" s="993"/>
      <c r="G210" s="993"/>
    </row>
    <row r="211" spans="1:7" ht="15" customHeight="1">
      <c r="A211" s="989"/>
      <c r="B211" s="991" t="s">
        <v>234</v>
      </c>
      <c r="C211" s="983"/>
      <c r="D211" s="983"/>
      <c r="E211" s="983"/>
      <c r="F211" s="983"/>
      <c r="G211" s="983"/>
    </row>
    <row r="212" spans="1:7" ht="15" customHeight="1">
      <c r="A212" s="989"/>
      <c r="B212" s="991" t="s">
        <v>235</v>
      </c>
      <c r="C212" s="983"/>
      <c r="D212" s="983"/>
      <c r="E212" s="983"/>
      <c r="F212" s="983"/>
      <c r="G212" s="983"/>
    </row>
    <row r="213" spans="1:7" ht="15" customHeight="1">
      <c r="A213" s="989"/>
      <c r="B213" s="991" t="s">
        <v>236</v>
      </c>
      <c r="C213" s="983"/>
      <c r="D213" s="983"/>
      <c r="E213" s="983"/>
      <c r="F213" s="983"/>
      <c r="G213" s="983"/>
    </row>
    <row r="214" spans="1:7">
      <c r="B214" s="990" t="s">
        <v>219</v>
      </c>
      <c r="C214" s="983"/>
      <c r="D214" s="983"/>
      <c r="E214" s="983"/>
      <c r="F214" s="983"/>
      <c r="G214" s="983"/>
    </row>
    <row r="215" spans="1:7">
      <c r="B215" s="984" t="s">
        <v>221</v>
      </c>
      <c r="C215" s="983"/>
      <c r="D215" s="983"/>
      <c r="E215" s="983"/>
      <c r="F215" s="983"/>
      <c r="G215" s="983"/>
    </row>
    <row r="216" spans="1:7">
      <c r="B216" s="996" t="s">
        <v>223</v>
      </c>
      <c r="C216" s="997"/>
      <c r="D216" s="997"/>
      <c r="E216" s="997"/>
      <c r="F216" s="997"/>
      <c r="G216" s="998"/>
    </row>
  </sheetData>
  <mergeCells count="147">
    <mergeCell ref="I64:L64"/>
    <mergeCell ref="I45:O46"/>
    <mergeCell ref="P45:P46"/>
    <mergeCell ref="C49:C50"/>
    <mergeCell ref="I48:M48"/>
    <mergeCell ref="B207:G207"/>
    <mergeCell ref="B132:G132"/>
    <mergeCell ref="B177:G177"/>
    <mergeCell ref="E85:E86"/>
    <mergeCell ref="K123:L123"/>
    <mergeCell ref="K124:L124"/>
    <mergeCell ref="K128:L128"/>
    <mergeCell ref="K125:L125"/>
    <mergeCell ref="K127:L127"/>
    <mergeCell ref="K126:L126"/>
    <mergeCell ref="H121:J122"/>
    <mergeCell ref="H131:J132"/>
    <mergeCell ref="K131:L132"/>
    <mergeCell ref="M131:M132"/>
    <mergeCell ref="N131:N132"/>
    <mergeCell ref="O131:O132"/>
    <mergeCell ref="B123:G124"/>
    <mergeCell ref="H124:J124"/>
    <mergeCell ref="H127:J127"/>
    <mergeCell ref="A1:G2"/>
    <mergeCell ref="J39:K39"/>
    <mergeCell ref="J40:K40"/>
    <mergeCell ref="J41:K41"/>
    <mergeCell ref="J42:K42"/>
    <mergeCell ref="J43:K43"/>
    <mergeCell ref="I1:O2"/>
    <mergeCell ref="H123:J123"/>
    <mergeCell ref="G102:I102"/>
    <mergeCell ref="A103:A104"/>
    <mergeCell ref="B103:B104"/>
    <mergeCell ref="C103:C104"/>
    <mergeCell ref="D103:D104"/>
    <mergeCell ref="E103:E104"/>
    <mergeCell ref="N121:N122"/>
    <mergeCell ref="O121:O122"/>
    <mergeCell ref="K121:L122"/>
    <mergeCell ref="M121:M122"/>
    <mergeCell ref="B49:B50"/>
    <mergeCell ref="D49:D50"/>
    <mergeCell ref="A102:E102"/>
    <mergeCell ref="G103:G104"/>
    <mergeCell ref="H1:H2"/>
    <mergeCell ref="I103:I104"/>
    <mergeCell ref="A85:A86"/>
    <mergeCell ref="B85:B86"/>
    <mergeCell ref="C85:C86"/>
    <mergeCell ref="D85:D86"/>
    <mergeCell ref="B216:G216"/>
    <mergeCell ref="B125:G125"/>
    <mergeCell ref="B214:G214"/>
    <mergeCell ref="B215:G215"/>
    <mergeCell ref="B126:G126"/>
    <mergeCell ref="B127:G127"/>
    <mergeCell ref="B211:G211"/>
    <mergeCell ref="B212:G212"/>
    <mergeCell ref="B213:G213"/>
    <mergeCell ref="B208:G208"/>
    <mergeCell ref="B133:G133"/>
    <mergeCell ref="B134:G134"/>
    <mergeCell ref="B135:G135"/>
    <mergeCell ref="B136:G136"/>
    <mergeCell ref="B137:G137"/>
    <mergeCell ref="A131:A137"/>
    <mergeCell ref="A121:A122"/>
    <mergeCell ref="A125:A127"/>
    <mergeCell ref="B131:G131"/>
    <mergeCell ref="A123:A124"/>
    <mergeCell ref="H5:H6"/>
    <mergeCell ref="G5:G6"/>
    <mergeCell ref="H103:H104"/>
    <mergeCell ref="B209:G209"/>
    <mergeCell ref="B210:G210"/>
    <mergeCell ref="B205:G205"/>
    <mergeCell ref="B206:G206"/>
    <mergeCell ref="B201:G201"/>
    <mergeCell ref="B196:G196"/>
    <mergeCell ref="B197:G197"/>
    <mergeCell ref="B198:G198"/>
    <mergeCell ref="B178:G178"/>
    <mergeCell ref="B179:G179"/>
    <mergeCell ref="B180:G180"/>
    <mergeCell ref="B181:G181"/>
    <mergeCell ref="B182:G182"/>
    <mergeCell ref="B183:G183"/>
    <mergeCell ref="H133:J133"/>
    <mergeCell ref="H134:J134"/>
    <mergeCell ref="H135:J135"/>
    <mergeCell ref="H136:J136"/>
    <mergeCell ref="H137:J137"/>
    <mergeCell ref="B121:G122"/>
    <mergeCell ref="H126:J126"/>
    <mergeCell ref="H128:J128"/>
    <mergeCell ref="H125:J125"/>
    <mergeCell ref="B128:G128"/>
    <mergeCell ref="H129:J129"/>
    <mergeCell ref="A193:A213"/>
    <mergeCell ref="B193:G193"/>
    <mergeCell ref="B194:G194"/>
    <mergeCell ref="B195:G195"/>
    <mergeCell ref="B130:G130"/>
    <mergeCell ref="K130:L130"/>
    <mergeCell ref="A129:A130"/>
    <mergeCell ref="A184:A185"/>
    <mergeCell ref="B184:G184"/>
    <mergeCell ref="B185:G185"/>
    <mergeCell ref="B202:G202"/>
    <mergeCell ref="B203:G203"/>
    <mergeCell ref="B204:G204"/>
    <mergeCell ref="B199:G199"/>
    <mergeCell ref="B200:G200"/>
    <mergeCell ref="A181:A183"/>
    <mergeCell ref="A178:A179"/>
    <mergeCell ref="A160:A161"/>
    <mergeCell ref="K133:L133"/>
    <mergeCell ref="K134:L134"/>
    <mergeCell ref="K135:L135"/>
    <mergeCell ref="K136:L136"/>
    <mergeCell ref="K137:L137"/>
    <mergeCell ref="P1:P2"/>
    <mergeCell ref="I5:I6"/>
    <mergeCell ref="L5:L6"/>
    <mergeCell ref="O5:O6"/>
    <mergeCell ref="B129:G129"/>
    <mergeCell ref="H130:J130"/>
    <mergeCell ref="K129:L129"/>
    <mergeCell ref="B40:C40"/>
    <mergeCell ref="B41:C41"/>
    <mergeCell ref="B42:C42"/>
    <mergeCell ref="B43:C43"/>
    <mergeCell ref="B44:C44"/>
    <mergeCell ref="A48:E48"/>
    <mergeCell ref="A66:E66"/>
    <mergeCell ref="A67:A68"/>
    <mergeCell ref="B67:B68"/>
    <mergeCell ref="C67:C68"/>
    <mergeCell ref="D67:D68"/>
    <mergeCell ref="A84:E84"/>
    <mergeCell ref="A49:A50"/>
    <mergeCell ref="A5:A6"/>
    <mergeCell ref="B5:B6"/>
    <mergeCell ref="C5:C6"/>
    <mergeCell ref="D5:D6"/>
  </mergeCells>
  <conditionalFormatting sqref="O7:O20 H7:H20">
    <cfRule type="cellIs" dxfId="37" priority="29" stopIfTrue="1" operator="between">
      <formula>0.01</formula>
      <formula>0.64</formula>
    </cfRule>
    <cfRule type="cellIs" dxfId="36" priority="30" stopIfTrue="1" operator="between">
      <formula>0.65</formula>
      <formula>0.89</formula>
    </cfRule>
    <cfRule type="cellIs" dxfId="35" priority="31" stopIfTrue="1" operator="between">
      <formula>0.9</formula>
      <formula>0.99</formula>
    </cfRule>
    <cfRule type="cellIs" dxfId="34" priority="32" stopIfTrue="1" operator="greaterThanOrEqual">
      <formula>1</formula>
    </cfRule>
  </conditionalFormatting>
  <conditionalFormatting sqref="O123:O128 O130:O132">
    <cfRule type="containsText" dxfId="33" priority="21" stopIfTrue="1" operator="containsText" text="Em andamento">
      <formula>NOT(ISERROR(SEARCH("Em andamento",O123)))</formula>
    </cfRule>
    <cfRule type="containsText" dxfId="32" priority="22" stopIfTrue="1" operator="containsText" text="Concluído">
      <formula>NOT(ISERROR(SEARCH("Concluído",O123)))</formula>
    </cfRule>
  </conditionalFormatting>
  <conditionalFormatting sqref="O133:O137">
    <cfRule type="containsText" dxfId="31" priority="1" stopIfTrue="1" operator="containsText" text="Em andamento">
      <formula>NOT(ISERROR(SEARCH("Em andamento",O133)))</formula>
    </cfRule>
    <cfRule type="containsText" dxfId="30" priority="2" stopIfTrue="1" operator="containsText" text="Concluído">
      <formula>NOT(ISERROR(SEARCH("Concluído",O133)))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B109"/>
  <sheetViews>
    <sheetView workbookViewId="0">
      <selection activeCell="C74" sqref="C74:C89"/>
    </sheetView>
  </sheetViews>
  <sheetFormatPr defaultRowHeight="15"/>
  <cols>
    <col min="1" max="2" width="9.85546875" style="1" customWidth="1"/>
    <col min="3" max="3" width="10.5703125" style="1" customWidth="1"/>
    <col min="4" max="4" width="11" style="1" customWidth="1"/>
    <col min="5" max="5" width="10.5703125" style="1" customWidth="1"/>
    <col min="6" max="6" width="10.85546875" style="1" customWidth="1"/>
    <col min="7" max="7" width="10.7109375" style="1" customWidth="1"/>
    <col min="8" max="8" width="10.5703125" style="1" customWidth="1"/>
    <col min="9" max="9" width="10.140625" style="1" customWidth="1"/>
    <col min="10" max="10" width="9.140625" style="1"/>
    <col min="11" max="11" width="10.5703125" style="1" customWidth="1"/>
    <col min="12" max="12" width="10.5703125" style="1" bestFit="1" customWidth="1"/>
    <col min="13" max="14" width="10.85546875" style="1" customWidth="1"/>
    <col min="15" max="15" width="13.28515625" style="1" bestFit="1" customWidth="1"/>
    <col min="16" max="16" width="13.140625" style="1" customWidth="1"/>
    <col min="17" max="17" width="10.140625" style="1" bestFit="1" customWidth="1"/>
    <col min="18" max="18" width="9.140625" style="1"/>
    <col min="19" max="28" width="11.42578125" style="1" customWidth="1"/>
    <col min="29" max="16384" width="9.140625" style="1"/>
  </cols>
  <sheetData>
    <row r="1" spans="1:28" ht="30" customHeight="1">
      <c r="A1" s="816" t="s">
        <v>239</v>
      </c>
      <c r="B1" s="816"/>
      <c r="C1" s="816"/>
      <c r="D1" s="816"/>
      <c r="E1" s="816"/>
      <c r="F1" s="816"/>
      <c r="G1" s="816"/>
      <c r="H1" s="816"/>
      <c r="I1" s="748">
        <v>2017</v>
      </c>
      <c r="J1" s="742" t="s">
        <v>239</v>
      </c>
      <c r="K1" s="743"/>
      <c r="L1" s="743"/>
      <c r="M1" s="743"/>
      <c r="N1" s="743"/>
      <c r="O1" s="743"/>
      <c r="P1" s="744"/>
      <c r="Q1" s="748">
        <v>2017</v>
      </c>
    </row>
    <row r="2" spans="1:28" ht="30" customHeight="1">
      <c r="A2" s="816"/>
      <c r="B2" s="816"/>
      <c r="C2" s="816"/>
      <c r="D2" s="816"/>
      <c r="E2" s="816"/>
      <c r="F2" s="816"/>
      <c r="G2" s="816"/>
      <c r="H2" s="816"/>
      <c r="I2" s="749"/>
      <c r="J2" s="745"/>
      <c r="K2" s="746"/>
      <c r="L2" s="746"/>
      <c r="M2" s="746"/>
      <c r="N2" s="746"/>
      <c r="O2" s="746"/>
      <c r="P2" s="747"/>
      <c r="Q2" s="749"/>
    </row>
    <row r="3" spans="1:28">
      <c r="A3" s="2"/>
      <c r="J3" s="2"/>
    </row>
    <row r="5" spans="1:28" ht="24.75" customHeight="1">
      <c r="A5" s="750" t="s">
        <v>1</v>
      </c>
      <c r="B5" s="750" t="s">
        <v>89</v>
      </c>
      <c r="C5" s="962" t="s">
        <v>240</v>
      </c>
      <c r="D5" s="791" t="s">
        <v>242</v>
      </c>
      <c r="E5" s="791" t="s">
        <v>241</v>
      </c>
      <c r="F5" s="791" t="s">
        <v>243</v>
      </c>
      <c r="G5" s="791" t="s">
        <v>132</v>
      </c>
      <c r="H5" s="962" t="s">
        <v>113</v>
      </c>
      <c r="I5" s="921"/>
      <c r="J5" s="750" t="s">
        <v>1</v>
      </c>
      <c r="K5" s="577" t="s">
        <v>127</v>
      </c>
      <c r="L5" s="577" t="s">
        <v>19</v>
      </c>
      <c r="M5" s="583" t="s">
        <v>132</v>
      </c>
      <c r="N5" s="791" t="s">
        <v>113</v>
      </c>
      <c r="O5" s="697"/>
      <c r="P5" s="697"/>
      <c r="Q5" s="697"/>
      <c r="R5" s="697"/>
    </row>
    <row r="6" spans="1:28" ht="24.75" customHeight="1">
      <c r="A6" s="751"/>
      <c r="B6" s="751"/>
      <c r="C6" s="962"/>
      <c r="D6" s="792"/>
      <c r="E6" s="792"/>
      <c r="F6" s="792"/>
      <c r="G6" s="792"/>
      <c r="H6" s="962"/>
      <c r="I6" s="921"/>
      <c r="J6" s="751"/>
      <c r="K6" s="578" t="s">
        <v>560</v>
      </c>
      <c r="L6" s="580">
        <v>2017</v>
      </c>
      <c r="M6" s="572" t="s">
        <v>437</v>
      </c>
      <c r="N6" s="792"/>
      <c r="O6" s="697"/>
      <c r="P6" s="697"/>
      <c r="Q6" s="697"/>
      <c r="R6" s="697"/>
      <c r="T6" s="10" t="s">
        <v>595</v>
      </c>
      <c r="W6" s="670">
        <v>2016</v>
      </c>
      <c r="X6" s="670" t="s">
        <v>606</v>
      </c>
      <c r="Y6" s="671" t="s">
        <v>607</v>
      </c>
      <c r="Z6" s="671" t="s">
        <v>608</v>
      </c>
      <c r="AA6" s="671" t="s">
        <v>609</v>
      </c>
      <c r="AB6" s="670"/>
    </row>
    <row r="7" spans="1:28" s="10" customFormat="1">
      <c r="A7" s="5" t="s">
        <v>7</v>
      </c>
      <c r="B7" s="274">
        <v>3225</v>
      </c>
      <c r="C7" s="272">
        <f>D76</f>
        <v>2048568.5699999998</v>
      </c>
      <c r="D7" s="207">
        <v>26748</v>
      </c>
      <c r="E7" s="207">
        <v>28674</v>
      </c>
      <c r="F7" s="269">
        <v>1661851.05</v>
      </c>
      <c r="G7" s="144">
        <f>(G8/20)*Tabulação!B57</f>
        <v>1870000</v>
      </c>
      <c r="H7" s="9">
        <f t="shared" ref="H7:H20" si="0">(C7/G7)</f>
        <v>1.0954912139037432</v>
      </c>
      <c r="I7" s="280"/>
      <c r="J7" s="5" t="s">
        <v>7</v>
      </c>
      <c r="K7" s="143">
        <f>C7/Tabulação!$B$57</f>
        <v>120504.03352941175</v>
      </c>
      <c r="L7" s="173">
        <f>SUM(K7:K7)</f>
        <v>120504.03352941175</v>
      </c>
      <c r="M7" s="144">
        <f>G7/Tabulação!B57</f>
        <v>110000</v>
      </c>
      <c r="N7" s="9">
        <f t="shared" ref="N7:N20" si="1">(L7/M7)</f>
        <v>1.0954912139037432</v>
      </c>
      <c r="O7" s="563"/>
      <c r="P7" s="563"/>
      <c r="Q7" s="563"/>
      <c r="R7" s="563"/>
      <c r="S7" s="108">
        <v>2048568.5699999998</v>
      </c>
      <c r="T7" s="108">
        <v>2268957.6</v>
      </c>
      <c r="U7" s="108">
        <f>T7-C7</f>
        <v>220389.03000000026</v>
      </c>
      <c r="W7" s="108">
        <v>1661851.05</v>
      </c>
      <c r="X7" s="85">
        <v>17</v>
      </c>
      <c r="Y7" s="108">
        <f>W7/X7</f>
        <v>97755.944117647057</v>
      </c>
      <c r="Z7" s="669">
        <v>24</v>
      </c>
      <c r="AA7" s="108">
        <v>3182</v>
      </c>
      <c r="AB7" s="274">
        <v>3225</v>
      </c>
    </row>
    <row r="8" spans="1:28" s="10" customFormat="1">
      <c r="A8" s="5" t="s">
        <v>8</v>
      </c>
      <c r="B8" s="274">
        <v>3963</v>
      </c>
      <c r="C8" s="272">
        <f t="shared" ref="C8:C9" si="2">D77</f>
        <v>1871369.83</v>
      </c>
      <c r="D8" s="207">
        <v>30559</v>
      </c>
      <c r="E8" s="207">
        <v>29962</v>
      </c>
      <c r="F8" s="270">
        <v>1819430.63</v>
      </c>
      <c r="G8" s="144">
        <v>2200000</v>
      </c>
      <c r="H8" s="9">
        <f t="shared" si="0"/>
        <v>0.85062265000000004</v>
      </c>
      <c r="I8" s="280"/>
      <c r="J8" s="5" t="s">
        <v>8</v>
      </c>
      <c r="K8" s="143">
        <f>C8/Tabulação!$B$58</f>
        <v>93568.491500000004</v>
      </c>
      <c r="L8" s="173">
        <f>SUM(K8:K8)</f>
        <v>93568.491500000004</v>
      </c>
      <c r="M8" s="144">
        <f>G8/Tabulação!B58</f>
        <v>110000</v>
      </c>
      <c r="N8" s="555">
        <f t="shared" si="1"/>
        <v>0.85062265000000004</v>
      </c>
      <c r="O8" s="563"/>
      <c r="P8" s="563"/>
      <c r="Q8" s="563"/>
      <c r="R8" s="563"/>
      <c r="S8" s="108">
        <v>1871369.83</v>
      </c>
      <c r="T8" s="108">
        <v>2472628.1</v>
      </c>
      <c r="U8" s="108">
        <f>T8-C8</f>
        <v>601258.27</v>
      </c>
      <c r="W8" s="108">
        <v>1819430.63</v>
      </c>
      <c r="X8" s="85">
        <v>20</v>
      </c>
      <c r="Y8" s="108">
        <f t="shared" ref="Y8:Y18" si="3">W8/X8</f>
        <v>90971.531499999997</v>
      </c>
      <c r="Z8" s="669">
        <v>27</v>
      </c>
      <c r="AA8" s="108">
        <v>3320</v>
      </c>
      <c r="AB8" s="274">
        <v>3963</v>
      </c>
    </row>
    <row r="9" spans="1:28">
      <c r="A9" s="11" t="s">
        <v>9</v>
      </c>
      <c r="B9" s="275">
        <v>4135</v>
      </c>
      <c r="C9" s="272">
        <f t="shared" si="2"/>
        <v>2020095.5099999998</v>
      </c>
      <c r="D9" s="207">
        <v>32644</v>
      </c>
      <c r="E9" s="207">
        <v>34677</v>
      </c>
      <c r="F9" s="271">
        <v>1823247.99</v>
      </c>
      <c r="G9" s="144">
        <f>($G$8/20)*Tabulação!B59</f>
        <v>2530000</v>
      </c>
      <c r="H9" s="9">
        <f t="shared" si="0"/>
        <v>0.79845672332015805</v>
      </c>
      <c r="I9" s="280"/>
      <c r="J9" s="11" t="s">
        <v>9</v>
      </c>
      <c r="K9" s="143">
        <f>C9/Tabulação!$B$59</f>
        <v>87830.239565217387</v>
      </c>
      <c r="L9" s="173">
        <f>SUM(K9:K9)</f>
        <v>87830.239565217387</v>
      </c>
      <c r="M9" s="144">
        <f>G9/Tabulação!B59</f>
        <v>110000</v>
      </c>
      <c r="N9" s="9">
        <f t="shared" si="1"/>
        <v>0.79845672332015805</v>
      </c>
      <c r="O9" s="563"/>
      <c r="P9" s="563"/>
      <c r="Q9" s="563"/>
      <c r="R9" s="563"/>
      <c r="S9" s="36">
        <v>2020095.5099999998</v>
      </c>
      <c r="T9" s="36">
        <v>2799279.68</v>
      </c>
      <c r="U9" s="108">
        <f>T9-C9</f>
        <v>779184.17000000039</v>
      </c>
      <c r="W9" s="36">
        <v>1823247.99</v>
      </c>
      <c r="X9" s="85">
        <v>23</v>
      </c>
      <c r="Y9" s="108">
        <f t="shared" si="3"/>
        <v>79271.651739130437</v>
      </c>
      <c r="Z9" s="669">
        <v>30</v>
      </c>
      <c r="AA9" s="36">
        <v>3966</v>
      </c>
      <c r="AB9" s="275">
        <v>4135</v>
      </c>
    </row>
    <row r="10" spans="1:28">
      <c r="A10" s="11" t="s">
        <v>10</v>
      </c>
      <c r="B10" s="275"/>
      <c r="C10" s="273" t="s">
        <v>22</v>
      </c>
      <c r="D10" s="197"/>
      <c r="E10" s="197">
        <v>27343</v>
      </c>
      <c r="F10" s="271">
        <v>1259084.52</v>
      </c>
      <c r="G10" s="144">
        <f>($G$8/20)*Tabulação!B60</f>
        <v>1980000</v>
      </c>
      <c r="H10" s="9" t="e">
        <f t="shared" si="0"/>
        <v>#VALUE!</v>
      </c>
      <c r="I10" s="280"/>
      <c r="J10" s="11" t="s">
        <v>10</v>
      </c>
      <c r="K10" s="146"/>
      <c r="L10" s="173"/>
      <c r="M10" s="144">
        <f>G10/Tabulação!B60</f>
        <v>110000</v>
      </c>
      <c r="N10" s="9">
        <f t="shared" si="1"/>
        <v>0</v>
      </c>
      <c r="O10" s="563"/>
      <c r="P10" s="563"/>
      <c r="Q10" s="563"/>
      <c r="R10" s="563"/>
      <c r="T10" s="36"/>
      <c r="W10" s="36">
        <v>1259084.52</v>
      </c>
      <c r="X10" s="85">
        <v>18</v>
      </c>
      <c r="Y10" s="108">
        <f t="shared" si="3"/>
        <v>69949.14</v>
      </c>
      <c r="Z10" s="669">
        <v>28</v>
      </c>
      <c r="AA10" s="36">
        <v>3364</v>
      </c>
    </row>
    <row r="11" spans="1:28">
      <c r="A11" s="11" t="s">
        <v>11</v>
      </c>
      <c r="B11" s="275"/>
      <c r="C11" s="273"/>
      <c r="D11" s="197"/>
      <c r="E11" s="207">
        <v>28834</v>
      </c>
      <c r="F11" s="271">
        <v>1220971.5</v>
      </c>
      <c r="G11" s="144">
        <f>($G$8/20)*Tabulação!B61</f>
        <v>2420000</v>
      </c>
      <c r="H11" s="9">
        <f t="shared" si="0"/>
        <v>0</v>
      </c>
      <c r="I11" s="280"/>
      <c r="J11" s="11" t="s">
        <v>11</v>
      </c>
      <c r="K11" s="146"/>
      <c r="L11" s="173"/>
      <c r="M11" s="144">
        <f>G11/Tabulação!B61</f>
        <v>110000</v>
      </c>
      <c r="N11" s="9">
        <f t="shared" si="1"/>
        <v>0</v>
      </c>
      <c r="O11" s="280"/>
      <c r="P11" s="280"/>
      <c r="Q11" s="280"/>
      <c r="R11" s="280"/>
      <c r="T11" s="36"/>
      <c r="W11" s="36">
        <v>1220971.5</v>
      </c>
      <c r="X11" s="85">
        <v>23</v>
      </c>
      <c r="Y11" s="108">
        <f t="shared" si="3"/>
        <v>53085.717391304344</v>
      </c>
      <c r="Z11" s="669">
        <v>27</v>
      </c>
      <c r="AA11" s="36">
        <v>3256</v>
      </c>
    </row>
    <row r="12" spans="1:28">
      <c r="A12" s="11" t="s">
        <v>12</v>
      </c>
      <c r="B12" s="275"/>
      <c r="C12" s="272"/>
      <c r="D12" s="207"/>
      <c r="E12" s="207">
        <v>29724</v>
      </c>
      <c r="F12" s="271">
        <v>1223741.94</v>
      </c>
      <c r="G12" s="144">
        <f>($G$8/20)*Tabulação!B62</f>
        <v>2310000</v>
      </c>
      <c r="H12" s="9">
        <f t="shared" si="0"/>
        <v>0</v>
      </c>
      <c r="I12" s="280"/>
      <c r="J12" s="11" t="s">
        <v>12</v>
      </c>
      <c r="K12" s="143"/>
      <c r="L12" s="173"/>
      <c r="M12" s="144">
        <f>G12/Tabulação!B62</f>
        <v>110000</v>
      </c>
      <c r="N12" s="9">
        <f t="shared" si="1"/>
        <v>0</v>
      </c>
      <c r="O12" s="280"/>
      <c r="P12" s="280"/>
      <c r="Q12" s="280"/>
      <c r="R12" s="280"/>
      <c r="W12" s="36">
        <v>1223741.94</v>
      </c>
      <c r="X12" s="85">
        <v>21</v>
      </c>
      <c r="Y12" s="108">
        <f t="shared" si="3"/>
        <v>58273.42571428571</v>
      </c>
      <c r="Z12" s="669">
        <v>29</v>
      </c>
      <c r="AA12" s="36">
        <v>3432</v>
      </c>
    </row>
    <row r="13" spans="1:28">
      <c r="A13" s="11" t="s">
        <v>13</v>
      </c>
      <c r="B13" s="275"/>
      <c r="C13" s="272"/>
      <c r="D13" s="207"/>
      <c r="E13" s="207">
        <v>28381</v>
      </c>
      <c r="F13" s="271">
        <v>1406744.65</v>
      </c>
      <c r="G13" s="144">
        <f>($G$8/20)*Tabulação!B63</f>
        <v>2310000</v>
      </c>
      <c r="H13" s="9">
        <f t="shared" si="0"/>
        <v>0</v>
      </c>
      <c r="I13" s="280"/>
      <c r="J13" s="11" t="s">
        <v>13</v>
      </c>
      <c r="K13" s="143"/>
      <c r="L13" s="173"/>
      <c r="M13" s="144">
        <f>G13/Tabulação!B63</f>
        <v>110000</v>
      </c>
      <c r="N13" s="9">
        <f t="shared" si="1"/>
        <v>0</v>
      </c>
      <c r="O13" s="280"/>
      <c r="P13" s="280"/>
      <c r="Q13" s="280"/>
      <c r="R13" s="280"/>
      <c r="W13" s="36">
        <v>1406744.65</v>
      </c>
      <c r="X13" s="85">
        <v>21</v>
      </c>
      <c r="Y13" s="108">
        <f t="shared" si="3"/>
        <v>66987.840476190468</v>
      </c>
      <c r="Z13" s="669">
        <v>33</v>
      </c>
      <c r="AA13" s="36">
        <v>3572</v>
      </c>
    </row>
    <row r="14" spans="1:28">
      <c r="A14" s="11" t="s">
        <v>14</v>
      </c>
      <c r="B14" s="275"/>
      <c r="C14" s="272"/>
      <c r="D14" s="207"/>
      <c r="E14" s="207">
        <v>33582</v>
      </c>
      <c r="F14" s="271">
        <v>1491063.7</v>
      </c>
      <c r="G14" s="144">
        <f>($G$8/20)*Tabulação!B64</f>
        <v>2530000</v>
      </c>
      <c r="H14" s="9">
        <f t="shared" si="0"/>
        <v>0</v>
      </c>
      <c r="I14" s="280"/>
      <c r="J14" s="11" t="s">
        <v>14</v>
      </c>
      <c r="K14" s="143"/>
      <c r="L14" s="173"/>
      <c r="M14" s="144">
        <f>G14/Tabulação!B64</f>
        <v>110000</v>
      </c>
      <c r="N14" s="9">
        <f t="shared" si="1"/>
        <v>0</v>
      </c>
      <c r="O14" s="280"/>
      <c r="P14" s="280"/>
      <c r="Q14" s="280"/>
      <c r="R14" s="280"/>
      <c r="W14" s="36">
        <v>1491063.7</v>
      </c>
      <c r="X14" s="85">
        <v>23</v>
      </c>
      <c r="Y14" s="108">
        <f t="shared" si="3"/>
        <v>64828.85652173913</v>
      </c>
      <c r="Z14" s="669">
        <v>31</v>
      </c>
      <c r="AA14" s="36">
        <v>3780</v>
      </c>
    </row>
    <row r="15" spans="1:28">
      <c r="A15" s="11" t="s">
        <v>15</v>
      </c>
      <c r="B15" s="275"/>
      <c r="C15" s="272"/>
      <c r="D15" s="207"/>
      <c r="E15" s="276">
        <v>24826</v>
      </c>
      <c r="F15" s="271">
        <v>1285509.96</v>
      </c>
      <c r="G15" s="144">
        <f>($G$8/20)*Tabulação!B65</f>
        <v>2200000</v>
      </c>
      <c r="H15" s="9">
        <f t="shared" si="0"/>
        <v>0</v>
      </c>
      <c r="I15" s="280"/>
      <c r="J15" s="11" t="s">
        <v>15</v>
      </c>
      <c r="K15" s="143"/>
      <c r="L15" s="173"/>
      <c r="M15" s="144">
        <f>G15/Tabulação!B65</f>
        <v>110000</v>
      </c>
      <c r="N15" s="9">
        <f t="shared" si="1"/>
        <v>0</v>
      </c>
      <c r="O15" s="280"/>
      <c r="P15" s="280"/>
      <c r="Q15" s="280"/>
      <c r="R15" s="280"/>
      <c r="W15" s="36">
        <v>1285509.96</v>
      </c>
      <c r="X15" s="85">
        <v>20</v>
      </c>
      <c r="Y15" s="108">
        <f t="shared" si="3"/>
        <v>64275.498</v>
      </c>
      <c r="Z15" s="669">
        <v>32</v>
      </c>
      <c r="AA15" s="36">
        <v>3632</v>
      </c>
    </row>
    <row r="16" spans="1:28">
      <c r="A16" s="11" t="s">
        <v>16</v>
      </c>
      <c r="B16" s="275"/>
      <c r="C16" s="173"/>
      <c r="D16" s="206"/>
      <c r="E16" s="271">
        <v>24543</v>
      </c>
      <c r="F16" s="271">
        <v>1071169.8400000001</v>
      </c>
      <c r="G16" s="144">
        <f>($G$8/20)*Tabulação!B66</f>
        <v>2310000</v>
      </c>
      <c r="H16" s="9">
        <f t="shared" si="0"/>
        <v>0</v>
      </c>
      <c r="I16" s="280"/>
      <c r="J16" s="11" t="s">
        <v>16</v>
      </c>
      <c r="K16" s="149"/>
      <c r="L16" s="173"/>
      <c r="M16" s="144">
        <f>G16/Tabulação!B66</f>
        <v>110000</v>
      </c>
      <c r="N16" s="9">
        <f t="shared" si="1"/>
        <v>0</v>
      </c>
      <c r="O16" s="280"/>
      <c r="P16" s="280"/>
      <c r="Q16" s="280"/>
      <c r="R16" s="280"/>
      <c r="W16" s="36">
        <v>1071169.8400000001</v>
      </c>
      <c r="X16" s="85">
        <v>21</v>
      </c>
      <c r="Y16" s="108">
        <f t="shared" si="3"/>
        <v>51008.087619047627</v>
      </c>
      <c r="Z16" s="669">
        <v>32</v>
      </c>
      <c r="AA16" s="36">
        <v>3268</v>
      </c>
    </row>
    <row r="17" spans="1:27">
      <c r="A17" s="11" t="s">
        <v>17</v>
      </c>
      <c r="B17" s="275"/>
      <c r="C17" s="173"/>
      <c r="D17" s="206"/>
      <c r="E17" s="271">
        <v>23212</v>
      </c>
      <c r="F17" s="271">
        <v>1049079.73</v>
      </c>
      <c r="G17" s="144">
        <f>($G$8/20)*Tabulação!B67</f>
        <v>2200000</v>
      </c>
      <c r="H17" s="9">
        <f t="shared" si="0"/>
        <v>0</v>
      </c>
      <c r="I17" s="280"/>
      <c r="J17" s="11" t="s">
        <v>17</v>
      </c>
      <c r="K17" s="149"/>
      <c r="L17" s="173"/>
      <c r="M17" s="144">
        <f>G17/Tabulação!B67</f>
        <v>110000</v>
      </c>
      <c r="N17" s="9">
        <f t="shared" si="1"/>
        <v>0</v>
      </c>
      <c r="O17" s="280"/>
      <c r="P17" s="280"/>
      <c r="Q17" s="280"/>
      <c r="R17" s="280"/>
      <c r="W17" s="36">
        <v>1049079.73</v>
      </c>
      <c r="X17" s="85">
        <v>20</v>
      </c>
      <c r="Y17" s="108">
        <f t="shared" si="3"/>
        <v>52453.986499999999</v>
      </c>
      <c r="Z17" s="669">
        <v>34</v>
      </c>
      <c r="AA17" s="36">
        <v>3078</v>
      </c>
    </row>
    <row r="18" spans="1:27" s="10" customFormat="1">
      <c r="A18" s="11" t="s">
        <v>18</v>
      </c>
      <c r="B18" s="275"/>
      <c r="C18" s="173"/>
      <c r="D18" s="206"/>
      <c r="E18" s="271">
        <v>16030</v>
      </c>
      <c r="F18" s="271">
        <v>731118.7</v>
      </c>
      <c r="G18" s="144">
        <f>($G$8/20)*Tabulação!B68</f>
        <v>1210000</v>
      </c>
      <c r="H18" s="9">
        <f t="shared" si="0"/>
        <v>0</v>
      </c>
      <c r="I18" s="280"/>
      <c r="J18" s="11" t="s">
        <v>18</v>
      </c>
      <c r="K18" s="149"/>
      <c r="L18" s="173"/>
      <c r="M18" s="144">
        <f>G18/Tabulação!B68</f>
        <v>110000</v>
      </c>
      <c r="N18" s="9">
        <f t="shared" si="1"/>
        <v>0</v>
      </c>
      <c r="O18" s="280"/>
      <c r="P18" s="280"/>
      <c r="Q18" s="280"/>
      <c r="R18" s="280"/>
      <c r="W18" s="108">
        <v>731118.7</v>
      </c>
      <c r="X18" s="85">
        <v>11</v>
      </c>
      <c r="Y18" s="108">
        <f t="shared" si="3"/>
        <v>66465.336363636365</v>
      </c>
      <c r="Z18" s="669">
        <v>34</v>
      </c>
      <c r="AA18" s="108">
        <v>2017</v>
      </c>
    </row>
    <row r="19" spans="1:27">
      <c r="A19" s="13" t="s">
        <v>19</v>
      </c>
      <c r="B19" s="277"/>
      <c r="C19" s="229">
        <f>SUM(C7:C18)</f>
        <v>5940033.9100000001</v>
      </c>
      <c r="D19" s="278">
        <f t="shared" ref="D19:G19" si="4">SUM(D7:D18)</f>
        <v>89951</v>
      </c>
      <c r="E19" s="278">
        <f>SUM(E7:E18)</f>
        <v>329788</v>
      </c>
      <c r="F19" s="150">
        <f>SUM(F7:F18)</f>
        <v>16043014.209999997</v>
      </c>
      <c r="G19" s="151">
        <f t="shared" si="4"/>
        <v>26070000</v>
      </c>
      <c r="H19" s="9">
        <f t="shared" si="0"/>
        <v>0.22784940199462986</v>
      </c>
      <c r="I19" s="280"/>
      <c r="J19" s="13" t="s">
        <v>19</v>
      </c>
      <c r="K19" s="150">
        <f>SUM(K7:K18)</f>
        <v>301902.76459462917</v>
      </c>
      <c r="L19" s="229">
        <f>SUM(L7:L18)</f>
        <v>301902.76459462917</v>
      </c>
      <c r="M19" s="151">
        <f>SUM(M7:M18)</f>
        <v>1320000</v>
      </c>
      <c r="N19" s="9">
        <f t="shared" si="1"/>
        <v>0.22871421560199179</v>
      </c>
      <c r="O19" s="280"/>
      <c r="P19" s="280"/>
      <c r="Q19" s="280"/>
      <c r="R19" s="280"/>
    </row>
    <row r="20" spans="1:27">
      <c r="A20" s="13" t="s">
        <v>21</v>
      </c>
      <c r="B20" s="277"/>
      <c r="C20" s="230">
        <f>AVERAGE(C7:C18)</f>
        <v>1980011.3033333335</v>
      </c>
      <c r="D20" s="279">
        <f t="shared" ref="D20:G20" si="5">AVERAGE(D7:D18)</f>
        <v>29983.666666666668</v>
      </c>
      <c r="E20" s="279">
        <f>AVERAGE(E7:E18)</f>
        <v>27482.333333333332</v>
      </c>
      <c r="F20" s="152">
        <f>AVERAGE(F7:F18)</f>
        <v>1336917.8508333331</v>
      </c>
      <c r="G20" s="153">
        <f t="shared" si="5"/>
        <v>2172500</v>
      </c>
      <c r="H20" s="9">
        <f t="shared" si="0"/>
        <v>0.91139760797851943</v>
      </c>
      <c r="I20" s="280"/>
      <c r="J20" s="13" t="s">
        <v>21</v>
      </c>
      <c r="K20" s="152">
        <f>AVERAGE(K7:K18)</f>
        <v>100634.25486487639</v>
      </c>
      <c r="L20" s="243">
        <f>AVERAGE(L7:L18)</f>
        <v>100634.25486487639</v>
      </c>
      <c r="M20" s="153">
        <f t="shared" ref="M20" si="6">AVERAGE(M7:M18)</f>
        <v>110000</v>
      </c>
      <c r="N20" s="9">
        <f t="shared" si="1"/>
        <v>0.91485686240796715</v>
      </c>
      <c r="O20" s="280"/>
      <c r="P20" s="280"/>
      <c r="Q20" s="280"/>
      <c r="R20" s="280"/>
    </row>
    <row r="21" spans="1:27">
      <c r="A21" s="18"/>
      <c r="B21" s="19"/>
      <c r="C21" s="19"/>
      <c r="D21" s="20"/>
      <c r="E21" s="20"/>
      <c r="F21" s="20"/>
      <c r="G21" s="20"/>
      <c r="H21" s="20"/>
    </row>
    <row r="22" spans="1:27">
      <c r="A22" s="20"/>
      <c r="B22" s="20"/>
      <c r="C22" s="20"/>
      <c r="D22" s="20"/>
      <c r="E22" s="20"/>
      <c r="F22" s="20"/>
      <c r="G22" s="20"/>
      <c r="H22" s="20"/>
    </row>
    <row r="23" spans="1:27">
      <c r="A23" s="20"/>
      <c r="B23" s="138"/>
      <c r="C23" s="20"/>
      <c r="D23" s="20"/>
      <c r="E23" s="20"/>
      <c r="F23" s="20"/>
      <c r="G23" s="20"/>
      <c r="H23" s="20"/>
    </row>
    <row r="24" spans="1:27">
      <c r="A24" s="20"/>
      <c r="B24" s="20"/>
      <c r="C24" s="20"/>
      <c r="D24" s="20"/>
      <c r="E24" s="20"/>
      <c r="F24" s="20"/>
      <c r="G24" s="20"/>
      <c r="H24" s="20"/>
    </row>
    <row r="25" spans="1:27">
      <c r="A25" s="20"/>
      <c r="B25" s="20"/>
      <c r="C25" s="20"/>
      <c r="D25" s="20"/>
      <c r="E25" s="20"/>
      <c r="F25" s="20"/>
      <c r="G25" s="20"/>
      <c r="H25" s="20"/>
    </row>
    <row r="26" spans="1:27">
      <c r="A26" s="20"/>
      <c r="B26" s="20"/>
      <c r="C26" s="20"/>
      <c r="D26" s="20"/>
      <c r="E26" s="20"/>
      <c r="F26" s="20"/>
      <c r="G26" s="20"/>
      <c r="H26" s="20"/>
    </row>
    <row r="27" spans="1:27">
      <c r="A27" s="20"/>
      <c r="B27" s="20"/>
      <c r="C27" s="20"/>
      <c r="D27" s="20"/>
      <c r="E27" s="20"/>
      <c r="F27" s="20"/>
      <c r="G27" s="20"/>
      <c r="H27" s="20"/>
    </row>
    <row r="28" spans="1:27">
      <c r="A28" s="20"/>
      <c r="B28" s="20"/>
      <c r="C28" s="20"/>
      <c r="D28" s="20"/>
      <c r="E28" s="20"/>
      <c r="F28" s="20"/>
      <c r="G28" s="20"/>
      <c r="H28" s="20"/>
    </row>
    <row r="29" spans="1:27">
      <c r="A29" s="20"/>
      <c r="B29" s="20"/>
      <c r="C29" s="20"/>
      <c r="D29" s="20"/>
      <c r="E29" s="20"/>
      <c r="F29" s="20"/>
      <c r="G29" s="20"/>
      <c r="H29" s="20"/>
    </row>
    <row r="30" spans="1:27">
      <c r="A30" s="20"/>
      <c r="B30" s="20"/>
      <c r="C30" s="20"/>
      <c r="D30" s="20"/>
      <c r="E30" s="20"/>
      <c r="F30" s="20"/>
      <c r="G30" s="20"/>
      <c r="H30" s="20"/>
    </row>
    <row r="31" spans="1:27">
      <c r="A31" s="20"/>
      <c r="B31" s="20"/>
      <c r="C31" s="20"/>
      <c r="D31" s="20"/>
      <c r="E31" s="20"/>
      <c r="F31" s="20"/>
      <c r="G31" s="20"/>
      <c r="H31" s="20"/>
    </row>
    <row r="32" spans="1:27">
      <c r="A32" s="20"/>
      <c r="B32" s="20"/>
      <c r="C32" s="20"/>
      <c r="D32" s="20"/>
      <c r="E32" s="20"/>
      <c r="F32" s="20"/>
      <c r="G32" s="20"/>
      <c r="H32" s="20"/>
    </row>
    <row r="33" spans="1:15">
      <c r="A33" s="20"/>
      <c r="B33" s="20"/>
      <c r="C33" s="20"/>
      <c r="D33" s="20"/>
      <c r="E33" s="20"/>
      <c r="F33" s="20"/>
      <c r="G33" s="20"/>
      <c r="H33" s="20"/>
    </row>
    <row r="34" spans="1:15">
      <c r="A34" s="20"/>
      <c r="B34" s="20"/>
      <c r="C34" s="20"/>
      <c r="D34" s="20"/>
      <c r="E34" s="20"/>
      <c r="F34" s="20"/>
      <c r="G34" s="20"/>
      <c r="H34" s="20"/>
    </row>
    <row r="35" spans="1:15">
      <c r="A35" s="20"/>
      <c r="B35" s="20"/>
      <c r="C35" s="20"/>
      <c r="D35" s="20"/>
      <c r="E35" s="20"/>
      <c r="F35" s="20"/>
      <c r="G35" s="20"/>
      <c r="H35" s="20"/>
    </row>
    <row r="36" spans="1:15">
      <c r="A36" s="20"/>
      <c r="B36" s="20"/>
      <c r="C36" s="20"/>
      <c r="D36" s="20"/>
      <c r="E36" s="20"/>
      <c r="F36" s="20"/>
      <c r="G36" s="20"/>
      <c r="H36" s="20"/>
    </row>
    <row r="37" spans="1:15">
      <c r="A37" s="20"/>
      <c r="B37" s="20"/>
      <c r="C37" s="20"/>
      <c r="D37" s="20"/>
      <c r="E37" s="20"/>
      <c r="F37" s="20"/>
      <c r="G37" s="20"/>
      <c r="H37" s="20"/>
    </row>
    <row r="38" spans="1:15">
      <c r="A38" s="20"/>
      <c r="B38" s="20"/>
      <c r="C38" s="20"/>
      <c r="D38" s="20"/>
      <c r="E38" s="20"/>
      <c r="F38" s="20"/>
      <c r="G38" s="20"/>
      <c r="H38" s="20"/>
    </row>
    <row r="39" spans="1:15">
      <c r="A39" s="20"/>
      <c r="B39" s="20"/>
      <c r="C39" s="20"/>
      <c r="D39" s="20"/>
      <c r="E39" s="20"/>
      <c r="F39" s="20"/>
      <c r="G39" s="20"/>
      <c r="H39" s="20"/>
    </row>
    <row r="40" spans="1:15">
      <c r="B40" s="21" t="s">
        <v>23</v>
      </c>
      <c r="C40" s="21"/>
      <c r="K40" s="21" t="s">
        <v>23</v>
      </c>
      <c r="L40" s="21"/>
    </row>
    <row r="41" spans="1:15" ht="18">
      <c r="A41" s="139"/>
      <c r="B41" s="817" t="s">
        <v>24</v>
      </c>
      <c r="C41" s="817"/>
      <c r="D41" s="629" t="s">
        <v>570</v>
      </c>
      <c r="K41" s="817" t="s">
        <v>24</v>
      </c>
      <c r="L41" s="817"/>
      <c r="M41" s="629" t="s">
        <v>570</v>
      </c>
    </row>
    <row r="42" spans="1:15" ht="18">
      <c r="A42" s="139"/>
      <c r="B42" s="818" t="s">
        <v>26</v>
      </c>
      <c r="C42" s="818"/>
      <c r="D42" s="629" t="s">
        <v>572</v>
      </c>
      <c r="H42" s="1" t="s">
        <v>22</v>
      </c>
      <c r="K42" s="818" t="s">
        <v>26</v>
      </c>
      <c r="L42" s="818"/>
      <c r="M42" s="629" t="s">
        <v>572</v>
      </c>
    </row>
    <row r="43" spans="1:15" ht="18">
      <c r="A43" s="139"/>
      <c r="B43" s="799" t="s">
        <v>28</v>
      </c>
      <c r="C43" s="799"/>
      <c r="D43" s="629" t="s">
        <v>573</v>
      </c>
      <c r="K43" s="799" t="s">
        <v>28</v>
      </c>
      <c r="L43" s="799"/>
      <c r="M43" s="629" t="s">
        <v>573</v>
      </c>
    </row>
    <row r="44" spans="1:15" ht="18">
      <c r="A44" s="139"/>
      <c r="B44" s="800" t="s">
        <v>115</v>
      </c>
      <c r="C44" s="800"/>
      <c r="D44" s="629" t="s">
        <v>574</v>
      </c>
      <c r="K44" s="800" t="s">
        <v>115</v>
      </c>
      <c r="L44" s="800"/>
      <c r="M44" s="629" t="s">
        <v>574</v>
      </c>
    </row>
    <row r="45" spans="1:15" ht="18">
      <c r="A45" s="139"/>
      <c r="B45" s="801"/>
      <c r="C45" s="801"/>
      <c r="D45" s="629" t="s">
        <v>32</v>
      </c>
      <c r="K45" s="801"/>
      <c r="L45" s="801"/>
      <c r="M45" s="629" t="s">
        <v>32</v>
      </c>
    </row>
    <row r="46" spans="1:15" ht="18">
      <c r="A46" s="231"/>
      <c r="B46" s="155"/>
      <c r="C46" s="155"/>
      <c r="D46" s="23"/>
    </row>
    <row r="47" spans="1:15" ht="15" customHeight="1">
      <c r="A47" s="734" t="s">
        <v>33</v>
      </c>
      <c r="B47" s="775" t="s">
        <v>34</v>
      </c>
      <c r="C47" s="776"/>
      <c r="D47" s="776"/>
      <c r="E47" s="776"/>
      <c r="F47" s="776"/>
      <c r="G47" s="777"/>
      <c r="H47" s="769" t="s">
        <v>35</v>
      </c>
      <c r="I47" s="770"/>
      <c r="J47" s="771"/>
      <c r="K47" s="769" t="s">
        <v>36</v>
      </c>
      <c r="L47" s="771"/>
      <c r="M47" s="1033" t="s">
        <v>116</v>
      </c>
      <c r="N47" s="1033" t="s">
        <v>37</v>
      </c>
      <c r="O47" s="1033" t="s">
        <v>38</v>
      </c>
    </row>
    <row r="48" spans="1:15">
      <c r="A48" s="734"/>
      <c r="B48" s="778"/>
      <c r="C48" s="779"/>
      <c r="D48" s="779"/>
      <c r="E48" s="779"/>
      <c r="F48" s="779"/>
      <c r="G48" s="780"/>
      <c r="H48" s="772"/>
      <c r="I48" s="773"/>
      <c r="J48" s="774"/>
      <c r="K48" s="772"/>
      <c r="L48" s="774"/>
      <c r="M48" s="1034"/>
      <c r="N48" s="1034"/>
      <c r="O48" s="1034"/>
    </row>
    <row r="49" spans="1:15" ht="27" customHeight="1">
      <c r="A49" s="793">
        <v>42753</v>
      </c>
      <c r="B49" s="788" t="s">
        <v>364</v>
      </c>
      <c r="C49" s="788"/>
      <c r="D49" s="788"/>
      <c r="E49" s="839"/>
      <c r="F49" s="839"/>
      <c r="G49" s="839"/>
      <c r="H49" s="790" t="s">
        <v>39</v>
      </c>
      <c r="I49" s="790"/>
      <c r="J49" s="839"/>
      <c r="K49" s="760" t="s">
        <v>40</v>
      </c>
      <c r="L49" s="762"/>
      <c r="M49" s="28">
        <v>42753</v>
      </c>
      <c r="N49" s="28">
        <v>42753</v>
      </c>
      <c r="O49" s="142" t="s">
        <v>41</v>
      </c>
    </row>
    <row r="50" spans="1:15" ht="36.75" customHeight="1">
      <c r="A50" s="839"/>
      <c r="B50" s="839"/>
      <c r="C50" s="839"/>
      <c r="D50" s="839"/>
      <c r="E50" s="839"/>
      <c r="F50" s="839"/>
      <c r="G50" s="839"/>
      <c r="H50" s="790" t="s">
        <v>429</v>
      </c>
      <c r="I50" s="790"/>
      <c r="J50" s="839"/>
      <c r="K50" s="760" t="s">
        <v>125</v>
      </c>
      <c r="L50" s="762"/>
      <c r="M50" s="30">
        <v>42762</v>
      </c>
      <c r="N50" s="30">
        <v>42762</v>
      </c>
      <c r="O50" s="142" t="s">
        <v>41</v>
      </c>
    </row>
    <row r="51" spans="1:15" ht="23.25" customHeight="1">
      <c r="A51" s="1005">
        <v>42759</v>
      </c>
      <c r="B51" s="999" t="s">
        <v>396</v>
      </c>
      <c r="C51" s="1000"/>
      <c r="D51" s="1000"/>
      <c r="E51" s="1000"/>
      <c r="F51" s="1000"/>
      <c r="G51" s="1001"/>
      <c r="H51" s="1030" t="s">
        <v>237</v>
      </c>
      <c r="I51" s="1031"/>
      <c r="J51" s="1032"/>
      <c r="K51" s="760" t="s">
        <v>238</v>
      </c>
      <c r="L51" s="762"/>
      <c r="M51" s="30">
        <v>42746</v>
      </c>
      <c r="N51" s="30">
        <v>42746</v>
      </c>
      <c r="O51" s="142" t="s">
        <v>41</v>
      </c>
    </row>
    <row r="52" spans="1:15" ht="23.25" customHeight="1">
      <c r="A52" s="1005"/>
      <c r="B52" s="999" t="s">
        <v>407</v>
      </c>
      <c r="C52" s="1000"/>
      <c r="D52" s="1000"/>
      <c r="E52" s="1000"/>
      <c r="F52" s="1000"/>
      <c r="G52" s="1001"/>
      <c r="H52" s="1030" t="s">
        <v>408</v>
      </c>
      <c r="I52" s="1031"/>
      <c r="J52" s="1032"/>
      <c r="K52" s="760" t="s">
        <v>173</v>
      </c>
      <c r="L52" s="762"/>
      <c r="M52" s="268">
        <v>42855</v>
      </c>
      <c r="N52" s="30"/>
      <c r="O52" s="142" t="s">
        <v>154</v>
      </c>
    </row>
    <row r="53" spans="1:15" ht="23.25" customHeight="1">
      <c r="A53" s="1006"/>
      <c r="B53" s="999" t="s">
        <v>397</v>
      </c>
      <c r="C53" s="1000"/>
      <c r="D53" s="1000"/>
      <c r="E53" s="1000"/>
      <c r="F53" s="1000"/>
      <c r="G53" s="1001"/>
      <c r="H53" s="1030" t="s">
        <v>237</v>
      </c>
      <c r="I53" s="1031"/>
      <c r="J53" s="1032"/>
      <c r="K53" s="760" t="s">
        <v>238</v>
      </c>
      <c r="L53" s="762"/>
      <c r="M53" s="268">
        <v>42767</v>
      </c>
      <c r="N53" s="268">
        <v>42767</v>
      </c>
      <c r="O53" s="142" t="s">
        <v>41</v>
      </c>
    </row>
    <row r="54" spans="1:15">
      <c r="A54" s="512">
        <v>42768</v>
      </c>
      <c r="B54" s="878" t="s">
        <v>415</v>
      </c>
      <c r="C54" s="879"/>
      <c r="D54" s="879"/>
      <c r="E54" s="879"/>
      <c r="F54" s="879"/>
      <c r="G54" s="880"/>
      <c r="H54" s="875" t="s">
        <v>413</v>
      </c>
      <c r="I54" s="876"/>
      <c r="J54" s="877"/>
      <c r="K54" s="868" t="s">
        <v>40</v>
      </c>
      <c r="L54" s="869"/>
      <c r="M54" s="513">
        <v>42781</v>
      </c>
      <c r="N54" s="513" t="s">
        <v>20</v>
      </c>
      <c r="O54" s="579" t="s">
        <v>370</v>
      </c>
    </row>
    <row r="55" spans="1:15">
      <c r="A55" s="316"/>
      <c r="B55" s="918" t="s">
        <v>652</v>
      </c>
      <c r="C55" s="919"/>
      <c r="D55" s="919"/>
      <c r="E55" s="919"/>
      <c r="F55" s="919"/>
      <c r="G55" s="920"/>
      <c r="H55" s="1035"/>
      <c r="I55" s="1036"/>
      <c r="J55" s="1037"/>
      <c r="K55" s="1035"/>
      <c r="L55" s="1037"/>
      <c r="M55" s="316"/>
      <c r="N55" s="316"/>
      <c r="O55" s="316"/>
    </row>
    <row r="56" spans="1:15">
      <c r="A56" s="316"/>
      <c r="B56" s="668" t="s">
        <v>601</v>
      </c>
      <c r="C56" s="1027" t="s">
        <v>603</v>
      </c>
      <c r="D56" s="1028"/>
      <c r="E56" s="1028"/>
      <c r="F56" s="1028"/>
      <c r="G56" s="1029"/>
      <c r="H56" s="1035"/>
      <c r="I56" s="1036"/>
      <c r="J56" s="1037"/>
      <c r="K56" s="1035"/>
      <c r="L56" s="1037"/>
      <c r="M56" s="316"/>
      <c r="N56" s="316"/>
      <c r="O56" s="316"/>
    </row>
    <row r="57" spans="1:15">
      <c r="A57" s="316"/>
      <c r="B57" s="668" t="s">
        <v>602</v>
      </c>
      <c r="C57" s="1027" t="s">
        <v>604</v>
      </c>
      <c r="D57" s="1028"/>
      <c r="E57" s="1028"/>
      <c r="F57" s="1028"/>
      <c r="G57" s="1029"/>
      <c r="H57" s="1035"/>
      <c r="I57" s="1036"/>
      <c r="J57" s="1037"/>
      <c r="K57" s="1035"/>
      <c r="L57" s="1037"/>
      <c r="M57" s="316"/>
      <c r="N57" s="316"/>
      <c r="O57" s="316"/>
    </row>
    <row r="74" spans="1:4" ht="15" customHeight="1">
      <c r="A74" s="750" t="s">
        <v>1</v>
      </c>
      <c r="B74" s="962" t="s">
        <v>240</v>
      </c>
      <c r="C74" s="962" t="s">
        <v>428</v>
      </c>
      <c r="D74" s="962" t="s">
        <v>141</v>
      </c>
    </row>
    <row r="75" spans="1:4">
      <c r="A75" s="751"/>
      <c r="B75" s="962"/>
      <c r="C75" s="962"/>
      <c r="D75" s="962"/>
    </row>
    <row r="76" spans="1:4">
      <c r="A76" s="5" t="s">
        <v>7</v>
      </c>
      <c r="B76" s="272">
        <v>1266006.3899999999</v>
      </c>
      <c r="C76" s="272">
        <v>782562.18</v>
      </c>
      <c r="D76" s="272">
        <f>SUM(B76:C76)</f>
        <v>2048568.5699999998</v>
      </c>
    </row>
    <row r="77" spans="1:4">
      <c r="A77" s="5" t="s">
        <v>8</v>
      </c>
      <c r="B77" s="272">
        <v>1270997.3</v>
      </c>
      <c r="C77" s="272">
        <v>600372.53</v>
      </c>
      <c r="D77" s="272">
        <f>SUM(B77:C77)</f>
        <v>1871369.83</v>
      </c>
    </row>
    <row r="78" spans="1:4">
      <c r="A78" s="11" t="s">
        <v>9</v>
      </c>
      <c r="B78" s="272">
        <v>1383388.91</v>
      </c>
      <c r="C78" s="272">
        <v>636706.6</v>
      </c>
      <c r="D78" s="272">
        <f>SUM(B78:C78)</f>
        <v>2020095.5099999998</v>
      </c>
    </row>
    <row r="79" spans="1:4">
      <c r="A79" s="11" t="s">
        <v>10</v>
      </c>
      <c r="B79" s="273"/>
      <c r="C79" s="273"/>
      <c r="D79" s="273"/>
    </row>
    <row r="80" spans="1:4">
      <c r="A80" s="11" t="s">
        <v>11</v>
      </c>
      <c r="B80" s="273"/>
      <c r="C80" s="273"/>
      <c r="D80" s="273"/>
    </row>
    <row r="81" spans="1:4">
      <c r="A81" s="11" t="s">
        <v>12</v>
      </c>
      <c r="B81" s="272"/>
      <c r="C81" s="272"/>
      <c r="D81" s="272"/>
    </row>
    <row r="82" spans="1:4">
      <c r="A82" s="11" t="s">
        <v>13</v>
      </c>
      <c r="B82" s="272"/>
      <c r="C82" s="272"/>
      <c r="D82" s="272"/>
    </row>
    <row r="83" spans="1:4">
      <c r="A83" s="11" t="s">
        <v>14</v>
      </c>
      <c r="B83" s="272"/>
      <c r="C83" s="272"/>
      <c r="D83" s="272"/>
    </row>
    <row r="84" spans="1:4">
      <c r="A84" s="11" t="s">
        <v>15</v>
      </c>
      <c r="B84" s="272"/>
      <c r="C84" s="272"/>
      <c r="D84" s="272"/>
    </row>
    <row r="85" spans="1:4">
      <c r="A85" s="11" t="s">
        <v>16</v>
      </c>
      <c r="B85" s="173"/>
      <c r="C85" s="173"/>
      <c r="D85" s="173"/>
    </row>
    <row r="86" spans="1:4">
      <c r="A86" s="11" t="s">
        <v>17</v>
      </c>
      <c r="B86" s="173"/>
      <c r="C86" s="173"/>
      <c r="D86" s="173"/>
    </row>
    <row r="87" spans="1:4">
      <c r="A87" s="11" t="s">
        <v>18</v>
      </c>
      <c r="B87" s="173"/>
      <c r="C87" s="173"/>
      <c r="D87" s="173"/>
    </row>
    <row r="88" spans="1:4">
      <c r="A88" s="13" t="s">
        <v>19</v>
      </c>
      <c r="B88" s="229">
        <f>SUM(B76:B87)</f>
        <v>3920392.5999999996</v>
      </c>
      <c r="C88" s="229">
        <f>SUM(C76:C87)</f>
        <v>2019641.31</v>
      </c>
      <c r="D88" s="229">
        <f>SUM(D76:D87)</f>
        <v>5940033.9100000001</v>
      </c>
    </row>
    <row r="89" spans="1:4">
      <c r="A89" s="13" t="s">
        <v>21</v>
      </c>
      <c r="B89" s="230">
        <f>AVERAGE(B76:B87)</f>
        <v>1306797.5333333332</v>
      </c>
      <c r="C89" s="230">
        <f>AVERAGE(C76:C87)</f>
        <v>673213.77</v>
      </c>
      <c r="D89" s="230">
        <f>AVERAGE(D76:D87)</f>
        <v>1980011.3033333335</v>
      </c>
    </row>
    <row r="101" spans="1:1">
      <c r="A101" s="1" t="s">
        <v>398</v>
      </c>
    </row>
    <row r="102" spans="1:1">
      <c r="A102" s="1" t="s">
        <v>399</v>
      </c>
    </row>
    <row r="103" spans="1:1">
      <c r="A103" s="1" t="s">
        <v>400</v>
      </c>
    </row>
    <row r="104" spans="1:1">
      <c r="A104" s="1" t="s">
        <v>401</v>
      </c>
    </row>
    <row r="105" spans="1:1">
      <c r="A105" s="1" t="s">
        <v>402</v>
      </c>
    </row>
    <row r="106" spans="1:1">
      <c r="A106" s="1" t="s">
        <v>403</v>
      </c>
    </row>
    <row r="107" spans="1:1">
      <c r="A107" s="1" t="s">
        <v>404</v>
      </c>
    </row>
    <row r="108" spans="1:1">
      <c r="A108" s="1" t="s">
        <v>405</v>
      </c>
    </row>
    <row r="109" spans="1:1">
      <c r="A109" s="1" t="s">
        <v>406</v>
      </c>
    </row>
  </sheetData>
  <mergeCells count="64">
    <mergeCell ref="H55:J55"/>
    <mergeCell ref="H56:J56"/>
    <mergeCell ref="H57:J57"/>
    <mergeCell ref="K55:L55"/>
    <mergeCell ref="K56:L56"/>
    <mergeCell ref="K57:L57"/>
    <mergeCell ref="M47:M48"/>
    <mergeCell ref="N47:N48"/>
    <mergeCell ref="O47:O48"/>
    <mergeCell ref="H47:J48"/>
    <mergeCell ref="K47:L48"/>
    <mergeCell ref="A47:A48"/>
    <mergeCell ref="B47:G48"/>
    <mergeCell ref="E5:E6"/>
    <mergeCell ref="H5:H6"/>
    <mergeCell ref="I5:I6"/>
    <mergeCell ref="F5:F6"/>
    <mergeCell ref="G5:G6"/>
    <mergeCell ref="B45:C45"/>
    <mergeCell ref="B41:C41"/>
    <mergeCell ref="B42:C42"/>
    <mergeCell ref="B43:C43"/>
    <mergeCell ref="B44:C44"/>
    <mergeCell ref="Q1:Q2"/>
    <mergeCell ref="J5:J6"/>
    <mergeCell ref="N5:N6"/>
    <mergeCell ref="I1:I2"/>
    <mergeCell ref="A5:A6"/>
    <mergeCell ref="B5:B6"/>
    <mergeCell ref="C5:C6"/>
    <mergeCell ref="D5:D6"/>
    <mergeCell ref="A1:H2"/>
    <mergeCell ref="K49:L49"/>
    <mergeCell ref="H50:J50"/>
    <mergeCell ref="K50:L50"/>
    <mergeCell ref="A51:A53"/>
    <mergeCell ref="B51:G51"/>
    <mergeCell ref="A49:A50"/>
    <mergeCell ref="B49:G50"/>
    <mergeCell ref="H49:J49"/>
    <mergeCell ref="H54:J54"/>
    <mergeCell ref="K54:L54"/>
    <mergeCell ref="H51:J51"/>
    <mergeCell ref="K51:L51"/>
    <mergeCell ref="B52:G52"/>
    <mergeCell ref="H52:J52"/>
    <mergeCell ref="K52:L52"/>
    <mergeCell ref="B53:G53"/>
    <mergeCell ref="H53:J53"/>
    <mergeCell ref="K53:L53"/>
    <mergeCell ref="A74:A75"/>
    <mergeCell ref="B74:B75"/>
    <mergeCell ref="C74:C75"/>
    <mergeCell ref="D74:D75"/>
    <mergeCell ref="B54:G54"/>
    <mergeCell ref="B55:G55"/>
    <mergeCell ref="C56:G56"/>
    <mergeCell ref="C57:G57"/>
    <mergeCell ref="K45:L45"/>
    <mergeCell ref="J1:P2"/>
    <mergeCell ref="K41:L41"/>
    <mergeCell ref="K42:L42"/>
    <mergeCell ref="K43:L43"/>
    <mergeCell ref="K44:L44"/>
  </mergeCells>
  <conditionalFormatting sqref="H7:I20 N7:R20">
    <cfRule type="cellIs" dxfId="29" priority="15" stopIfTrue="1" operator="between">
      <formula>0.01</formula>
      <formula>0.64</formula>
    </cfRule>
    <cfRule type="cellIs" dxfId="28" priority="16" stopIfTrue="1" operator="between">
      <formula>0.65</formula>
      <formula>0.89</formula>
    </cfRule>
    <cfRule type="cellIs" dxfId="27" priority="17" stopIfTrue="1" operator="between">
      <formula>0.9</formula>
      <formula>0.99</formula>
    </cfRule>
    <cfRule type="cellIs" dxfId="26" priority="18" stopIfTrue="1" operator="greaterThanOrEqual">
      <formula>1</formula>
    </cfRule>
  </conditionalFormatting>
  <conditionalFormatting sqref="O49:O53">
    <cfRule type="containsText" dxfId="25" priority="5" stopIfTrue="1" operator="containsText" text="Em andamento">
      <formula>NOT(ISERROR(SEARCH("Em andamento",O49)))</formula>
    </cfRule>
    <cfRule type="containsText" dxfId="24" priority="6" stopIfTrue="1" operator="containsText" text="Concluído">
      <formula>NOT(ISERROR(SEARCH("Concluído",O49)))</formula>
    </cfRule>
  </conditionalFormatting>
  <pageMargins left="0.511811024" right="0.511811024" top="0.78740157499999996" bottom="0.78740157499999996" header="0.31496062000000002" footer="0.31496062000000002"/>
  <pageSetup paperSize="9" scale="97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7"/>
  <sheetViews>
    <sheetView zoomScale="80" zoomScaleNormal="80" workbookViewId="0">
      <selection activeCell="A39" sqref="A39:K47"/>
    </sheetView>
  </sheetViews>
  <sheetFormatPr defaultRowHeight="15"/>
  <cols>
    <col min="1" max="1" width="14.42578125" style="1" customWidth="1"/>
    <col min="2" max="2" width="12.42578125" style="1" customWidth="1"/>
    <col min="3" max="3" width="10.5703125" style="1" customWidth="1"/>
    <col min="4" max="4" width="11" style="1" customWidth="1"/>
    <col min="5" max="5" width="10.5703125" style="1" customWidth="1"/>
    <col min="6" max="6" width="10.85546875" style="1" customWidth="1"/>
    <col min="7" max="7" width="10.7109375" style="1" customWidth="1"/>
    <col min="8" max="8" width="10.5703125" style="1" customWidth="1"/>
    <col min="9" max="9" width="10.140625" style="1" customWidth="1"/>
    <col min="10" max="10" width="9.140625" style="1"/>
    <col min="11" max="11" width="11.42578125" style="1" customWidth="1"/>
    <col min="12" max="12" width="9.140625" style="1"/>
    <col min="13" max="14" width="10.85546875" style="1" customWidth="1"/>
    <col min="15" max="15" width="13.28515625" style="1" bestFit="1" customWidth="1"/>
    <col min="16" max="16384" width="9.140625" style="1"/>
  </cols>
  <sheetData>
    <row r="1" spans="1:11" ht="30" customHeight="1">
      <c r="A1" s="742" t="s">
        <v>245</v>
      </c>
      <c r="B1" s="743"/>
      <c r="C1" s="743"/>
      <c r="D1" s="743"/>
      <c r="E1" s="743"/>
      <c r="F1" s="743"/>
      <c r="G1" s="743"/>
      <c r="H1" s="743"/>
      <c r="I1" s="743"/>
      <c r="J1" s="744"/>
      <c r="K1" s="1038" t="s">
        <v>244</v>
      </c>
    </row>
    <row r="2" spans="1:11" ht="30" customHeight="1">
      <c r="A2" s="745"/>
      <c r="B2" s="746"/>
      <c r="C2" s="746"/>
      <c r="D2" s="746"/>
      <c r="E2" s="746"/>
      <c r="F2" s="746"/>
      <c r="G2" s="746"/>
      <c r="H2" s="746"/>
      <c r="I2" s="746"/>
      <c r="J2" s="747"/>
      <c r="K2" s="1039"/>
    </row>
    <row r="3" spans="1:11">
      <c r="A3" s="2"/>
    </row>
    <row r="4" spans="1:11">
      <c r="A4" s="1062" t="s">
        <v>246</v>
      </c>
      <c r="B4" s="1062" t="s">
        <v>247</v>
      </c>
      <c r="C4" s="1062"/>
      <c r="D4" s="1062"/>
      <c r="E4" s="1062"/>
      <c r="F4" s="1062" t="s">
        <v>248</v>
      </c>
      <c r="G4" s="1062"/>
      <c r="H4" s="1062"/>
      <c r="I4" s="1062"/>
      <c r="J4" s="1063" t="s">
        <v>249</v>
      </c>
      <c r="K4" s="1064"/>
    </row>
    <row r="5" spans="1:11">
      <c r="A5" s="1062"/>
      <c r="B5" s="1042" t="s">
        <v>250</v>
      </c>
      <c r="C5" s="1042" t="s">
        <v>251</v>
      </c>
      <c r="D5" s="1042" t="s">
        <v>252</v>
      </c>
      <c r="E5" s="1042" t="s">
        <v>253</v>
      </c>
      <c r="F5" s="1042" t="s">
        <v>254</v>
      </c>
      <c r="G5" s="1042" t="s">
        <v>255</v>
      </c>
      <c r="H5" s="1042" t="s">
        <v>256</v>
      </c>
      <c r="I5" s="1042" t="s">
        <v>257</v>
      </c>
      <c r="J5" s="1065"/>
      <c r="K5" s="1066"/>
    </row>
    <row r="6" spans="1:11">
      <c r="A6" s="1062"/>
      <c r="B6" s="1042"/>
      <c r="C6" s="1042"/>
      <c r="D6" s="1042"/>
      <c r="E6" s="1042"/>
      <c r="F6" s="1042"/>
      <c r="G6" s="1042"/>
      <c r="H6" s="1042"/>
      <c r="I6" s="1042"/>
      <c r="J6" s="1065"/>
      <c r="K6" s="1066"/>
    </row>
    <row r="7" spans="1:11">
      <c r="A7" s="1062"/>
      <c r="B7" s="1042"/>
      <c r="C7" s="1042"/>
      <c r="D7" s="1042"/>
      <c r="E7" s="1042"/>
      <c r="F7" s="1042"/>
      <c r="G7" s="1042"/>
      <c r="H7" s="1042"/>
      <c r="I7" s="1042"/>
      <c r="J7" s="1065"/>
      <c r="K7" s="1066"/>
    </row>
    <row r="8" spans="1:11">
      <c r="A8" s="1062"/>
      <c r="B8" s="1042"/>
      <c r="C8" s="1042"/>
      <c r="D8" s="1042"/>
      <c r="E8" s="1042"/>
      <c r="F8" s="1042"/>
      <c r="G8" s="1042"/>
      <c r="H8" s="1042"/>
      <c r="I8" s="1042"/>
      <c r="J8" s="1065"/>
      <c r="K8" s="1066"/>
    </row>
    <row r="9" spans="1:11">
      <c r="A9" s="1062"/>
      <c r="B9" s="1042"/>
      <c r="C9" s="1042"/>
      <c r="D9" s="1042"/>
      <c r="E9" s="1042"/>
      <c r="F9" s="1042"/>
      <c r="G9" s="1042"/>
      <c r="H9" s="1042"/>
      <c r="I9" s="1042"/>
      <c r="J9" s="1065"/>
      <c r="K9" s="1066"/>
    </row>
    <row r="10" spans="1:11">
      <c r="A10" s="1062"/>
      <c r="B10" s="1042"/>
      <c r="C10" s="1042"/>
      <c r="D10" s="1042"/>
      <c r="E10" s="1042"/>
      <c r="F10" s="1042"/>
      <c r="G10" s="1042"/>
      <c r="H10" s="1042"/>
      <c r="I10" s="1042"/>
      <c r="J10" s="1065"/>
      <c r="K10" s="1066"/>
    </row>
    <row r="11" spans="1:11">
      <c r="A11" s="1062"/>
      <c r="B11" s="1042"/>
      <c r="C11" s="1042"/>
      <c r="D11" s="1042"/>
      <c r="E11" s="1042"/>
      <c r="F11" s="1042"/>
      <c r="G11" s="1042"/>
      <c r="H11" s="1042"/>
      <c r="I11" s="1042"/>
      <c r="J11" s="1065"/>
      <c r="K11" s="1066"/>
    </row>
    <row r="12" spans="1:11">
      <c r="A12" s="1062"/>
      <c r="B12" s="1042"/>
      <c r="C12" s="1042"/>
      <c r="D12" s="1042"/>
      <c r="E12" s="1042"/>
      <c r="F12" s="1042"/>
      <c r="G12" s="1042"/>
      <c r="H12" s="1042"/>
      <c r="I12" s="1042"/>
      <c r="J12" s="1065"/>
      <c r="K12" s="1066"/>
    </row>
    <row r="13" spans="1:11">
      <c r="A13" s="1062"/>
      <c r="B13" s="1042"/>
      <c r="C13" s="1042"/>
      <c r="D13" s="1042"/>
      <c r="E13" s="1042"/>
      <c r="F13" s="1042"/>
      <c r="G13" s="1042"/>
      <c r="H13" s="1042"/>
      <c r="I13" s="1042"/>
      <c r="J13" s="1065"/>
      <c r="K13" s="1066"/>
    </row>
    <row r="14" spans="1:11">
      <c r="A14" s="1062"/>
      <c r="B14" s="1042"/>
      <c r="C14" s="1042"/>
      <c r="D14" s="1042"/>
      <c r="E14" s="1042"/>
      <c r="F14" s="1042"/>
      <c r="G14" s="1042"/>
      <c r="H14" s="1042"/>
      <c r="I14" s="1042"/>
      <c r="J14" s="1067"/>
      <c r="K14" s="1068"/>
    </row>
    <row r="15" spans="1:11" ht="54">
      <c r="A15" s="281" t="s">
        <v>258</v>
      </c>
      <c r="B15" s="282">
        <v>0.97</v>
      </c>
      <c r="C15" s="282">
        <v>0.96</v>
      </c>
      <c r="D15" s="282">
        <v>0.94</v>
      </c>
      <c r="E15" s="282">
        <v>0.95</v>
      </c>
      <c r="F15" s="282">
        <v>0.94</v>
      </c>
      <c r="G15" s="282">
        <v>0.94</v>
      </c>
      <c r="H15" s="282">
        <v>0.91</v>
      </c>
      <c r="I15" s="282">
        <v>0.89</v>
      </c>
      <c r="J15" s="1051">
        <v>0.94</v>
      </c>
      <c r="K15" s="1051"/>
    </row>
    <row r="16" spans="1:11" ht="54">
      <c r="A16" s="281" t="s">
        <v>259</v>
      </c>
      <c r="B16" s="282">
        <v>0.98</v>
      </c>
      <c r="C16" s="282">
        <v>0.92</v>
      </c>
      <c r="D16" s="282">
        <v>0.9</v>
      </c>
      <c r="E16" s="282">
        <v>0.95</v>
      </c>
      <c r="F16" s="282">
        <v>0.92</v>
      </c>
      <c r="G16" s="282">
        <v>0.92</v>
      </c>
      <c r="H16" s="282">
        <v>0.92</v>
      </c>
      <c r="I16" s="282">
        <v>0.82</v>
      </c>
      <c r="J16" s="1051">
        <v>0.92100000000000004</v>
      </c>
      <c r="K16" s="1051"/>
    </row>
    <row r="17" spans="1:11" ht="40.5">
      <c r="A17" s="283" t="s">
        <v>260</v>
      </c>
      <c r="B17" s="284">
        <v>0.98</v>
      </c>
      <c r="C17" s="284">
        <v>0.94</v>
      </c>
      <c r="D17" s="284">
        <v>0.93</v>
      </c>
      <c r="E17" s="284">
        <v>0.95</v>
      </c>
      <c r="F17" s="284">
        <v>0.93</v>
      </c>
      <c r="G17" s="284">
        <v>0.93</v>
      </c>
      <c r="H17" s="284">
        <v>0.92</v>
      </c>
      <c r="I17" s="284">
        <v>0.86</v>
      </c>
      <c r="J17" s="1052">
        <v>0.93</v>
      </c>
      <c r="K17" s="1052"/>
    </row>
    <row r="18" spans="1:11">
      <c r="A18" s="285" t="s">
        <v>261</v>
      </c>
      <c r="B18" s="286" t="s">
        <v>262</v>
      </c>
      <c r="C18" s="286" t="s">
        <v>262</v>
      </c>
      <c r="D18" s="286" t="s">
        <v>262</v>
      </c>
      <c r="E18" s="286" t="s">
        <v>262</v>
      </c>
      <c r="F18" s="286" t="s">
        <v>262</v>
      </c>
      <c r="G18" s="286" t="s">
        <v>262</v>
      </c>
      <c r="H18" s="286" t="s">
        <v>262</v>
      </c>
      <c r="I18" s="286" t="s">
        <v>262</v>
      </c>
      <c r="J18" s="1053" t="s">
        <v>262</v>
      </c>
      <c r="K18" s="1053"/>
    </row>
    <row r="19" spans="1:11">
      <c r="A19" s="287"/>
      <c r="B19" s="288"/>
      <c r="C19" s="288"/>
      <c r="D19" s="288"/>
      <c r="E19" s="288"/>
      <c r="F19" s="288"/>
      <c r="G19" s="288"/>
      <c r="H19" s="288"/>
      <c r="I19" s="288"/>
      <c r="J19" s="288"/>
      <c r="K19" s="289"/>
    </row>
    <row r="20" spans="1:11">
      <c r="A20" s="1043" t="s">
        <v>263</v>
      </c>
      <c r="B20" s="1043"/>
      <c r="C20" s="1043"/>
      <c r="D20" s="286" t="s">
        <v>262</v>
      </c>
      <c r="E20" s="288"/>
      <c r="F20" s="290"/>
      <c r="G20" s="288"/>
      <c r="H20" s="288"/>
      <c r="I20" s="288"/>
      <c r="J20" s="288"/>
      <c r="K20" s="289"/>
    </row>
    <row r="21" spans="1:11">
      <c r="A21" s="1043" t="s">
        <v>264</v>
      </c>
      <c r="B21" s="1043"/>
      <c r="C21" s="1043"/>
      <c r="D21" s="291" t="s">
        <v>265</v>
      </c>
      <c r="E21" s="288"/>
      <c r="F21" s="290"/>
      <c r="G21" s="288"/>
      <c r="H21" s="288"/>
      <c r="I21" s="288"/>
      <c r="J21" s="288"/>
      <c r="K21" s="289"/>
    </row>
    <row r="22" spans="1:11">
      <c r="A22" s="1043" t="s">
        <v>266</v>
      </c>
      <c r="B22" s="1043"/>
      <c r="C22" s="1043"/>
      <c r="D22" s="292" t="s">
        <v>267</v>
      </c>
      <c r="E22" s="288"/>
      <c r="F22" s="290"/>
      <c r="G22" s="288"/>
      <c r="H22" s="288"/>
      <c r="I22" s="288"/>
      <c r="J22" s="288"/>
      <c r="K22" s="289"/>
    </row>
    <row r="23" spans="1:11">
      <c r="A23" s="287"/>
      <c r="B23" s="288"/>
      <c r="C23" s="288"/>
      <c r="D23" s="288"/>
      <c r="E23" s="288"/>
      <c r="F23" s="288"/>
      <c r="G23" s="288"/>
      <c r="H23" s="288"/>
      <c r="I23" s="288"/>
      <c r="J23" s="288"/>
      <c r="K23" s="289"/>
    </row>
    <row r="24" spans="1:11">
      <c r="A24" s="1044" t="s">
        <v>268</v>
      </c>
      <c r="B24" s="1044"/>
      <c r="C24" s="1044"/>
      <c r="D24" s="1044"/>
      <c r="E24" s="1044"/>
      <c r="F24" s="1044"/>
      <c r="G24" s="1044"/>
      <c r="H24" s="1044"/>
      <c r="I24" s="1044"/>
      <c r="J24" s="1044"/>
      <c r="K24" s="1044"/>
    </row>
    <row r="25" spans="1:11">
      <c r="A25" s="1044"/>
      <c r="B25" s="1044"/>
      <c r="C25" s="1044"/>
      <c r="D25" s="1044"/>
      <c r="E25" s="1044"/>
      <c r="F25" s="1044"/>
      <c r="G25" s="1044"/>
      <c r="H25" s="1044"/>
      <c r="I25" s="1044"/>
      <c r="J25" s="1044"/>
      <c r="K25" s="1044"/>
    </row>
    <row r="26" spans="1:11">
      <c r="A26" s="293"/>
      <c r="B26" s="294"/>
      <c r="C26" s="294"/>
      <c r="D26" s="294"/>
      <c r="E26" s="294"/>
      <c r="F26" s="294"/>
      <c r="G26" s="294"/>
      <c r="H26" s="294"/>
      <c r="I26" s="294"/>
      <c r="J26" s="294"/>
      <c r="K26" s="295"/>
    </row>
    <row r="27" spans="1:11">
      <c r="A27" s="1054"/>
      <c r="B27" s="1055"/>
      <c r="C27" s="1055"/>
      <c r="D27" s="1055"/>
      <c r="E27" s="1055"/>
      <c r="F27" s="1055"/>
      <c r="G27" s="1055"/>
      <c r="H27" s="1055"/>
      <c r="I27" s="1055"/>
      <c r="J27" s="1055"/>
      <c r="K27" s="1056"/>
    </row>
    <row r="28" spans="1:11">
      <c r="A28" s="1057" t="s">
        <v>269</v>
      </c>
      <c r="B28" s="1058"/>
      <c r="C28" s="1058"/>
      <c r="D28" s="1058"/>
      <c r="E28" s="1058"/>
      <c r="F28" s="1058"/>
      <c r="G28" s="1058"/>
      <c r="H28" s="1058"/>
      <c r="I28" s="1058"/>
      <c r="J28" s="1058"/>
      <c r="K28" s="1059"/>
    </row>
    <row r="29" spans="1:11">
      <c r="A29" s="1045" t="s">
        <v>435</v>
      </c>
      <c r="B29" s="1046"/>
      <c r="C29" s="1046"/>
      <c r="D29" s="1046"/>
      <c r="E29" s="1046"/>
      <c r="F29" s="1046"/>
      <c r="G29" s="1046"/>
      <c r="H29" s="1046"/>
      <c r="I29" s="1046"/>
      <c r="J29" s="1046"/>
      <c r="K29" s="1047"/>
    </row>
    <row r="30" spans="1:11">
      <c r="A30" s="1045"/>
      <c r="B30" s="1046"/>
      <c r="C30" s="1046"/>
      <c r="D30" s="1046"/>
      <c r="E30" s="1046"/>
      <c r="F30" s="1046"/>
      <c r="G30" s="1046"/>
      <c r="H30" s="1046"/>
      <c r="I30" s="1046"/>
      <c r="J30" s="1046"/>
      <c r="K30" s="1047"/>
    </row>
    <row r="31" spans="1:11">
      <c r="A31" s="1045"/>
      <c r="B31" s="1046"/>
      <c r="C31" s="1046"/>
      <c r="D31" s="1046"/>
      <c r="E31" s="1046"/>
      <c r="F31" s="1046"/>
      <c r="G31" s="1046"/>
      <c r="H31" s="1046"/>
      <c r="I31" s="1046"/>
      <c r="J31" s="1046"/>
      <c r="K31" s="1047"/>
    </row>
    <row r="32" spans="1:11">
      <c r="A32" s="1045"/>
      <c r="B32" s="1046"/>
      <c r="C32" s="1046"/>
      <c r="D32" s="1046"/>
      <c r="E32" s="1046"/>
      <c r="F32" s="1046"/>
      <c r="G32" s="1046"/>
      <c r="H32" s="1046"/>
      <c r="I32" s="1046"/>
      <c r="J32" s="1046"/>
      <c r="K32" s="1047"/>
    </row>
    <row r="33" spans="1:11">
      <c r="A33" s="1045"/>
      <c r="B33" s="1046"/>
      <c r="C33" s="1046"/>
      <c r="D33" s="1046"/>
      <c r="E33" s="1046"/>
      <c r="F33" s="1046"/>
      <c r="G33" s="1046"/>
      <c r="H33" s="1046"/>
      <c r="I33" s="1046"/>
      <c r="J33" s="1046"/>
      <c r="K33" s="1047"/>
    </row>
    <row r="34" spans="1:11">
      <c r="A34" s="1045"/>
      <c r="B34" s="1046"/>
      <c r="C34" s="1046"/>
      <c r="D34" s="1046"/>
      <c r="E34" s="1046"/>
      <c r="F34" s="1046"/>
      <c r="G34" s="1046"/>
      <c r="H34" s="1046"/>
      <c r="I34" s="1046"/>
      <c r="J34" s="1046"/>
      <c r="K34" s="1047"/>
    </row>
    <row r="35" spans="1:11">
      <c r="A35" s="1045"/>
      <c r="B35" s="1046"/>
      <c r="C35" s="1046"/>
      <c r="D35" s="1046"/>
      <c r="E35" s="1046"/>
      <c r="F35" s="1046"/>
      <c r="G35" s="1046"/>
      <c r="H35" s="1046"/>
      <c r="I35" s="1046"/>
      <c r="J35" s="1046"/>
      <c r="K35" s="1047"/>
    </row>
    <row r="36" spans="1:11">
      <c r="A36" s="1045"/>
      <c r="B36" s="1046"/>
      <c r="C36" s="1046"/>
      <c r="D36" s="1046"/>
      <c r="E36" s="1046"/>
      <c r="F36" s="1046"/>
      <c r="G36" s="1046"/>
      <c r="H36" s="1046"/>
      <c r="I36" s="1046"/>
      <c r="J36" s="1046"/>
      <c r="K36" s="1047"/>
    </row>
    <row r="37" spans="1:11" ht="30.75" customHeight="1">
      <c r="A37" s="1045"/>
      <c r="B37" s="1046"/>
      <c r="C37" s="1046"/>
      <c r="D37" s="1046"/>
      <c r="E37" s="1046"/>
      <c r="F37" s="1046"/>
      <c r="G37" s="1046"/>
      <c r="H37" s="1046"/>
      <c r="I37" s="1046"/>
      <c r="J37" s="1046"/>
      <c r="K37" s="1047"/>
    </row>
    <row r="38" spans="1:11">
      <c r="A38" s="1060"/>
      <c r="B38" s="1061"/>
      <c r="C38" s="1061"/>
      <c r="D38" s="1061"/>
      <c r="E38" s="296"/>
      <c r="F38" s="296"/>
      <c r="G38" s="296"/>
      <c r="H38" s="296"/>
      <c r="I38" s="296"/>
      <c r="J38" s="296"/>
      <c r="K38" s="297"/>
    </row>
    <row r="39" spans="1:11">
      <c r="A39" s="1045"/>
      <c r="B39" s="1046"/>
      <c r="C39" s="1046"/>
      <c r="D39" s="1046"/>
      <c r="E39" s="1046"/>
      <c r="F39" s="1046"/>
      <c r="G39" s="1046"/>
      <c r="H39" s="1046"/>
      <c r="I39" s="1046"/>
      <c r="J39" s="1046"/>
      <c r="K39" s="1047"/>
    </row>
    <row r="40" spans="1:11">
      <c r="A40" s="1045"/>
      <c r="B40" s="1046"/>
      <c r="C40" s="1046"/>
      <c r="D40" s="1046"/>
      <c r="E40" s="1046"/>
      <c r="F40" s="1046"/>
      <c r="G40" s="1046"/>
      <c r="H40" s="1046"/>
      <c r="I40" s="1046"/>
      <c r="J40" s="1046"/>
      <c r="K40" s="1047"/>
    </row>
    <row r="41" spans="1:11">
      <c r="A41" s="1045"/>
      <c r="B41" s="1046"/>
      <c r="C41" s="1046"/>
      <c r="D41" s="1046"/>
      <c r="E41" s="1046"/>
      <c r="F41" s="1046"/>
      <c r="G41" s="1046"/>
      <c r="H41" s="1046"/>
      <c r="I41" s="1046"/>
      <c r="J41" s="1046"/>
      <c r="K41" s="1047"/>
    </row>
    <row r="42" spans="1:11">
      <c r="A42" s="1045"/>
      <c r="B42" s="1046"/>
      <c r="C42" s="1046"/>
      <c r="D42" s="1046"/>
      <c r="E42" s="1046"/>
      <c r="F42" s="1046"/>
      <c r="G42" s="1046"/>
      <c r="H42" s="1046"/>
      <c r="I42" s="1046"/>
      <c r="J42" s="1046"/>
      <c r="K42" s="1047"/>
    </row>
    <row r="43" spans="1:11">
      <c r="A43" s="1045"/>
      <c r="B43" s="1046"/>
      <c r="C43" s="1046"/>
      <c r="D43" s="1046"/>
      <c r="E43" s="1046"/>
      <c r="F43" s="1046"/>
      <c r="G43" s="1046"/>
      <c r="H43" s="1046"/>
      <c r="I43" s="1046"/>
      <c r="J43" s="1046"/>
      <c r="K43" s="1047"/>
    </row>
    <row r="44" spans="1:11">
      <c r="A44" s="1045"/>
      <c r="B44" s="1046"/>
      <c r="C44" s="1046"/>
      <c r="D44" s="1046"/>
      <c r="E44" s="1046"/>
      <c r="F44" s="1046"/>
      <c r="G44" s="1046"/>
      <c r="H44" s="1046"/>
      <c r="I44" s="1046"/>
      <c r="J44" s="1046"/>
      <c r="K44" s="1047"/>
    </row>
    <row r="45" spans="1:11">
      <c r="A45" s="1045"/>
      <c r="B45" s="1046"/>
      <c r="C45" s="1046"/>
      <c r="D45" s="1046"/>
      <c r="E45" s="1046"/>
      <c r="F45" s="1046"/>
      <c r="G45" s="1046"/>
      <c r="H45" s="1046"/>
      <c r="I45" s="1046"/>
      <c r="J45" s="1046"/>
      <c r="K45" s="1047"/>
    </row>
    <row r="46" spans="1:11">
      <c r="A46" s="1045"/>
      <c r="B46" s="1046"/>
      <c r="C46" s="1046"/>
      <c r="D46" s="1046"/>
      <c r="E46" s="1046"/>
      <c r="F46" s="1046"/>
      <c r="G46" s="1046"/>
      <c r="H46" s="1046"/>
      <c r="I46" s="1046"/>
      <c r="J46" s="1046"/>
      <c r="K46" s="1047"/>
    </row>
    <row r="47" spans="1:11">
      <c r="A47" s="1045"/>
      <c r="B47" s="1046"/>
      <c r="C47" s="1046"/>
      <c r="D47" s="1046"/>
      <c r="E47" s="1046"/>
      <c r="F47" s="1046"/>
      <c r="G47" s="1046"/>
      <c r="H47" s="1046"/>
      <c r="I47" s="1046"/>
      <c r="J47" s="1046"/>
      <c r="K47" s="1047"/>
    </row>
    <row r="48" spans="1:11">
      <c r="A48" s="298"/>
      <c r="B48" s="296"/>
      <c r="C48" s="296"/>
      <c r="D48" s="296"/>
      <c r="E48" s="296"/>
      <c r="F48" s="296"/>
      <c r="G48" s="296"/>
      <c r="H48" s="296"/>
      <c r="I48" s="296"/>
      <c r="J48" s="296"/>
      <c r="K48" s="297"/>
    </row>
    <row r="49" spans="1:11">
      <c r="A49" s="1048"/>
      <c r="B49" s="1049"/>
      <c r="C49" s="1049"/>
      <c r="D49" s="1049"/>
      <c r="E49" s="1049"/>
      <c r="F49" s="1049"/>
      <c r="G49" s="1049"/>
      <c r="H49" s="1049"/>
      <c r="I49" s="1049"/>
      <c r="J49" s="1049"/>
      <c r="K49" s="1050"/>
    </row>
    <row r="50" spans="1:11">
      <c r="A50" s="1040"/>
      <c r="B50" s="1041"/>
      <c r="C50" s="1041"/>
      <c r="D50" s="299"/>
      <c r="E50" s="300"/>
      <c r="F50" s="301"/>
      <c r="G50" s="301"/>
      <c r="H50" s="301"/>
      <c r="I50" s="301"/>
      <c r="J50" s="301"/>
      <c r="K50" s="302"/>
    </row>
    <row r="51" spans="1:11">
      <c r="A51" s="1040"/>
      <c r="B51" s="1041"/>
      <c r="C51" s="1041"/>
      <c r="D51" s="299"/>
      <c r="E51" s="300"/>
      <c r="F51" s="301"/>
      <c r="G51" s="301"/>
      <c r="H51" s="301"/>
      <c r="I51" s="301"/>
      <c r="J51" s="301"/>
      <c r="K51" s="302"/>
    </row>
    <row r="52" spans="1:11">
      <c r="A52" s="1040"/>
      <c r="B52" s="1041"/>
      <c r="C52" s="1041"/>
      <c r="D52" s="299"/>
      <c r="E52" s="303"/>
      <c r="F52" s="293"/>
      <c r="G52" s="293"/>
      <c r="H52" s="293"/>
      <c r="I52" s="293"/>
      <c r="J52" s="293"/>
      <c r="K52" s="304"/>
    </row>
    <row r="53" spans="1:11">
      <c r="A53" s="1040"/>
      <c r="B53" s="1041"/>
      <c r="C53" s="1041"/>
      <c r="D53" s="299"/>
      <c r="E53" s="300"/>
      <c r="F53" s="301"/>
      <c r="G53" s="301"/>
      <c r="H53" s="301"/>
      <c r="I53" s="301"/>
      <c r="J53" s="301"/>
      <c r="K53" s="302"/>
    </row>
    <row r="54" spans="1:11">
      <c r="A54" s="1040"/>
      <c r="B54" s="1041"/>
      <c r="C54" s="1041"/>
      <c r="D54" s="299"/>
      <c r="E54" s="300"/>
      <c r="F54" s="301"/>
      <c r="G54" s="301"/>
      <c r="H54" s="301"/>
      <c r="I54" s="301"/>
      <c r="J54" s="301"/>
      <c r="K54" s="302"/>
    </row>
    <row r="55" spans="1:11">
      <c r="A55" s="1040"/>
      <c r="B55" s="1041"/>
      <c r="C55" s="1041"/>
      <c r="D55" s="299"/>
      <c r="E55" s="300"/>
      <c r="F55" s="301"/>
      <c r="G55" s="301"/>
      <c r="H55" s="301"/>
      <c r="I55" s="301"/>
      <c r="J55" s="301"/>
      <c r="K55" s="302"/>
    </row>
    <row r="56" spans="1:11">
      <c r="A56" s="1040"/>
      <c r="B56" s="1041"/>
      <c r="C56" s="1041"/>
      <c r="D56" s="299"/>
      <c r="E56" s="300"/>
      <c r="F56" s="301"/>
      <c r="G56" s="301"/>
      <c r="H56" s="301"/>
      <c r="I56" s="301"/>
      <c r="J56" s="301"/>
      <c r="K56" s="302"/>
    </row>
    <row r="57" spans="1:11">
      <c r="A57" s="1040"/>
      <c r="B57" s="1041"/>
      <c r="C57" s="1041"/>
      <c r="D57" s="299"/>
      <c r="E57" s="300"/>
      <c r="F57" s="301"/>
      <c r="G57" s="301"/>
      <c r="H57" s="301"/>
      <c r="I57" s="301"/>
      <c r="J57" s="301"/>
      <c r="K57" s="302"/>
    </row>
    <row r="58" spans="1:11">
      <c r="A58" s="1069"/>
      <c r="B58" s="1070"/>
      <c r="C58" s="1070"/>
      <c r="D58" s="1070"/>
      <c r="E58" s="1070"/>
      <c r="F58" s="1070"/>
      <c r="G58" s="1070"/>
      <c r="H58" s="1070"/>
      <c r="I58" s="1070"/>
      <c r="J58" s="1070"/>
      <c r="K58" s="1071"/>
    </row>
    <row r="59" spans="1:11">
      <c r="A59"/>
      <c r="B59"/>
      <c r="C59" s="213" t="s">
        <v>22</v>
      </c>
      <c r="D59" s="213"/>
      <c r="E59"/>
      <c r="F59"/>
      <c r="G59"/>
      <c r="H59"/>
      <c r="I59"/>
      <c r="J59"/>
      <c r="K59"/>
    </row>
    <row r="60" spans="1:11">
      <c r="A60"/>
      <c r="B60"/>
      <c r="C60"/>
      <c r="D60"/>
      <c r="E60"/>
      <c r="F60"/>
      <c r="G60"/>
      <c r="H60"/>
      <c r="I60"/>
      <c r="J60"/>
      <c r="K60"/>
    </row>
    <row r="61" spans="1:11">
      <c r="A61"/>
      <c r="B61" s="249" t="s">
        <v>23</v>
      </c>
      <c r="C61"/>
      <c r="D61"/>
      <c r="E61"/>
      <c r="F61"/>
      <c r="G61"/>
      <c r="H61"/>
      <c r="I61"/>
      <c r="J61"/>
      <c r="K61"/>
    </row>
    <row r="62" spans="1:11">
      <c r="A62"/>
      <c r="B62" s="305" t="s">
        <v>24</v>
      </c>
      <c r="C62" s="306" t="s">
        <v>25</v>
      </c>
      <c r="D62"/>
      <c r="E62"/>
      <c r="F62"/>
      <c r="G62"/>
      <c r="H62"/>
      <c r="I62"/>
      <c r="J62"/>
      <c r="K62"/>
    </row>
    <row r="63" spans="1:11">
      <c r="A63"/>
      <c r="B63" s="307" t="s">
        <v>26</v>
      </c>
      <c r="C63" s="306" t="s">
        <v>27</v>
      </c>
      <c r="D63"/>
      <c r="E63"/>
      <c r="F63"/>
      <c r="G63"/>
      <c r="H63"/>
      <c r="I63"/>
      <c r="J63"/>
      <c r="K63"/>
    </row>
    <row r="64" spans="1:11">
      <c r="A64"/>
      <c r="B64" s="308" t="s">
        <v>28</v>
      </c>
      <c r="C64" s="306" t="s">
        <v>29</v>
      </c>
      <c r="D64"/>
      <c r="E64"/>
      <c r="F64"/>
      <c r="G64"/>
      <c r="H64"/>
      <c r="I64"/>
      <c r="J64"/>
      <c r="K64"/>
    </row>
    <row r="65" spans="1:11">
      <c r="A65"/>
      <c r="B65" s="309" t="s">
        <v>30</v>
      </c>
      <c r="C65" s="306" t="s">
        <v>31</v>
      </c>
      <c r="D65"/>
      <c r="E65"/>
      <c r="F65"/>
      <c r="G65"/>
      <c r="H65"/>
      <c r="I65"/>
      <c r="J65"/>
      <c r="K65"/>
    </row>
    <row r="66" spans="1:11">
      <c r="A66"/>
      <c r="B66" s="310"/>
      <c r="C66" s="306" t="s">
        <v>32</v>
      </c>
      <c r="D66"/>
      <c r="E66"/>
      <c r="F66"/>
      <c r="G66"/>
      <c r="H66"/>
      <c r="I66"/>
      <c r="J66"/>
      <c r="K66"/>
    </row>
    <row r="67" spans="1:11">
      <c r="A67"/>
      <c r="B67"/>
      <c r="C67"/>
      <c r="D67"/>
      <c r="E67"/>
      <c r="F67"/>
      <c r="G67"/>
      <c r="H67"/>
      <c r="I67"/>
      <c r="J67"/>
      <c r="K67"/>
    </row>
  </sheetData>
  <mergeCells count="37">
    <mergeCell ref="A54:C54"/>
    <mergeCell ref="A55:C55"/>
    <mergeCell ref="A56:C56"/>
    <mergeCell ref="A57:C57"/>
    <mergeCell ref="A58:K58"/>
    <mergeCell ref="A1:J2"/>
    <mergeCell ref="A27:K27"/>
    <mergeCell ref="A28:K28"/>
    <mergeCell ref="A29:K37"/>
    <mergeCell ref="A38:D38"/>
    <mergeCell ref="A4:A14"/>
    <mergeCell ref="B4:E4"/>
    <mergeCell ref="F4:I4"/>
    <mergeCell ref="J4:K14"/>
    <mergeCell ref="B5:B14"/>
    <mergeCell ref="C5:C14"/>
    <mergeCell ref="D5:D14"/>
    <mergeCell ref="E5:E14"/>
    <mergeCell ref="F5:F14"/>
    <mergeCell ref="G5:G14"/>
    <mergeCell ref="I5:I14"/>
    <mergeCell ref="K1:K2"/>
    <mergeCell ref="A50:C50"/>
    <mergeCell ref="A51:C51"/>
    <mergeCell ref="A52:C52"/>
    <mergeCell ref="A53:C53"/>
    <mergeCell ref="H5:H14"/>
    <mergeCell ref="A22:C22"/>
    <mergeCell ref="A24:K25"/>
    <mergeCell ref="A39:K47"/>
    <mergeCell ref="A49:K49"/>
    <mergeCell ref="J15:K15"/>
    <mergeCell ref="J16:K16"/>
    <mergeCell ref="J17:K17"/>
    <mergeCell ref="J18:K18"/>
    <mergeCell ref="A20:C20"/>
    <mergeCell ref="A21:C2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35"/>
  <sheetViews>
    <sheetView workbookViewId="0">
      <selection activeCell="H35" sqref="H35:J35"/>
    </sheetView>
  </sheetViews>
  <sheetFormatPr defaultRowHeight="15"/>
  <cols>
    <col min="1" max="1" width="9.5703125" style="1" customWidth="1"/>
    <col min="2" max="7" width="12.7109375" style="1" customWidth="1"/>
    <col min="8" max="8" width="10.5703125" style="1" customWidth="1"/>
    <col min="9" max="9" width="10.140625" style="1" customWidth="1"/>
    <col min="10" max="12" width="9.140625" style="1"/>
    <col min="13" max="14" width="10.85546875" style="1" customWidth="1"/>
    <col min="15" max="15" width="13.28515625" style="1" bestFit="1" customWidth="1"/>
    <col min="16" max="16384" width="9.140625" style="1"/>
  </cols>
  <sheetData>
    <row r="1" spans="1:9" ht="30" customHeight="1">
      <c r="A1" s="816" t="s">
        <v>270</v>
      </c>
      <c r="B1" s="816"/>
      <c r="C1" s="816"/>
      <c r="D1" s="816"/>
      <c r="E1" s="816"/>
      <c r="F1" s="816"/>
      <c r="G1" s="816"/>
      <c r="H1" s="816"/>
      <c r="I1" s="748">
        <v>2017</v>
      </c>
    </row>
    <row r="2" spans="1:9" ht="30" customHeight="1">
      <c r="A2" s="816"/>
      <c r="B2" s="816"/>
      <c r="C2" s="816"/>
      <c r="D2" s="816"/>
      <c r="E2" s="816"/>
      <c r="F2" s="816"/>
      <c r="G2" s="816"/>
      <c r="H2" s="816"/>
      <c r="I2" s="749"/>
    </row>
    <row r="3" spans="1:9">
      <c r="A3" s="2"/>
    </row>
    <row r="5" spans="1:9" ht="33.75" customHeight="1">
      <c r="A5" s="1072" t="s">
        <v>1</v>
      </c>
      <c r="B5" s="1072" t="s">
        <v>273</v>
      </c>
      <c r="C5" s="962" t="s">
        <v>274</v>
      </c>
      <c r="D5" s="962" t="s">
        <v>271</v>
      </c>
      <c r="E5" s="962" t="s">
        <v>272</v>
      </c>
      <c r="F5" s="962" t="s">
        <v>275</v>
      </c>
      <c r="G5" s="962" t="s">
        <v>276</v>
      </c>
    </row>
    <row r="6" spans="1:9">
      <c r="A6" s="1072"/>
      <c r="B6" s="1072"/>
      <c r="C6" s="962"/>
      <c r="D6" s="962"/>
      <c r="E6" s="962"/>
      <c r="F6" s="962"/>
      <c r="G6" s="962"/>
    </row>
    <row r="7" spans="1:9" s="10" customFormat="1">
      <c r="A7" s="5" t="s">
        <v>7</v>
      </c>
      <c r="B7" s="274">
        <v>69</v>
      </c>
      <c r="C7" s="522">
        <f>Tabulação!C4</f>
        <v>486</v>
      </c>
      <c r="D7" s="274">
        <v>1321</v>
      </c>
      <c r="E7" s="274">
        <f>C7*176</f>
        <v>85536</v>
      </c>
      <c r="F7" s="526">
        <v>150</v>
      </c>
      <c r="G7" s="311">
        <v>54.75</v>
      </c>
      <c r="I7" s="444"/>
    </row>
    <row r="8" spans="1:9" s="10" customFormat="1">
      <c r="A8" s="5" t="s">
        <v>8</v>
      </c>
      <c r="B8" s="274">
        <v>101</v>
      </c>
      <c r="C8" s="522">
        <f>Tabulação!C5</f>
        <v>506</v>
      </c>
      <c r="D8" s="274">
        <v>1961</v>
      </c>
      <c r="E8" s="274">
        <f>C8*176</f>
        <v>89056</v>
      </c>
      <c r="F8" s="526">
        <v>223</v>
      </c>
      <c r="G8" s="311">
        <v>90.15</v>
      </c>
    </row>
    <row r="9" spans="1:9">
      <c r="A9" s="11" t="s">
        <v>9</v>
      </c>
      <c r="B9" s="275">
        <v>153</v>
      </c>
      <c r="C9" s="522">
        <f>Tabulação!C6</f>
        <v>513</v>
      </c>
      <c r="D9" s="274">
        <v>3156</v>
      </c>
      <c r="E9" s="274">
        <f>C9*176</f>
        <v>90288</v>
      </c>
      <c r="F9" s="526">
        <v>359</v>
      </c>
      <c r="G9" s="311">
        <v>104.95</v>
      </c>
      <c r="I9" s="52"/>
    </row>
    <row r="10" spans="1:9">
      <c r="A10" s="11" t="s">
        <v>10</v>
      </c>
      <c r="B10" s="275"/>
      <c r="C10" s="523"/>
      <c r="D10" s="200"/>
      <c r="E10" s="200"/>
      <c r="F10" s="526"/>
      <c r="G10" s="311">
        <v>88.75</v>
      </c>
    </row>
    <row r="11" spans="1:9">
      <c r="A11" s="11" t="s">
        <v>11</v>
      </c>
      <c r="B11" s="275"/>
      <c r="C11" s="523"/>
      <c r="D11" s="200"/>
      <c r="E11" s="274"/>
      <c r="F11" s="526"/>
      <c r="G11" s="311">
        <v>93.7</v>
      </c>
    </row>
    <row r="12" spans="1:9">
      <c r="A12" s="11" t="s">
        <v>12</v>
      </c>
      <c r="B12" s="275"/>
      <c r="C12" s="522"/>
      <c r="D12" s="274"/>
      <c r="E12" s="274"/>
      <c r="F12" s="526"/>
      <c r="G12" s="311">
        <v>107.65</v>
      </c>
    </row>
    <row r="13" spans="1:9">
      <c r="A13" s="11" t="s">
        <v>13</v>
      </c>
      <c r="B13" s="275"/>
      <c r="C13" s="522"/>
      <c r="D13" s="274"/>
      <c r="E13" s="274"/>
      <c r="F13" s="526"/>
      <c r="G13" s="311">
        <v>102.35</v>
      </c>
    </row>
    <row r="14" spans="1:9">
      <c r="A14" s="11" t="s">
        <v>14</v>
      </c>
      <c r="B14" s="275"/>
      <c r="C14" s="522"/>
      <c r="D14" s="274"/>
      <c r="E14" s="274"/>
      <c r="F14" s="526"/>
      <c r="G14" s="311">
        <v>104.45</v>
      </c>
    </row>
    <row r="15" spans="1:9">
      <c r="A15" s="11" t="s">
        <v>15</v>
      </c>
      <c r="B15" s="275"/>
      <c r="C15" s="522"/>
      <c r="D15" s="274"/>
      <c r="E15" s="527"/>
      <c r="F15" s="526"/>
      <c r="G15" s="311">
        <v>115.3</v>
      </c>
    </row>
    <row r="16" spans="1:9">
      <c r="A16" s="11" t="s">
        <v>16</v>
      </c>
      <c r="B16" s="275"/>
      <c r="C16" s="524"/>
      <c r="D16" s="528"/>
      <c r="E16" s="526"/>
      <c r="F16" s="526"/>
      <c r="G16" s="311">
        <v>142</v>
      </c>
    </row>
    <row r="17" spans="1:8">
      <c r="A17" s="11" t="s">
        <v>17</v>
      </c>
      <c r="B17" s="275"/>
      <c r="C17" s="524"/>
      <c r="D17" s="528"/>
      <c r="E17" s="526"/>
      <c r="F17" s="526"/>
      <c r="G17" s="311">
        <v>87.9</v>
      </c>
    </row>
    <row r="18" spans="1:8" s="10" customFormat="1">
      <c r="A18" s="11" t="s">
        <v>18</v>
      </c>
      <c r="B18" s="275"/>
      <c r="C18" s="524"/>
      <c r="D18" s="528"/>
      <c r="E18" s="526"/>
      <c r="F18" s="526"/>
      <c r="G18" s="311">
        <v>71.95</v>
      </c>
    </row>
    <row r="19" spans="1:8">
      <c r="A19" s="13" t="s">
        <v>19</v>
      </c>
      <c r="B19" s="277"/>
      <c r="C19" s="525">
        <f>SUM(C7:C18)</f>
        <v>1505</v>
      </c>
      <c r="D19" s="529">
        <f t="shared" ref="D19:G19" si="0">SUM(D7:D18)</f>
        <v>6438</v>
      </c>
      <c r="E19" s="529">
        <f>SUM(E7:E18)</f>
        <v>264880</v>
      </c>
      <c r="F19" s="209">
        <f>SUM(F7:F18)</f>
        <v>732</v>
      </c>
      <c r="G19" s="238">
        <f t="shared" si="0"/>
        <v>1163.9000000000001</v>
      </c>
    </row>
    <row r="20" spans="1:8">
      <c r="A20" s="13" t="s">
        <v>21</v>
      </c>
      <c r="B20" s="277"/>
      <c r="C20" s="525">
        <f>AVERAGE(C7:C18)</f>
        <v>501.66666666666669</v>
      </c>
      <c r="D20" s="279">
        <f t="shared" ref="D20:G20" si="1">AVERAGE(D7:D18)</f>
        <v>2146</v>
      </c>
      <c r="E20" s="279">
        <f>AVERAGE(E7:E18)</f>
        <v>88293.333333333328</v>
      </c>
      <c r="F20" s="152">
        <f>AVERAGE(F7:F18)</f>
        <v>244</v>
      </c>
      <c r="G20" s="239">
        <f t="shared" si="1"/>
        <v>96.991666666666674</v>
      </c>
    </row>
    <row r="21" spans="1:8">
      <c r="A21" s="18"/>
      <c r="B21" s="19"/>
      <c r="C21" s="19"/>
      <c r="D21" s="20"/>
      <c r="E21" s="20"/>
      <c r="F21" s="20"/>
      <c r="G21" s="20"/>
      <c r="H21" s="20"/>
    </row>
    <row r="22" spans="1:8">
      <c r="A22" s="20"/>
      <c r="B22" s="20"/>
      <c r="C22" s="20"/>
      <c r="D22" s="20"/>
      <c r="E22" s="20"/>
      <c r="F22" s="20"/>
      <c r="G22" s="20"/>
      <c r="H22" s="20"/>
    </row>
    <row r="23" spans="1:8">
      <c r="B23" s="21" t="s">
        <v>23</v>
      </c>
      <c r="C23" s="21"/>
    </row>
    <row r="24" spans="1:8" ht="18">
      <c r="A24" s="139"/>
      <c r="B24" s="817" t="s">
        <v>24</v>
      </c>
      <c r="C24" s="817"/>
      <c r="D24" s="629" t="s">
        <v>570</v>
      </c>
    </row>
    <row r="25" spans="1:8" ht="18">
      <c r="A25" s="139"/>
      <c r="B25" s="818" t="s">
        <v>26</v>
      </c>
      <c r="C25" s="818"/>
      <c r="D25" s="629" t="s">
        <v>572</v>
      </c>
      <c r="H25" s="1" t="s">
        <v>22</v>
      </c>
    </row>
    <row r="26" spans="1:8" ht="18">
      <c r="A26" s="139"/>
      <c r="B26" s="799" t="s">
        <v>28</v>
      </c>
      <c r="C26" s="799"/>
      <c r="D26" s="629" t="s">
        <v>573</v>
      </c>
    </row>
    <row r="27" spans="1:8" ht="18">
      <c r="A27" s="139"/>
      <c r="B27" s="800" t="s">
        <v>115</v>
      </c>
      <c r="C27" s="800"/>
      <c r="D27" s="629" t="s">
        <v>574</v>
      </c>
    </row>
    <row r="28" spans="1:8" ht="18">
      <c r="A28" s="139"/>
      <c r="B28" s="801"/>
      <c r="C28" s="801"/>
      <c r="D28" s="629" t="s">
        <v>32</v>
      </c>
    </row>
    <row r="33" spans="1:15">
      <c r="A33" s="734" t="s">
        <v>33</v>
      </c>
      <c r="B33" s="775" t="s">
        <v>34</v>
      </c>
      <c r="C33" s="776"/>
      <c r="D33" s="776"/>
      <c r="E33" s="776"/>
      <c r="F33" s="776"/>
      <c r="G33" s="777"/>
      <c r="H33" s="769" t="s">
        <v>35</v>
      </c>
      <c r="I33" s="770"/>
      <c r="J33" s="771"/>
      <c r="K33" s="769" t="s">
        <v>36</v>
      </c>
      <c r="L33" s="771"/>
      <c r="M33" s="734" t="s">
        <v>116</v>
      </c>
      <c r="N33" s="734" t="s">
        <v>37</v>
      </c>
      <c r="O33" s="734" t="s">
        <v>38</v>
      </c>
    </row>
    <row r="34" spans="1:15">
      <c r="A34" s="734"/>
      <c r="B34" s="778"/>
      <c r="C34" s="779"/>
      <c r="D34" s="779"/>
      <c r="E34" s="779"/>
      <c r="F34" s="779"/>
      <c r="G34" s="780"/>
      <c r="H34" s="772"/>
      <c r="I34" s="773"/>
      <c r="J34" s="774"/>
      <c r="K34" s="772"/>
      <c r="L34" s="774"/>
      <c r="M34" s="734"/>
      <c r="N34" s="734"/>
      <c r="O34" s="734"/>
    </row>
    <row r="35" spans="1:15" ht="62.25" customHeight="1">
      <c r="A35" s="691">
        <v>42802</v>
      </c>
      <c r="B35" s="788" t="s">
        <v>614</v>
      </c>
      <c r="C35" s="788"/>
      <c r="D35" s="788"/>
      <c r="E35" s="794"/>
      <c r="F35" s="794"/>
      <c r="G35" s="794"/>
      <c r="H35" s="790" t="s">
        <v>613</v>
      </c>
      <c r="I35" s="790"/>
      <c r="J35" s="794"/>
      <c r="K35" s="789" t="s">
        <v>40</v>
      </c>
      <c r="L35" s="789"/>
      <c r="M35" s="28">
        <v>42795</v>
      </c>
      <c r="N35" s="28">
        <v>42795</v>
      </c>
      <c r="O35" s="142" t="s">
        <v>41</v>
      </c>
    </row>
  </sheetData>
  <mergeCells count="24">
    <mergeCell ref="N33:N34"/>
    <mergeCell ref="O33:O34"/>
    <mergeCell ref="B35:G35"/>
    <mergeCell ref="H35:J35"/>
    <mergeCell ref="K35:L35"/>
    <mergeCell ref="A33:A34"/>
    <mergeCell ref="B33:G34"/>
    <mergeCell ref="H33:J34"/>
    <mergeCell ref="K33:L34"/>
    <mergeCell ref="M33:M34"/>
    <mergeCell ref="B24:C24"/>
    <mergeCell ref="B25:C25"/>
    <mergeCell ref="B26:C26"/>
    <mergeCell ref="B27:C27"/>
    <mergeCell ref="B28:C28"/>
    <mergeCell ref="A1:H2"/>
    <mergeCell ref="I1:I2"/>
    <mergeCell ref="A5:A6"/>
    <mergeCell ref="B5:B6"/>
    <mergeCell ref="C5:C6"/>
    <mergeCell ref="D5:D6"/>
    <mergeCell ref="E5:E6"/>
    <mergeCell ref="F5:F6"/>
    <mergeCell ref="G5:G6"/>
  </mergeCells>
  <conditionalFormatting sqref="O35">
    <cfRule type="containsText" dxfId="23" priority="1" stopIfTrue="1" operator="containsText" text="Em andamento">
      <formula>NOT(ISERROR(SEARCH("Em andamento",O35)))</formula>
    </cfRule>
    <cfRule type="containsText" dxfId="22" priority="2" stopIfTrue="1" operator="containsText" text="Concluído">
      <formula>NOT(ISERROR(SEARCH("Concluído",O35)))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55"/>
  <sheetViews>
    <sheetView workbookViewId="0">
      <selection activeCell="E9" sqref="E9"/>
    </sheetView>
  </sheetViews>
  <sheetFormatPr defaultRowHeight="15"/>
  <cols>
    <col min="1" max="1" width="9.85546875" style="1" customWidth="1"/>
    <col min="2" max="2" width="14.42578125" style="1" customWidth="1"/>
    <col min="3" max="3" width="12.5703125" style="1" customWidth="1"/>
    <col min="4" max="5" width="14.42578125" style="1" customWidth="1"/>
    <col min="6" max="6" width="12.85546875" style="1" customWidth="1"/>
    <col min="7" max="7" width="10.85546875" style="1" customWidth="1"/>
    <col min="8" max="8" width="9.85546875" style="1" customWidth="1"/>
    <col min="9" max="12" width="9.140625" style="1"/>
    <col min="13" max="14" width="11.7109375" style="1" customWidth="1"/>
    <col min="15" max="15" width="11.42578125" style="1" customWidth="1"/>
    <col min="16" max="16384" width="9.140625" style="1"/>
  </cols>
  <sheetData>
    <row r="1" spans="1:7" ht="29.25" customHeight="1">
      <c r="A1" s="1074" t="s">
        <v>277</v>
      </c>
      <c r="B1" s="1075"/>
      <c r="C1" s="1075"/>
      <c r="D1" s="1075"/>
      <c r="E1" s="1075"/>
      <c r="F1" s="1076"/>
      <c r="G1" s="1073">
        <v>2017</v>
      </c>
    </row>
    <row r="2" spans="1:7" ht="29.25" customHeight="1">
      <c r="A2" s="1077"/>
      <c r="B2" s="1078"/>
      <c r="C2" s="1078"/>
      <c r="D2" s="1078"/>
      <c r="E2" s="1078"/>
      <c r="F2" s="1079"/>
      <c r="G2" s="1073"/>
    </row>
    <row r="3" spans="1:7">
      <c r="A3" s="2"/>
    </row>
    <row r="5" spans="1:7" ht="33.75" customHeight="1">
      <c r="A5" s="312" t="s">
        <v>1</v>
      </c>
      <c r="B5" s="320" t="s">
        <v>278</v>
      </c>
      <c r="C5" s="320" t="s">
        <v>279</v>
      </c>
      <c r="D5" s="320" t="s">
        <v>280</v>
      </c>
      <c r="E5" s="636" t="s">
        <v>592</v>
      </c>
      <c r="F5" s="312" t="s">
        <v>5</v>
      </c>
      <c r="G5" s="312" t="s">
        <v>6</v>
      </c>
    </row>
    <row r="6" spans="1:7">
      <c r="A6" s="5" t="s">
        <v>7</v>
      </c>
      <c r="B6" s="105">
        <v>4</v>
      </c>
      <c r="C6" s="105">
        <f>Tabulação!C4</f>
        <v>486</v>
      </c>
      <c r="D6" s="644">
        <v>0.45833333333333331</v>
      </c>
      <c r="E6" s="644">
        <v>6.708333333333333</v>
      </c>
      <c r="F6" s="241" t="s">
        <v>20</v>
      </c>
      <c r="G6" s="321"/>
    </row>
    <row r="7" spans="1:7" s="10" customFormat="1">
      <c r="A7" s="5" t="s">
        <v>8</v>
      </c>
      <c r="B7" s="105">
        <v>11</v>
      </c>
      <c r="C7" s="105">
        <f>Tabulação!C5</f>
        <v>506</v>
      </c>
      <c r="D7" s="644">
        <v>2.1111111111111112</v>
      </c>
      <c r="E7" s="644">
        <v>9.4027777777777768</v>
      </c>
      <c r="F7" s="241" t="s">
        <v>20</v>
      </c>
      <c r="G7" s="321"/>
    </row>
    <row r="8" spans="1:7">
      <c r="A8" s="11" t="s">
        <v>9</v>
      </c>
      <c r="B8" s="641">
        <v>24</v>
      </c>
      <c r="C8" s="105">
        <f>Tabulação!C6</f>
        <v>513</v>
      </c>
      <c r="D8" s="644">
        <v>1.9583333333333333</v>
      </c>
      <c r="E8" s="645">
        <v>29</v>
      </c>
      <c r="F8" s="241" t="s">
        <v>20</v>
      </c>
      <c r="G8" s="321"/>
    </row>
    <row r="9" spans="1:7">
      <c r="A9" s="11" t="s">
        <v>10</v>
      </c>
      <c r="B9" s="641"/>
      <c r="C9" s="105">
        <f>Tabulação!C7</f>
        <v>0</v>
      </c>
      <c r="D9" s="644"/>
      <c r="E9" s="645"/>
      <c r="F9" s="241" t="s">
        <v>20</v>
      </c>
      <c r="G9" s="321"/>
    </row>
    <row r="10" spans="1:7">
      <c r="A10" s="11" t="s">
        <v>11</v>
      </c>
      <c r="B10" s="641"/>
      <c r="C10" s="105">
        <f>Tabulação!C8</f>
        <v>0</v>
      </c>
      <c r="D10" s="644"/>
      <c r="E10" s="645"/>
      <c r="F10" s="241" t="s">
        <v>20</v>
      </c>
      <c r="G10" s="321"/>
    </row>
    <row r="11" spans="1:7">
      <c r="A11" s="11" t="s">
        <v>12</v>
      </c>
      <c r="B11" s="641"/>
      <c r="C11" s="105">
        <f>Tabulação!C9</f>
        <v>0</v>
      </c>
      <c r="D11" s="644"/>
      <c r="E11" s="645"/>
      <c r="F11" s="241" t="s">
        <v>20</v>
      </c>
      <c r="G11" s="321"/>
    </row>
    <row r="12" spans="1:7">
      <c r="A12" s="11" t="s">
        <v>13</v>
      </c>
      <c r="B12" s="641"/>
      <c r="C12" s="105">
        <f>Tabulação!C10</f>
        <v>0</v>
      </c>
      <c r="D12" s="644"/>
      <c r="E12" s="645"/>
      <c r="F12" s="241" t="s">
        <v>20</v>
      </c>
      <c r="G12" s="321"/>
    </row>
    <row r="13" spans="1:7">
      <c r="A13" s="11" t="s">
        <v>14</v>
      </c>
      <c r="B13" s="641"/>
      <c r="C13" s="105">
        <f>Tabulação!C11</f>
        <v>0</v>
      </c>
      <c r="D13" s="644"/>
      <c r="E13" s="645"/>
      <c r="F13" s="241" t="s">
        <v>20</v>
      </c>
      <c r="G13" s="321"/>
    </row>
    <row r="14" spans="1:7">
      <c r="A14" s="11" t="s">
        <v>15</v>
      </c>
      <c r="B14" s="641"/>
      <c r="C14" s="105">
        <f>Tabulação!C12</f>
        <v>0</v>
      </c>
      <c r="D14" s="644"/>
      <c r="E14" s="645"/>
      <c r="F14" s="241" t="s">
        <v>20</v>
      </c>
      <c r="G14" s="321"/>
    </row>
    <row r="15" spans="1:7">
      <c r="A15" s="11" t="s">
        <v>16</v>
      </c>
      <c r="B15" s="641"/>
      <c r="C15" s="105">
        <f>Tabulação!C13</f>
        <v>0</v>
      </c>
      <c r="D15" s="644"/>
      <c r="E15" s="645"/>
      <c r="F15" s="241" t="s">
        <v>20</v>
      </c>
      <c r="G15" s="321"/>
    </row>
    <row r="16" spans="1:7">
      <c r="A16" s="11" t="s">
        <v>17</v>
      </c>
      <c r="B16" s="641"/>
      <c r="C16" s="105">
        <f>Tabulação!C14</f>
        <v>0</v>
      </c>
      <c r="D16" s="644"/>
      <c r="E16" s="645"/>
      <c r="F16" s="241" t="s">
        <v>20</v>
      </c>
      <c r="G16" s="321"/>
    </row>
    <row r="17" spans="1:7">
      <c r="A17" s="11" t="s">
        <v>18</v>
      </c>
      <c r="B17" s="641"/>
      <c r="C17" s="105">
        <f>Tabulação!C15</f>
        <v>0</v>
      </c>
      <c r="D17" s="644"/>
      <c r="E17" s="645"/>
      <c r="F17" s="241" t="s">
        <v>20</v>
      </c>
      <c r="G17" s="321"/>
    </row>
    <row r="18" spans="1:7">
      <c r="A18" s="13" t="s">
        <v>19</v>
      </c>
      <c r="B18" s="642">
        <f>SUM(B6:B17)</f>
        <v>39</v>
      </c>
      <c r="C18" s="16" t="s">
        <v>20</v>
      </c>
      <c r="D18" s="643">
        <f>SUM(D6:D17)</f>
        <v>4.5277777777777777</v>
      </c>
      <c r="E18" s="643">
        <f>SUM(E6:E17)</f>
        <v>45.111111111111114</v>
      </c>
      <c r="F18" s="16">
        <f>SUM(F6:F17)</f>
        <v>0</v>
      </c>
      <c r="G18" s="321"/>
    </row>
    <row r="19" spans="1:7">
      <c r="A19" s="13" t="s">
        <v>21</v>
      </c>
      <c r="B19" s="642">
        <f>AVERAGE(B6:B17)</f>
        <v>13</v>
      </c>
      <c r="C19" s="322">
        <f t="shared" ref="C19:F19" si="0">AVERAGE(C6:C17)</f>
        <v>125.41666666666667</v>
      </c>
      <c r="D19" s="643">
        <f t="shared" si="0"/>
        <v>1.5092592592592593</v>
      </c>
      <c r="E19" s="643">
        <f t="shared" si="0"/>
        <v>15.037037037037038</v>
      </c>
      <c r="F19" s="322" t="e">
        <f t="shared" si="0"/>
        <v>#DIV/0!</v>
      </c>
      <c r="G19" s="321"/>
    </row>
    <row r="20" spans="1:7">
      <c r="A20" s="18"/>
      <c r="B20" s="19"/>
      <c r="C20" s="20"/>
      <c r="D20" s="20"/>
      <c r="E20" s="20"/>
      <c r="F20" s="20"/>
      <c r="G20" s="20"/>
    </row>
    <row r="21" spans="1:7">
      <c r="A21" s="20" t="s">
        <v>22</v>
      </c>
      <c r="B21" s="20"/>
      <c r="C21" s="20"/>
      <c r="D21" s="20"/>
      <c r="E21" s="20"/>
      <c r="F21" s="20"/>
      <c r="G21" s="20"/>
    </row>
    <row r="22" spans="1:7">
      <c r="A22" s="20"/>
      <c r="B22" s="20"/>
      <c r="C22" s="20"/>
      <c r="D22" s="20"/>
      <c r="E22" s="20"/>
      <c r="F22" s="20"/>
      <c r="G22" s="20"/>
    </row>
    <row r="23" spans="1:7">
      <c r="A23" s="20"/>
      <c r="B23" s="20"/>
      <c r="C23" s="20"/>
      <c r="D23" s="20"/>
      <c r="E23" s="20"/>
      <c r="F23" s="20"/>
      <c r="G23" s="20"/>
    </row>
    <row r="24" spans="1:7">
      <c r="A24" s="20"/>
      <c r="B24" s="20"/>
      <c r="C24" s="20"/>
      <c r="D24" s="20"/>
      <c r="E24" s="20"/>
      <c r="F24" s="20"/>
      <c r="G24" s="20"/>
    </row>
    <row r="25" spans="1:7">
      <c r="A25" s="20"/>
      <c r="B25" s="20"/>
      <c r="C25" s="20"/>
      <c r="D25" s="20"/>
      <c r="E25" s="20"/>
      <c r="F25" s="20"/>
      <c r="G25" s="20"/>
    </row>
    <row r="26" spans="1:7">
      <c r="A26" s="20"/>
      <c r="B26" s="20"/>
      <c r="C26" s="20"/>
      <c r="D26" s="20"/>
      <c r="E26" s="20"/>
      <c r="F26" s="20"/>
      <c r="G26" s="20"/>
    </row>
    <row r="27" spans="1:7">
      <c r="A27" s="20"/>
      <c r="B27" s="20"/>
      <c r="C27" s="20"/>
      <c r="D27" s="20"/>
      <c r="E27" s="20"/>
      <c r="F27" s="20"/>
      <c r="G27" s="20"/>
    </row>
    <row r="28" spans="1:7">
      <c r="A28" s="20"/>
      <c r="B28" s="20"/>
      <c r="C28" s="20"/>
      <c r="D28" s="20"/>
      <c r="E28" s="20"/>
      <c r="F28" s="20"/>
      <c r="G28" s="20"/>
    </row>
    <row r="29" spans="1:7">
      <c r="A29" s="20"/>
      <c r="B29" s="20"/>
      <c r="C29" s="20"/>
      <c r="D29" s="20"/>
      <c r="E29" s="20"/>
      <c r="F29" s="20"/>
      <c r="G29" s="20"/>
    </row>
    <row r="30" spans="1:7">
      <c r="A30" s="20"/>
      <c r="B30" s="20"/>
      <c r="C30" s="20"/>
      <c r="D30" s="20"/>
      <c r="E30" s="20"/>
      <c r="F30" s="20"/>
      <c r="G30" s="20"/>
    </row>
    <row r="31" spans="1:7">
      <c r="A31" s="20"/>
      <c r="B31" s="20"/>
      <c r="C31" s="20"/>
      <c r="D31" s="20"/>
      <c r="E31" s="20"/>
      <c r="F31" s="20"/>
      <c r="G31" s="20"/>
    </row>
    <row r="32" spans="1:7">
      <c r="A32" s="20"/>
      <c r="B32" s="20"/>
      <c r="C32" s="20"/>
      <c r="D32" s="20"/>
      <c r="E32" s="20"/>
      <c r="F32" s="20"/>
      <c r="G32" s="20"/>
    </row>
    <row r="33" spans="1:7">
      <c r="A33" s="20"/>
      <c r="B33" s="20"/>
      <c r="C33" s="20"/>
      <c r="D33" s="20"/>
      <c r="E33" s="20"/>
      <c r="F33" s="20"/>
      <c r="G33" s="20"/>
    </row>
    <row r="34" spans="1:7">
      <c r="A34" s="20"/>
      <c r="B34" s="20"/>
      <c r="C34" s="20"/>
      <c r="D34" s="20"/>
      <c r="E34" s="20"/>
      <c r="F34" s="20"/>
      <c r="G34" s="20"/>
    </row>
    <row r="35" spans="1:7">
      <c r="A35" s="20"/>
      <c r="B35" s="20"/>
      <c r="C35" s="20"/>
      <c r="D35" s="20"/>
      <c r="E35" s="20"/>
      <c r="F35" s="20"/>
      <c r="G35" s="20"/>
    </row>
    <row r="38" spans="1:7">
      <c r="B38" s="21" t="s">
        <v>23</v>
      </c>
      <c r="C38" s="21"/>
    </row>
    <row r="39" spans="1:7">
      <c r="B39" s="817" t="s">
        <v>24</v>
      </c>
      <c r="C39" s="817"/>
      <c r="D39" s="629" t="s">
        <v>570</v>
      </c>
    </row>
    <row r="40" spans="1:7">
      <c r="B40" s="818" t="s">
        <v>26</v>
      </c>
      <c r="C40" s="818"/>
      <c r="D40" s="629" t="s">
        <v>572</v>
      </c>
    </row>
    <row r="41" spans="1:7">
      <c r="B41" s="799" t="s">
        <v>28</v>
      </c>
      <c r="C41" s="799"/>
      <c r="D41" s="629" t="s">
        <v>573</v>
      </c>
    </row>
    <row r="42" spans="1:7">
      <c r="B42" s="800" t="s">
        <v>115</v>
      </c>
      <c r="C42" s="800"/>
      <c r="D42" s="629" t="s">
        <v>574</v>
      </c>
    </row>
    <row r="43" spans="1:7">
      <c r="B43" s="801"/>
      <c r="C43" s="801"/>
      <c r="D43" s="629" t="s">
        <v>32</v>
      </c>
    </row>
    <row r="52" spans="1:15" ht="15" customHeight="1">
      <c r="A52" s="734" t="s">
        <v>33</v>
      </c>
      <c r="B52" s="775" t="s">
        <v>34</v>
      </c>
      <c r="C52" s="776"/>
      <c r="D52" s="776"/>
      <c r="E52" s="776"/>
      <c r="F52" s="776"/>
      <c r="G52" s="777"/>
      <c r="H52" s="769" t="s">
        <v>35</v>
      </c>
      <c r="I52" s="770"/>
      <c r="J52" s="771"/>
      <c r="K52" s="769" t="s">
        <v>36</v>
      </c>
      <c r="L52" s="771"/>
      <c r="M52" s="734" t="s">
        <v>116</v>
      </c>
      <c r="N52" s="734" t="s">
        <v>37</v>
      </c>
      <c r="O52" s="734" t="s">
        <v>38</v>
      </c>
    </row>
    <row r="53" spans="1:15">
      <c r="A53" s="734"/>
      <c r="B53" s="778"/>
      <c r="C53" s="779"/>
      <c r="D53" s="779"/>
      <c r="E53" s="779"/>
      <c r="F53" s="779"/>
      <c r="G53" s="780"/>
      <c r="H53" s="772"/>
      <c r="I53" s="773"/>
      <c r="J53" s="774"/>
      <c r="K53" s="772"/>
      <c r="L53" s="774"/>
      <c r="M53" s="734"/>
      <c r="N53" s="734"/>
      <c r="O53" s="734"/>
    </row>
    <row r="54" spans="1:15">
      <c r="A54" s="793"/>
      <c r="B54" s="788"/>
      <c r="C54" s="788"/>
      <c r="D54" s="788"/>
      <c r="E54" s="794"/>
      <c r="F54" s="794"/>
      <c r="G54" s="794"/>
      <c r="H54" s="790"/>
      <c r="I54" s="790"/>
      <c r="J54" s="794"/>
      <c r="K54" s="789"/>
      <c r="L54" s="789"/>
      <c r="M54" s="28"/>
      <c r="N54" s="28"/>
      <c r="O54" s="142"/>
    </row>
    <row r="55" spans="1:15">
      <c r="A55" s="794"/>
      <c r="B55" s="794"/>
      <c r="C55" s="794"/>
      <c r="D55" s="794"/>
      <c r="E55" s="794"/>
      <c r="F55" s="794"/>
      <c r="G55" s="794"/>
      <c r="H55" s="790"/>
      <c r="I55" s="790"/>
      <c r="J55" s="794"/>
      <c r="K55" s="789"/>
      <c r="L55" s="789"/>
      <c r="M55" s="30"/>
      <c r="N55" s="30"/>
      <c r="O55" s="142"/>
    </row>
  </sheetData>
  <mergeCells count="20">
    <mergeCell ref="O52:O53"/>
    <mergeCell ref="A54:A55"/>
    <mergeCell ref="B54:G55"/>
    <mergeCell ref="H54:J54"/>
    <mergeCell ref="K54:L54"/>
    <mergeCell ref="H55:J55"/>
    <mergeCell ref="K55:L55"/>
    <mergeCell ref="B52:G53"/>
    <mergeCell ref="H52:J53"/>
    <mergeCell ref="A52:A53"/>
    <mergeCell ref="G1:G2"/>
    <mergeCell ref="A1:F2"/>
    <mergeCell ref="K52:L53"/>
    <mergeCell ref="M52:M53"/>
    <mergeCell ref="N52:N53"/>
    <mergeCell ref="B39:C39"/>
    <mergeCell ref="B40:C40"/>
    <mergeCell ref="B41:C41"/>
    <mergeCell ref="B42:C42"/>
    <mergeCell ref="B43:C43"/>
  </mergeCells>
  <conditionalFormatting sqref="I54:I55 O54:O55">
    <cfRule type="containsText" dxfId="21" priority="3" stopIfTrue="1" operator="containsText" text="Em andamento">
      <formula>NOT(ISERROR(SEARCH("Em andamento",I54)))</formula>
    </cfRule>
    <cfRule type="containsText" dxfId="20" priority="4" stopIfTrue="1" operator="containsText" text="Concluído">
      <formula>NOT(ISERROR(SEARCH("Concluído",I54)))</formula>
    </cfRule>
  </conditionalFormatting>
  <pageMargins left="0.59055118110236227" right="0.59055118110236227" top="0.39370078740157483" bottom="0.39370078740157483" header="0.51181102362204722" footer="0.51181102362204722"/>
  <pageSetup paperSize="9"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>
  <dimension ref="A1:P156"/>
  <sheetViews>
    <sheetView workbookViewId="0">
      <selection activeCell="O5" sqref="O5:O18"/>
    </sheetView>
  </sheetViews>
  <sheetFormatPr defaultRowHeight="15"/>
  <cols>
    <col min="1" max="1" width="19.7109375" style="1" bestFit="1" customWidth="1"/>
    <col min="2" max="2" width="14.42578125" style="1" customWidth="1"/>
    <col min="3" max="3" width="13.5703125" style="1" customWidth="1"/>
    <col min="4" max="4" width="13.85546875" style="1" bestFit="1" customWidth="1"/>
    <col min="5" max="5" width="16.85546875" style="1" customWidth="1"/>
    <col min="6" max="6" width="10.85546875" style="1" customWidth="1"/>
    <col min="7" max="8" width="15.28515625" style="1" bestFit="1" customWidth="1"/>
    <col min="9" max="9" width="11.28515625" style="1" customWidth="1"/>
    <col min="10" max="10" width="9.140625" style="1"/>
    <col min="11" max="11" width="21.85546875" style="1" customWidth="1"/>
    <col min="12" max="12" width="10.140625" style="1" customWidth="1"/>
    <col min="13" max="13" width="11" style="1" customWidth="1"/>
    <col min="14" max="14" width="11.28515625" style="1" customWidth="1"/>
    <col min="15" max="15" width="11.5703125" style="1" customWidth="1"/>
    <col min="16" max="16" width="7.5703125" style="1" customWidth="1"/>
    <col min="17" max="16384" width="9.140625" style="1"/>
  </cols>
  <sheetData>
    <row r="1" spans="1:16" ht="30" customHeight="1">
      <c r="A1" s="816" t="s">
        <v>284</v>
      </c>
      <c r="B1" s="816"/>
      <c r="C1" s="816"/>
      <c r="D1" s="816"/>
      <c r="E1" s="816"/>
      <c r="F1" s="816"/>
      <c r="G1" s="816"/>
      <c r="H1" s="816"/>
      <c r="I1" s="748">
        <v>2017</v>
      </c>
    </row>
    <row r="2" spans="1:16" ht="30" customHeight="1">
      <c r="A2" s="816"/>
      <c r="B2" s="816"/>
      <c r="C2" s="816"/>
      <c r="D2" s="816"/>
      <c r="E2" s="816"/>
      <c r="F2" s="816"/>
      <c r="G2" s="816"/>
      <c r="H2" s="816"/>
      <c r="I2" s="749"/>
    </row>
    <row r="3" spans="1:16">
      <c r="A3" s="2"/>
    </row>
    <row r="5" spans="1:16" ht="24">
      <c r="A5" s="1094" t="s">
        <v>409</v>
      </c>
      <c r="B5" s="1094"/>
      <c r="C5" s="535" t="s">
        <v>285</v>
      </c>
      <c r="D5" s="535" t="s">
        <v>286</v>
      </c>
      <c r="E5" s="536" t="s">
        <v>287</v>
      </c>
      <c r="F5" s="535" t="s">
        <v>288</v>
      </c>
      <c r="G5" s="537" t="s">
        <v>289</v>
      </c>
      <c r="H5" s="535" t="s">
        <v>290</v>
      </c>
      <c r="I5" s="535" t="s">
        <v>291</v>
      </c>
      <c r="K5" s="352" t="s">
        <v>410</v>
      </c>
      <c r="L5" s="353" t="s">
        <v>304</v>
      </c>
      <c r="M5" s="502" t="s">
        <v>305</v>
      </c>
      <c r="N5" s="503" t="s">
        <v>306</v>
      </c>
      <c r="O5" s="530" t="s">
        <v>307</v>
      </c>
      <c r="P5" s="355" t="s">
        <v>201</v>
      </c>
    </row>
    <row r="6" spans="1:16">
      <c r="A6" s="408" t="s">
        <v>7</v>
      </c>
      <c r="B6" s="409">
        <v>19</v>
      </c>
      <c r="C6" s="414">
        <v>6</v>
      </c>
      <c r="D6" s="414">
        <v>7</v>
      </c>
      <c r="E6" s="414">
        <v>2</v>
      </c>
      <c r="F6" s="414">
        <v>4</v>
      </c>
      <c r="G6" s="414">
        <v>0</v>
      </c>
      <c r="H6" s="414">
        <v>0</v>
      </c>
      <c r="I6" s="410">
        <f>Tabulação!D4</f>
        <v>2268957.6</v>
      </c>
      <c r="K6" s="323" t="s">
        <v>7</v>
      </c>
      <c r="L6" s="431">
        <v>7</v>
      </c>
      <c r="M6" s="531">
        <v>11711.34</v>
      </c>
      <c r="N6" s="531">
        <v>438.29</v>
      </c>
      <c r="O6" s="648">
        <f>Tabulação!B4</f>
        <v>14388798.630000001</v>
      </c>
      <c r="P6" s="423">
        <f>M6/O6</f>
        <v>8.1392062681191334E-4</v>
      </c>
    </row>
    <row r="7" spans="1:16">
      <c r="A7" s="408" t="s">
        <v>8</v>
      </c>
      <c r="B7" s="409">
        <v>15</v>
      </c>
      <c r="C7" s="415">
        <v>2</v>
      </c>
      <c r="D7" s="415">
        <v>3</v>
      </c>
      <c r="E7" s="415">
        <v>5</v>
      </c>
      <c r="F7" s="415">
        <v>5</v>
      </c>
      <c r="G7" s="415">
        <v>0</v>
      </c>
      <c r="H7" s="415">
        <v>0</v>
      </c>
      <c r="I7" s="410">
        <f>Tabulação!D5</f>
        <v>2472628.1</v>
      </c>
      <c r="K7" s="323" t="s">
        <v>8</v>
      </c>
      <c r="L7" s="431">
        <v>11</v>
      </c>
      <c r="M7" s="531">
        <v>31863</v>
      </c>
      <c r="N7" s="531">
        <v>659.67</v>
      </c>
      <c r="O7" s="648">
        <f>Tabulação!B5</f>
        <v>16097250.539999999</v>
      </c>
      <c r="P7" s="423">
        <f t="shared" ref="P7:P18" si="0">M7/O7</f>
        <v>1.9794063539499336E-3</v>
      </c>
    </row>
    <row r="8" spans="1:16">
      <c r="A8" s="408" t="s">
        <v>9</v>
      </c>
      <c r="B8" s="409">
        <v>6</v>
      </c>
      <c r="C8" s="414">
        <v>1</v>
      </c>
      <c r="D8" s="414">
        <v>0</v>
      </c>
      <c r="E8" s="414">
        <v>3</v>
      </c>
      <c r="F8" s="414">
        <v>0</v>
      </c>
      <c r="G8" s="414">
        <v>0</v>
      </c>
      <c r="H8" s="414">
        <v>2</v>
      </c>
      <c r="I8" s="410">
        <f>Tabulação!D6</f>
        <v>2799279.68</v>
      </c>
      <c r="K8" s="323" t="s">
        <v>9</v>
      </c>
      <c r="L8" s="431">
        <v>5</v>
      </c>
      <c r="M8" s="531">
        <v>7212.15</v>
      </c>
      <c r="N8" s="531">
        <v>595.05999999999995</v>
      </c>
      <c r="O8" s="648">
        <f>Tabulação!B6</f>
        <v>17967002.510000002</v>
      </c>
      <c r="P8" s="423">
        <f t="shared" si="0"/>
        <v>4.0141086394271332E-4</v>
      </c>
    </row>
    <row r="9" spans="1:16">
      <c r="A9" s="408" t="s">
        <v>10</v>
      </c>
      <c r="B9" s="409"/>
      <c r="C9" s="414"/>
      <c r="D9" s="414"/>
      <c r="E9" s="414"/>
      <c r="F9" s="414"/>
      <c r="G9" s="414"/>
      <c r="H9" s="414"/>
      <c r="I9" s="410">
        <f>Tabulação!D7</f>
        <v>0</v>
      </c>
      <c r="K9" s="323" t="s">
        <v>10</v>
      </c>
      <c r="L9" s="431"/>
      <c r="M9" s="531"/>
      <c r="N9" s="531"/>
      <c r="O9" s="429"/>
      <c r="P9" s="423" t="e">
        <f t="shared" si="0"/>
        <v>#DIV/0!</v>
      </c>
    </row>
    <row r="10" spans="1:16">
      <c r="A10" s="408" t="s">
        <v>11</v>
      </c>
      <c r="B10" s="409"/>
      <c r="C10" s="414"/>
      <c r="D10" s="414"/>
      <c r="E10" s="414"/>
      <c r="F10" s="414"/>
      <c r="G10" s="414"/>
      <c r="H10" s="414"/>
      <c r="I10" s="410">
        <f>Tabulação!D8</f>
        <v>0</v>
      </c>
      <c r="K10" s="323" t="s">
        <v>11</v>
      </c>
      <c r="L10" s="431"/>
      <c r="M10" s="531"/>
      <c r="N10" s="531"/>
      <c r="O10" s="532"/>
      <c r="P10" s="423" t="e">
        <f t="shared" si="0"/>
        <v>#DIV/0!</v>
      </c>
    </row>
    <row r="11" spans="1:16">
      <c r="A11" s="408" t="s">
        <v>12</v>
      </c>
      <c r="B11" s="409"/>
      <c r="C11" s="414"/>
      <c r="D11" s="414"/>
      <c r="E11" s="414"/>
      <c r="F11" s="414"/>
      <c r="G11" s="414"/>
      <c r="H11" s="414"/>
      <c r="I11" s="410">
        <f>Tabulação!D9</f>
        <v>0</v>
      </c>
      <c r="K11" s="323" t="s">
        <v>12</v>
      </c>
      <c r="L11" s="431"/>
      <c r="M11" s="531"/>
      <c r="N11" s="531"/>
      <c r="O11" s="533"/>
      <c r="P11" s="423" t="e">
        <f t="shared" si="0"/>
        <v>#DIV/0!</v>
      </c>
    </row>
    <row r="12" spans="1:16">
      <c r="A12" s="408" t="s">
        <v>13</v>
      </c>
      <c r="B12" s="409"/>
      <c r="C12" s="414"/>
      <c r="D12" s="414"/>
      <c r="E12" s="414"/>
      <c r="F12" s="414"/>
      <c r="G12" s="414"/>
      <c r="H12" s="414"/>
      <c r="I12" s="410">
        <f>Tabulação!D10</f>
        <v>0</v>
      </c>
      <c r="K12" s="323" t="s">
        <v>13</v>
      </c>
      <c r="L12" s="431"/>
      <c r="M12" s="531"/>
      <c r="N12" s="531"/>
      <c r="O12" s="532"/>
      <c r="P12" s="423" t="e">
        <f t="shared" si="0"/>
        <v>#DIV/0!</v>
      </c>
    </row>
    <row r="13" spans="1:16">
      <c r="A13" s="408" t="s">
        <v>14</v>
      </c>
      <c r="B13" s="409"/>
      <c r="C13" s="414"/>
      <c r="D13" s="414"/>
      <c r="E13" s="414"/>
      <c r="F13" s="414"/>
      <c r="G13" s="414"/>
      <c r="H13" s="414"/>
      <c r="I13" s="410">
        <f>Tabulação!D11</f>
        <v>0</v>
      </c>
      <c r="K13" s="323" t="s">
        <v>14</v>
      </c>
      <c r="L13" s="431"/>
      <c r="M13" s="427"/>
      <c r="N13" s="428"/>
      <c r="O13" s="532"/>
      <c r="P13" s="423" t="e">
        <f t="shared" si="0"/>
        <v>#DIV/0!</v>
      </c>
    </row>
    <row r="14" spans="1:16">
      <c r="A14" s="408" t="s">
        <v>15</v>
      </c>
      <c r="B14" s="409"/>
      <c r="C14" s="414"/>
      <c r="D14" s="414"/>
      <c r="E14" s="414"/>
      <c r="F14" s="414"/>
      <c r="G14" s="414"/>
      <c r="H14" s="414"/>
      <c r="I14" s="410">
        <f>Tabulação!D12</f>
        <v>0</v>
      </c>
      <c r="K14" s="323" t="s">
        <v>15</v>
      </c>
      <c r="L14" s="431"/>
      <c r="M14" s="531"/>
      <c r="N14" s="531"/>
      <c r="O14" s="532"/>
      <c r="P14" s="423" t="e">
        <f t="shared" si="0"/>
        <v>#DIV/0!</v>
      </c>
    </row>
    <row r="15" spans="1:16">
      <c r="A15" s="408" t="s">
        <v>16</v>
      </c>
      <c r="B15" s="409"/>
      <c r="C15" s="414"/>
      <c r="D15" s="414"/>
      <c r="E15" s="414"/>
      <c r="F15" s="414"/>
      <c r="G15" s="414"/>
      <c r="H15" s="414"/>
      <c r="I15" s="410">
        <f>Tabulação!D13</f>
        <v>0</v>
      </c>
      <c r="K15" s="323" t="s">
        <v>16</v>
      </c>
      <c r="L15" s="431"/>
      <c r="M15" s="531"/>
      <c r="N15" s="531"/>
      <c r="O15" s="532"/>
      <c r="P15" s="423" t="e">
        <f t="shared" si="0"/>
        <v>#DIV/0!</v>
      </c>
    </row>
    <row r="16" spans="1:16">
      <c r="A16" s="408" t="s">
        <v>17</v>
      </c>
      <c r="B16" s="411"/>
      <c r="C16" s="416"/>
      <c r="D16" s="416"/>
      <c r="E16" s="416"/>
      <c r="F16" s="416"/>
      <c r="G16" s="416"/>
      <c r="H16" s="416"/>
      <c r="I16" s="410">
        <f>Tabulação!D14</f>
        <v>0</v>
      </c>
      <c r="K16" s="323" t="s">
        <v>17</v>
      </c>
      <c r="L16" s="431"/>
      <c r="M16" s="429"/>
      <c r="N16" s="534"/>
      <c r="O16" s="533"/>
      <c r="P16" s="423" t="e">
        <f t="shared" si="0"/>
        <v>#DIV/0!</v>
      </c>
    </row>
    <row r="17" spans="1:16">
      <c r="A17" s="408" t="s">
        <v>18</v>
      </c>
      <c r="B17" s="409"/>
      <c r="C17" s="414"/>
      <c r="D17" s="414"/>
      <c r="E17" s="414"/>
      <c r="F17" s="414"/>
      <c r="G17" s="414"/>
      <c r="H17" s="414"/>
      <c r="I17" s="410">
        <f>Tabulação!D15</f>
        <v>0</v>
      </c>
      <c r="K17" s="323" t="s">
        <v>18</v>
      </c>
      <c r="L17" s="431"/>
      <c r="M17" s="531"/>
      <c r="N17" s="531"/>
      <c r="O17" s="532"/>
      <c r="P17" s="423" t="e">
        <f t="shared" si="0"/>
        <v>#DIV/0!</v>
      </c>
    </row>
    <row r="18" spans="1:16" ht="15.75">
      <c r="A18" s="412" t="s">
        <v>19</v>
      </c>
      <c r="B18" s="413">
        <f t="shared" ref="B18:H18" si="1">SUM(B6:B17)</f>
        <v>40</v>
      </c>
      <c r="C18" s="417">
        <f t="shared" si="1"/>
        <v>9</v>
      </c>
      <c r="D18" s="538">
        <f t="shared" si="1"/>
        <v>10</v>
      </c>
      <c r="E18" s="417">
        <f t="shared" si="1"/>
        <v>10</v>
      </c>
      <c r="F18" s="417">
        <f t="shared" si="1"/>
        <v>9</v>
      </c>
      <c r="G18" s="417">
        <f t="shared" si="1"/>
        <v>0</v>
      </c>
      <c r="H18" s="417">
        <f t="shared" si="1"/>
        <v>2</v>
      </c>
      <c r="I18" s="410">
        <f>Tabulação!D16</f>
        <v>7540865.3800000008</v>
      </c>
      <c r="K18" s="361" t="s">
        <v>19</v>
      </c>
      <c r="L18" s="431">
        <f>SUM(L6:L17)</f>
        <v>23</v>
      </c>
      <c r="M18" s="432">
        <f>SUM(M6:M17)</f>
        <v>50786.49</v>
      </c>
      <c r="N18" s="432">
        <f t="shared" ref="N18:O18" si="2">SUM(N6:N17)</f>
        <v>1693.02</v>
      </c>
      <c r="O18" s="432">
        <f t="shared" si="2"/>
        <v>48453051.680000007</v>
      </c>
      <c r="P18" s="477">
        <f t="shared" si="0"/>
        <v>1.0481587482953766E-3</v>
      </c>
    </row>
    <row r="21" spans="1:16" ht="33.75" customHeight="1">
      <c r="A21" s="1081" t="s">
        <v>354</v>
      </c>
      <c r="B21" s="1081"/>
      <c r="C21" s="406" t="s">
        <v>285</v>
      </c>
      <c r="D21" s="406" t="s">
        <v>286</v>
      </c>
      <c r="E21" s="419" t="s">
        <v>287</v>
      </c>
      <c r="F21" s="406" t="s">
        <v>288</v>
      </c>
      <c r="G21" s="418" t="s">
        <v>289</v>
      </c>
      <c r="H21" s="407" t="s">
        <v>290</v>
      </c>
      <c r="I21" s="407" t="s">
        <v>291</v>
      </c>
      <c r="J21" s="336"/>
      <c r="K21" s="337" t="s">
        <v>292</v>
      </c>
      <c r="L21" s="335">
        <v>2016</v>
      </c>
      <c r="M21" s="333">
        <v>2015</v>
      </c>
      <c r="N21" s="333">
        <v>2014</v>
      </c>
      <c r="O21" s="335">
        <v>2013</v>
      </c>
    </row>
    <row r="22" spans="1:16" ht="15" customHeight="1">
      <c r="A22" s="408" t="s">
        <v>7</v>
      </c>
      <c r="B22" s="409">
        <v>25</v>
      </c>
      <c r="C22" s="414">
        <v>4</v>
      </c>
      <c r="D22" s="414">
        <v>7</v>
      </c>
      <c r="E22" s="414">
        <v>9</v>
      </c>
      <c r="F22" s="414">
        <v>4</v>
      </c>
      <c r="G22" s="414">
        <v>0</v>
      </c>
      <c r="H22" s="414">
        <v>0</v>
      </c>
      <c r="I22" s="436">
        <v>2016558.9</v>
      </c>
      <c r="J22" s="340"/>
      <c r="K22" s="334" t="s">
        <v>287</v>
      </c>
      <c r="L22" s="341">
        <v>0.45590000000000003</v>
      </c>
      <c r="M22" s="341">
        <v>0.46429999999999999</v>
      </c>
      <c r="N22" s="342">
        <v>0.31859999999999999</v>
      </c>
      <c r="O22" s="342">
        <v>0.27600000000000002</v>
      </c>
    </row>
    <row r="23" spans="1:16" s="10" customFormat="1" ht="18" customHeight="1">
      <c r="A23" s="408" t="s">
        <v>8</v>
      </c>
      <c r="B23" s="409">
        <v>25</v>
      </c>
      <c r="C23" s="415">
        <v>4</v>
      </c>
      <c r="D23" s="415">
        <v>4</v>
      </c>
      <c r="E23" s="415">
        <v>7</v>
      </c>
      <c r="F23" s="415">
        <v>8</v>
      </c>
      <c r="G23" s="415">
        <v>1</v>
      </c>
      <c r="H23" s="415">
        <v>1</v>
      </c>
      <c r="I23" s="436">
        <v>2177398.1</v>
      </c>
      <c r="J23" s="340"/>
      <c r="K23" s="333" t="s">
        <v>288</v>
      </c>
      <c r="L23" s="343">
        <v>0.21840000000000001</v>
      </c>
      <c r="M23" s="342">
        <v>0.2351</v>
      </c>
      <c r="N23" s="342">
        <v>0.14899999999999999</v>
      </c>
      <c r="O23" s="342">
        <v>0.14399999999999999</v>
      </c>
    </row>
    <row r="24" spans="1:16" s="10" customFormat="1">
      <c r="A24" s="408" t="s">
        <v>9</v>
      </c>
      <c r="B24" s="409">
        <v>30</v>
      </c>
      <c r="C24" s="414">
        <v>2</v>
      </c>
      <c r="D24" s="433">
        <v>6</v>
      </c>
      <c r="E24" s="414">
        <v>15</v>
      </c>
      <c r="F24" s="414">
        <v>7</v>
      </c>
      <c r="G24" s="414">
        <v>0</v>
      </c>
      <c r="H24" s="414">
        <v>0</v>
      </c>
      <c r="I24" s="436">
        <v>2546083.2999999998</v>
      </c>
      <c r="J24" s="336"/>
      <c r="K24" s="333" t="s">
        <v>286</v>
      </c>
      <c r="L24" s="343">
        <v>0.1762</v>
      </c>
      <c r="M24" s="342">
        <v>0.15479999999999999</v>
      </c>
      <c r="N24" s="341">
        <v>0.39450000000000002</v>
      </c>
      <c r="O24" s="344">
        <v>0.52900000000000003</v>
      </c>
    </row>
    <row r="25" spans="1:16">
      <c r="A25" s="408" t="s">
        <v>10</v>
      </c>
      <c r="B25" s="409">
        <v>27</v>
      </c>
      <c r="C25" s="414">
        <v>2</v>
      </c>
      <c r="D25" s="433">
        <v>5</v>
      </c>
      <c r="E25" s="414">
        <v>13</v>
      </c>
      <c r="F25" s="414">
        <v>6</v>
      </c>
      <c r="G25" s="414">
        <v>0</v>
      </c>
      <c r="H25" s="414">
        <v>2</v>
      </c>
      <c r="I25" s="436">
        <v>2358866.5</v>
      </c>
      <c r="J25" s="336"/>
      <c r="K25" s="333" t="s">
        <v>285</v>
      </c>
      <c r="L25" s="343">
        <v>0.1341</v>
      </c>
      <c r="M25" s="342">
        <v>0.11609999999999999</v>
      </c>
      <c r="N25" s="342">
        <v>9.3799999999999994E-2</v>
      </c>
      <c r="O25" s="343">
        <v>3.9E-2</v>
      </c>
    </row>
    <row r="26" spans="1:16">
      <c r="A26" s="408" t="s">
        <v>11</v>
      </c>
      <c r="B26" s="409">
        <v>22</v>
      </c>
      <c r="C26" s="414">
        <v>1</v>
      </c>
      <c r="D26" s="433">
        <v>3</v>
      </c>
      <c r="E26" s="414">
        <v>9</v>
      </c>
      <c r="F26" s="414">
        <v>8</v>
      </c>
      <c r="G26" s="414">
        <v>0</v>
      </c>
      <c r="H26" s="414">
        <v>1</v>
      </c>
      <c r="I26" s="436">
        <v>2442420</v>
      </c>
      <c r="J26" s="336"/>
      <c r="K26" s="335" t="s">
        <v>289</v>
      </c>
      <c r="L26" s="343">
        <v>2.3E-2</v>
      </c>
      <c r="M26" s="342">
        <v>1.1900000000000001E-2</v>
      </c>
      <c r="N26" s="342">
        <v>8.3000000000000001E-3</v>
      </c>
      <c r="O26" s="345">
        <v>5.0000000000000001E-3</v>
      </c>
    </row>
    <row r="27" spans="1:16">
      <c r="A27" s="408" t="s">
        <v>12</v>
      </c>
      <c r="B27" s="409">
        <v>18</v>
      </c>
      <c r="C27" s="414">
        <v>3</v>
      </c>
      <c r="D27" s="433">
        <v>1</v>
      </c>
      <c r="E27" s="414">
        <v>8</v>
      </c>
      <c r="F27" s="414">
        <v>5</v>
      </c>
      <c r="G27" s="414">
        <v>1</v>
      </c>
      <c r="H27" s="414">
        <v>0</v>
      </c>
      <c r="I27" s="436">
        <v>2294255.2999999998</v>
      </c>
      <c r="J27" s="336"/>
      <c r="K27" s="333" t="s">
        <v>290</v>
      </c>
      <c r="L27" s="343">
        <v>2.3E-2</v>
      </c>
      <c r="M27" s="342">
        <v>3.8699999999999998E-2</v>
      </c>
      <c r="N27" s="342">
        <v>1.7899999999999999E-2</v>
      </c>
      <c r="O27" s="345">
        <v>8.0000000000000002E-3</v>
      </c>
    </row>
    <row r="28" spans="1:16">
      <c r="A28" s="408" t="s">
        <v>13</v>
      </c>
      <c r="B28" s="409">
        <v>19</v>
      </c>
      <c r="C28" s="414">
        <v>3</v>
      </c>
      <c r="D28" s="433">
        <v>1</v>
      </c>
      <c r="E28" s="414">
        <v>11</v>
      </c>
      <c r="F28" s="414">
        <v>3</v>
      </c>
      <c r="G28" s="414">
        <v>1</v>
      </c>
      <c r="H28" s="414">
        <v>0</v>
      </c>
      <c r="I28" s="436">
        <v>2311364.9500000002</v>
      </c>
      <c r="J28" s="336"/>
      <c r="K28" s="346"/>
      <c r="L28" s="347"/>
      <c r="M28" s="336"/>
      <c r="N28" s="336"/>
      <c r="O28" s="336"/>
    </row>
    <row r="29" spans="1:16">
      <c r="A29" s="408" t="s">
        <v>14</v>
      </c>
      <c r="B29" s="409">
        <v>29</v>
      </c>
      <c r="C29" s="414">
        <v>8</v>
      </c>
      <c r="D29" s="433">
        <v>6</v>
      </c>
      <c r="E29" s="414">
        <v>15</v>
      </c>
      <c r="F29" s="414">
        <v>5</v>
      </c>
      <c r="G29" s="414">
        <v>1</v>
      </c>
      <c r="H29" s="414">
        <v>1</v>
      </c>
      <c r="I29" s="436">
        <v>2920257.3</v>
      </c>
      <c r="J29" s="336"/>
      <c r="K29" s="333" t="s">
        <v>293</v>
      </c>
      <c r="L29" s="333" t="s">
        <v>294</v>
      </c>
      <c r="M29" s="336"/>
      <c r="N29" s="336"/>
      <c r="O29" s="336"/>
    </row>
    <row r="30" spans="1:16">
      <c r="A30" s="408" t="s">
        <v>15</v>
      </c>
      <c r="B30" s="409">
        <v>19</v>
      </c>
      <c r="C30" s="414">
        <v>2</v>
      </c>
      <c r="D30" s="433">
        <v>2</v>
      </c>
      <c r="E30" s="414">
        <v>10</v>
      </c>
      <c r="F30" s="414">
        <v>5</v>
      </c>
      <c r="G30" s="414">
        <v>0</v>
      </c>
      <c r="H30" s="414">
        <v>0</v>
      </c>
      <c r="I30" s="436">
        <v>2650178.2999999998</v>
      </c>
      <c r="J30" s="336"/>
      <c r="K30" s="348" t="s">
        <v>295</v>
      </c>
      <c r="L30" s="338">
        <v>27</v>
      </c>
      <c r="M30" s="336"/>
      <c r="N30" s="336"/>
      <c r="O30" s="336"/>
    </row>
    <row r="31" spans="1:16">
      <c r="A31" s="408" t="s">
        <v>16</v>
      </c>
      <c r="B31" s="409">
        <v>14</v>
      </c>
      <c r="C31" s="414">
        <v>3</v>
      </c>
      <c r="D31" s="433">
        <v>1</v>
      </c>
      <c r="E31" s="414">
        <v>8</v>
      </c>
      <c r="F31" s="414">
        <v>2</v>
      </c>
      <c r="G31" s="414">
        <v>0</v>
      </c>
      <c r="H31" s="414">
        <v>0</v>
      </c>
      <c r="I31" s="436">
        <v>2493390.2999999998</v>
      </c>
      <c r="J31" s="336"/>
      <c r="K31" s="348" t="s">
        <v>296</v>
      </c>
      <c r="L31" s="338">
        <v>15</v>
      </c>
      <c r="M31" s="336"/>
      <c r="N31" s="336"/>
      <c r="O31" s="336"/>
    </row>
    <row r="32" spans="1:16">
      <c r="A32" s="408" t="s">
        <v>17</v>
      </c>
      <c r="B32" s="411">
        <v>27</v>
      </c>
      <c r="C32" s="416">
        <v>3</v>
      </c>
      <c r="D32" s="434">
        <v>8</v>
      </c>
      <c r="E32" s="416">
        <v>11</v>
      </c>
      <c r="F32" s="416">
        <v>4</v>
      </c>
      <c r="G32" s="416">
        <v>1</v>
      </c>
      <c r="H32" s="416">
        <v>0</v>
      </c>
      <c r="I32" s="436">
        <v>2860096.89</v>
      </c>
      <c r="J32" s="336"/>
      <c r="K32" s="348" t="s">
        <v>297</v>
      </c>
      <c r="L32" s="338">
        <v>4</v>
      </c>
      <c r="M32" s="336"/>
      <c r="N32" s="336"/>
      <c r="O32" s="336"/>
    </row>
    <row r="33" spans="1:15">
      <c r="A33" s="408" t="s">
        <v>18</v>
      </c>
      <c r="B33" s="409">
        <v>6</v>
      </c>
      <c r="C33" s="414">
        <v>0</v>
      </c>
      <c r="D33" s="433">
        <v>2</v>
      </c>
      <c r="E33" s="414">
        <v>3</v>
      </c>
      <c r="F33" s="414">
        <v>0</v>
      </c>
      <c r="G33" s="414">
        <v>1</v>
      </c>
      <c r="H33" s="414">
        <v>1</v>
      </c>
      <c r="I33" s="436">
        <v>1467504.9</v>
      </c>
      <c r="J33" s="336"/>
      <c r="K33" s="348" t="s">
        <v>298</v>
      </c>
      <c r="L33" s="338">
        <v>4</v>
      </c>
      <c r="M33" s="336"/>
      <c r="N33" s="336"/>
      <c r="O33" s="336"/>
    </row>
    <row r="34" spans="1:15" s="10" customFormat="1">
      <c r="A34" s="412" t="s">
        <v>19</v>
      </c>
      <c r="B34" s="413">
        <f t="shared" ref="B34:H34" si="3">SUM(B22:B33)</f>
        <v>261</v>
      </c>
      <c r="C34" s="417">
        <f t="shared" si="3"/>
        <v>35</v>
      </c>
      <c r="D34" s="435">
        <f t="shared" si="3"/>
        <v>46</v>
      </c>
      <c r="E34" s="417">
        <f t="shared" si="3"/>
        <v>119</v>
      </c>
      <c r="F34" s="417">
        <f t="shared" si="3"/>
        <v>57</v>
      </c>
      <c r="G34" s="417">
        <f t="shared" si="3"/>
        <v>6</v>
      </c>
      <c r="H34" s="417">
        <f t="shared" si="3"/>
        <v>6</v>
      </c>
      <c r="I34" s="437">
        <f>SUM(I22:I33)</f>
        <v>28538374.740000002</v>
      </c>
      <c r="J34" s="336"/>
      <c r="K34" s="348" t="s">
        <v>299</v>
      </c>
      <c r="L34" s="338">
        <v>2</v>
      </c>
      <c r="M34" s="336"/>
      <c r="N34" s="336"/>
      <c r="O34" s="336"/>
    </row>
    <row r="35" spans="1:15">
      <c r="A35" s="349"/>
      <c r="B35" s="350"/>
      <c r="C35" s="351"/>
      <c r="D35" s="351"/>
      <c r="E35" s="351"/>
      <c r="F35" s="351"/>
      <c r="G35" s="351"/>
      <c r="H35" s="351"/>
      <c r="I35" s="336"/>
      <c r="J35" s="336"/>
      <c r="K35" s="348" t="s">
        <v>300</v>
      </c>
      <c r="L35" s="338">
        <v>2</v>
      </c>
      <c r="M35" s="336"/>
      <c r="N35" s="336"/>
      <c r="O35" s="336"/>
    </row>
    <row r="36" spans="1:15">
      <c r="A36" s="349"/>
      <c r="B36" s="350"/>
      <c r="C36" s="336"/>
      <c r="D36" s="336"/>
      <c r="E36" s="336"/>
      <c r="F36" s="336"/>
      <c r="G36" s="336"/>
      <c r="H36" s="336"/>
      <c r="I36" s="336"/>
      <c r="J36" s="336"/>
      <c r="K36" s="348" t="s">
        <v>301</v>
      </c>
      <c r="L36" s="338">
        <v>2</v>
      </c>
      <c r="M36" s="336"/>
      <c r="N36" s="336"/>
      <c r="O36" s="336"/>
    </row>
    <row r="37" spans="1:15">
      <c r="A37" s="349"/>
      <c r="B37" s="350"/>
      <c r="C37" s="336"/>
      <c r="D37" s="336"/>
      <c r="E37" s="336"/>
      <c r="F37" s="336"/>
      <c r="G37" s="336"/>
      <c r="H37" s="336"/>
      <c r="I37" s="336"/>
      <c r="J37" s="336"/>
      <c r="K37" s="348" t="s">
        <v>302</v>
      </c>
      <c r="L37" s="338">
        <v>1</v>
      </c>
      <c r="M37" s="336"/>
      <c r="N37" s="336"/>
      <c r="O37" s="336"/>
    </row>
    <row r="38" spans="1:15" ht="23.25">
      <c r="A38" s="352" t="s">
        <v>411</v>
      </c>
      <c r="B38" s="353" t="s">
        <v>304</v>
      </c>
      <c r="C38" s="320" t="s">
        <v>305</v>
      </c>
      <c r="D38" s="354" t="s">
        <v>306</v>
      </c>
      <c r="E38" s="355" t="s">
        <v>307</v>
      </c>
      <c r="F38" s="355" t="s">
        <v>201</v>
      </c>
      <c r="G38" s="336"/>
      <c r="H38" s="336"/>
      <c r="I38" s="336"/>
      <c r="J38" s="336"/>
      <c r="K38" s="336"/>
      <c r="L38" s="336"/>
      <c r="M38" s="336"/>
      <c r="N38" s="336"/>
      <c r="O38" s="336"/>
    </row>
    <row r="39" spans="1:15">
      <c r="A39" s="323" t="s">
        <v>7</v>
      </c>
      <c r="B39" s="420">
        <v>25</v>
      </c>
      <c r="C39" s="421">
        <v>27101.799999999996</v>
      </c>
      <c r="D39" s="421">
        <v>1499.3500000000001</v>
      </c>
      <c r="E39" s="422">
        <v>12848717.49</v>
      </c>
      <c r="F39" s="423">
        <f>C39/E39</f>
        <v>2.1093000154367931E-3</v>
      </c>
      <c r="G39" s="357"/>
      <c r="H39" s="336"/>
      <c r="I39" s="336"/>
      <c r="J39" s="336"/>
      <c r="K39" s="336"/>
      <c r="L39" s="336"/>
      <c r="M39" s="336"/>
      <c r="N39" s="336"/>
      <c r="O39" s="336"/>
    </row>
    <row r="40" spans="1:15">
      <c r="A40" s="323" t="s">
        <v>8</v>
      </c>
      <c r="B40" s="420">
        <v>25</v>
      </c>
      <c r="C40" s="421">
        <v>35990.740000000005</v>
      </c>
      <c r="D40" s="421">
        <v>797.25</v>
      </c>
      <c r="E40" s="424">
        <v>14032434.539999999</v>
      </c>
      <c r="F40" s="423">
        <f t="shared" ref="F40:F51" si="4">C40/E40</f>
        <v>2.5648250770318581E-3</v>
      </c>
      <c r="G40" s="357"/>
      <c r="H40" s="336"/>
      <c r="I40" s="336"/>
      <c r="J40" s="336"/>
      <c r="K40" s="336"/>
      <c r="L40" s="336"/>
      <c r="M40" s="336"/>
      <c r="N40" s="336"/>
      <c r="O40" s="336"/>
    </row>
    <row r="41" spans="1:15">
      <c r="A41" s="323" t="s">
        <v>9</v>
      </c>
      <c r="B41" s="420">
        <v>30</v>
      </c>
      <c r="C41" s="421">
        <v>48166.6</v>
      </c>
      <c r="D41" s="421">
        <v>932.81</v>
      </c>
      <c r="E41" s="424">
        <v>16604962.49</v>
      </c>
      <c r="F41" s="423">
        <f t="shared" si="4"/>
        <v>2.9007352488153678E-3</v>
      </c>
      <c r="G41" s="357"/>
      <c r="H41" s="336"/>
      <c r="I41" s="336"/>
      <c r="J41" s="336"/>
      <c r="K41" s="336"/>
      <c r="L41" s="336"/>
      <c r="M41" s="336"/>
      <c r="N41" s="336"/>
      <c r="O41" s="336"/>
    </row>
    <row r="42" spans="1:15">
      <c r="A42" s="323" t="s">
        <v>10</v>
      </c>
      <c r="B42" s="420">
        <v>27</v>
      </c>
      <c r="C42" s="421">
        <v>16679.8</v>
      </c>
      <c r="D42" s="421">
        <v>182.34</v>
      </c>
      <c r="E42" s="425">
        <v>14823742.49</v>
      </c>
      <c r="F42" s="423">
        <f t="shared" si="4"/>
        <v>1.1252084290625044E-3</v>
      </c>
      <c r="G42" s="357"/>
      <c r="H42" s="336"/>
      <c r="I42" s="336"/>
      <c r="J42" s="336"/>
      <c r="K42" s="336"/>
      <c r="L42" s="336"/>
      <c r="M42" s="336"/>
      <c r="N42" s="336"/>
      <c r="O42" s="336"/>
    </row>
    <row r="43" spans="1:15">
      <c r="A43" s="323" t="s">
        <v>11</v>
      </c>
      <c r="B43" s="420">
        <v>22</v>
      </c>
      <c r="C43" s="421">
        <v>27797.45</v>
      </c>
      <c r="D43" s="421">
        <v>1220.58</v>
      </c>
      <c r="E43" s="425">
        <v>15357789.470000001</v>
      </c>
      <c r="F43" s="423">
        <f t="shared" si="4"/>
        <v>1.8099903019441507E-3</v>
      </c>
      <c r="G43" s="357"/>
      <c r="H43" s="336"/>
      <c r="I43" s="336"/>
      <c r="J43" s="336"/>
      <c r="K43" s="336"/>
      <c r="L43" s="336"/>
      <c r="M43" s="336"/>
      <c r="N43" s="336"/>
      <c r="O43" s="336"/>
    </row>
    <row r="44" spans="1:15">
      <c r="A44" s="323" t="s">
        <v>12</v>
      </c>
      <c r="B44" s="420">
        <v>18</v>
      </c>
      <c r="C44" s="421">
        <v>35837.86</v>
      </c>
      <c r="D44" s="421">
        <v>90.28</v>
      </c>
      <c r="E44" s="426">
        <v>14405041.9</v>
      </c>
      <c r="F44" s="423">
        <f t="shared" si="4"/>
        <v>2.4878691952989044E-3</v>
      </c>
      <c r="G44" s="357"/>
      <c r="H44" s="336"/>
      <c r="I44" s="336"/>
      <c r="J44" s="336"/>
      <c r="K44" s="336"/>
      <c r="L44" s="336"/>
      <c r="M44" s="336"/>
      <c r="N44" s="336"/>
      <c r="O44" s="336"/>
    </row>
    <row r="45" spans="1:15">
      <c r="A45" s="323" t="s">
        <v>13</v>
      </c>
      <c r="B45" s="420">
        <v>19</v>
      </c>
      <c r="C45" s="421">
        <v>13114.88</v>
      </c>
      <c r="D45" s="421">
        <v>343.36</v>
      </c>
      <c r="E45" s="425">
        <v>14417499.07</v>
      </c>
      <c r="F45" s="423">
        <f t="shared" si="4"/>
        <v>9.0965013670710085E-4</v>
      </c>
      <c r="G45" s="357"/>
      <c r="H45" s="336"/>
      <c r="I45" s="336"/>
      <c r="J45" s="336"/>
      <c r="K45" s="336"/>
      <c r="L45" s="336"/>
      <c r="M45" s="336"/>
      <c r="N45" s="336"/>
      <c r="O45" s="336"/>
    </row>
    <row r="46" spans="1:15">
      <c r="A46" s="323" t="s">
        <v>14</v>
      </c>
      <c r="B46" s="420">
        <v>29</v>
      </c>
      <c r="C46" s="427">
        <v>14478.71</v>
      </c>
      <c r="D46" s="428">
        <v>523.70000000000005</v>
      </c>
      <c r="E46" s="425">
        <v>17373325.25</v>
      </c>
      <c r="F46" s="423">
        <f t="shared" si="4"/>
        <v>8.3338737931012942E-4</v>
      </c>
      <c r="G46" s="357"/>
      <c r="H46" s="336"/>
      <c r="I46" s="336"/>
      <c r="J46" s="336"/>
      <c r="K46" s="336"/>
      <c r="L46" s="336"/>
      <c r="M46" s="336"/>
      <c r="N46" s="336"/>
      <c r="O46" s="336"/>
    </row>
    <row r="47" spans="1:15">
      <c r="A47" s="323" t="s">
        <v>15</v>
      </c>
      <c r="B47" s="420">
        <v>19</v>
      </c>
      <c r="C47" s="421">
        <v>30472.51</v>
      </c>
      <c r="D47" s="421">
        <v>1837.51</v>
      </c>
      <c r="E47" s="425">
        <v>13297148.77</v>
      </c>
      <c r="F47" s="423">
        <f t="shared" si="4"/>
        <v>2.2916574468016576E-3</v>
      </c>
      <c r="G47" s="357"/>
      <c r="H47" s="336"/>
      <c r="I47" s="336"/>
      <c r="J47" s="336"/>
      <c r="K47" s="336"/>
      <c r="L47" s="336"/>
      <c r="M47" s="336"/>
      <c r="N47" s="336"/>
      <c r="O47" s="336"/>
    </row>
    <row r="48" spans="1:15">
      <c r="A48" s="323" t="s">
        <v>16</v>
      </c>
      <c r="B48" s="420">
        <v>14</v>
      </c>
      <c r="C48" s="421">
        <v>9819.4699999999993</v>
      </c>
      <c r="D48" s="421">
        <v>639.84</v>
      </c>
      <c r="E48" s="425">
        <v>14704466.130000001</v>
      </c>
      <c r="F48" s="423">
        <f t="shared" si="4"/>
        <v>6.6778827012062346E-4</v>
      </c>
      <c r="G48" s="357"/>
      <c r="H48" s="336"/>
      <c r="I48" s="336" t="s">
        <v>22</v>
      </c>
      <c r="J48" s="336"/>
      <c r="K48" s="336"/>
      <c r="L48" s="336"/>
      <c r="M48" s="336"/>
      <c r="N48" s="336"/>
      <c r="O48" s="336"/>
    </row>
    <row r="49" spans="1:15">
      <c r="A49" s="323" t="s">
        <v>17</v>
      </c>
      <c r="B49" s="420">
        <v>27</v>
      </c>
      <c r="C49" s="429">
        <v>10516.46</v>
      </c>
      <c r="D49" s="430">
        <v>404.57</v>
      </c>
      <c r="E49" s="426">
        <v>16824134.149999999</v>
      </c>
      <c r="F49" s="423">
        <f t="shared" si="4"/>
        <v>6.2508179655712027E-4</v>
      </c>
      <c r="G49" s="336"/>
      <c r="H49" s="336"/>
      <c r="I49" s="336"/>
      <c r="J49" s="336"/>
      <c r="K49" s="336"/>
      <c r="L49" s="336"/>
      <c r="M49" s="336"/>
      <c r="N49" s="336"/>
      <c r="O49" s="336"/>
    </row>
    <row r="50" spans="1:15">
      <c r="A50" s="323" t="s">
        <v>18</v>
      </c>
      <c r="B50" s="420">
        <v>6</v>
      </c>
      <c r="C50" s="421">
        <v>3264.2</v>
      </c>
      <c r="D50" s="421">
        <v>0</v>
      </c>
      <c r="E50" s="425">
        <v>9112960.9499999993</v>
      </c>
      <c r="F50" s="423">
        <f t="shared" si="4"/>
        <v>3.5819312931435309E-4</v>
      </c>
      <c r="G50" s="336"/>
      <c r="H50" s="336"/>
      <c r="I50" s="336"/>
      <c r="J50" s="336"/>
      <c r="K50" s="336"/>
      <c r="L50" s="336"/>
      <c r="M50" s="336"/>
      <c r="N50" s="336"/>
      <c r="O50" s="336"/>
    </row>
    <row r="51" spans="1:15" ht="15.75">
      <c r="A51" s="361" t="s">
        <v>19</v>
      </c>
      <c r="B51" s="431">
        <f>SUM(B39:B50)</f>
        <v>261</v>
      </c>
      <c r="C51" s="432">
        <f>SUM(C39:C50)</f>
        <v>273240.48000000004</v>
      </c>
      <c r="D51" s="432">
        <f t="shared" ref="D51:E51" si="5">SUM(D39:D50)</f>
        <v>8471.59</v>
      </c>
      <c r="E51" s="432">
        <f t="shared" si="5"/>
        <v>173802222.70000002</v>
      </c>
      <c r="F51" s="477">
        <f t="shared" si="4"/>
        <v>1.5721345547556108E-3</v>
      </c>
      <c r="G51" s="340"/>
      <c r="H51" s="340"/>
      <c r="I51" s="340"/>
      <c r="J51" s="340"/>
      <c r="K51" s="340"/>
      <c r="L51" s="340"/>
      <c r="M51" s="340"/>
      <c r="N51" s="340"/>
      <c r="O51" s="340"/>
    </row>
    <row r="52" spans="1:15">
      <c r="A52" s="349"/>
      <c r="B52" s="350"/>
      <c r="C52" s="336"/>
      <c r="D52" s="336"/>
      <c r="E52" s="336"/>
      <c r="F52" s="336"/>
      <c r="G52" s="336"/>
      <c r="H52" s="336"/>
      <c r="I52" s="336"/>
      <c r="J52" s="336"/>
      <c r="K52" s="336"/>
      <c r="L52" s="336"/>
      <c r="M52" s="336"/>
      <c r="N52" s="336"/>
      <c r="O52" s="336"/>
    </row>
    <row r="53" spans="1:15">
      <c r="A53" s="349"/>
      <c r="B53" s="350"/>
      <c r="C53" s="336"/>
      <c r="D53" s="336"/>
      <c r="E53" s="336"/>
      <c r="F53" s="336"/>
      <c r="G53" s="336"/>
      <c r="H53" s="336"/>
      <c r="I53" s="336"/>
      <c r="J53" s="336"/>
      <c r="K53" s="336"/>
      <c r="L53" s="336"/>
      <c r="M53" s="336"/>
      <c r="N53" s="336"/>
      <c r="O53" s="336"/>
    </row>
    <row r="54" spans="1:15">
      <c r="A54" s="349"/>
      <c r="B54" s="350"/>
      <c r="C54" s="336"/>
      <c r="D54" s="336"/>
      <c r="E54" s="336"/>
      <c r="F54" s="336"/>
      <c r="G54" s="336"/>
      <c r="H54" s="336"/>
      <c r="I54" s="336"/>
      <c r="J54" s="336"/>
      <c r="K54" s="336"/>
      <c r="L54" s="336"/>
      <c r="M54" s="336"/>
      <c r="N54" s="336"/>
      <c r="O54" s="336"/>
    </row>
    <row r="55" spans="1:15" ht="23.25">
      <c r="A55" s="352" t="s">
        <v>303</v>
      </c>
      <c r="B55" s="353" t="s">
        <v>308</v>
      </c>
      <c r="C55" s="320" t="s">
        <v>304</v>
      </c>
      <c r="D55" s="320" t="s">
        <v>201</v>
      </c>
      <c r="E55" s="336"/>
      <c r="F55" s="336"/>
      <c r="G55" s="336"/>
      <c r="H55" s="336"/>
      <c r="I55" s="336"/>
      <c r="J55" s="336"/>
      <c r="K55" s="336"/>
      <c r="L55" s="336"/>
      <c r="M55" s="336"/>
      <c r="N55" s="336"/>
      <c r="O55" s="336"/>
    </row>
    <row r="56" spans="1:15">
      <c r="A56" s="323" t="s">
        <v>7</v>
      </c>
      <c r="B56" s="338">
        <v>25</v>
      </c>
      <c r="C56" s="362">
        <v>19</v>
      </c>
      <c r="D56" s="363">
        <f>C56/B56</f>
        <v>0.76</v>
      </c>
      <c r="E56" s="336"/>
      <c r="F56" s="336"/>
      <c r="G56" s="336"/>
      <c r="H56" s="336"/>
      <c r="I56" s="336"/>
      <c r="J56" s="336"/>
      <c r="K56" s="336"/>
      <c r="L56" s="336"/>
      <c r="M56" s="336"/>
      <c r="N56" s="336"/>
      <c r="O56" s="336"/>
    </row>
    <row r="57" spans="1:15">
      <c r="A57" s="323" t="s">
        <v>8</v>
      </c>
      <c r="B57" s="338">
        <v>25</v>
      </c>
      <c r="C57" s="362">
        <v>19</v>
      </c>
      <c r="D57" s="363">
        <f t="shared" ref="D57:D67" si="6">C57/B57</f>
        <v>0.76</v>
      </c>
      <c r="E57" s="336"/>
      <c r="F57" s="336"/>
      <c r="G57" s="336"/>
      <c r="H57" s="336"/>
      <c r="I57" s="336"/>
      <c r="J57" s="336"/>
      <c r="K57" s="336"/>
      <c r="L57" s="336"/>
      <c r="M57" s="336"/>
      <c r="N57" s="336"/>
      <c r="O57" s="336"/>
    </row>
    <row r="58" spans="1:15">
      <c r="A58" s="323" t="s">
        <v>9</v>
      </c>
      <c r="B58" s="338">
        <v>30</v>
      </c>
      <c r="C58" s="362">
        <v>22</v>
      </c>
      <c r="D58" s="363">
        <f t="shared" si="6"/>
        <v>0.73333333333333328</v>
      </c>
      <c r="E58" s="336"/>
      <c r="F58" s="336"/>
      <c r="G58" s="336"/>
      <c r="H58" s="336"/>
      <c r="I58" s="336"/>
      <c r="J58" s="336"/>
      <c r="K58" s="336"/>
      <c r="L58" s="336"/>
      <c r="M58" s="336"/>
      <c r="N58" s="336"/>
      <c r="O58" s="336"/>
    </row>
    <row r="59" spans="1:15">
      <c r="A59" s="323" t="s">
        <v>10</v>
      </c>
      <c r="B59" s="338">
        <v>27</v>
      </c>
      <c r="C59" s="362">
        <v>23</v>
      </c>
      <c r="D59" s="363">
        <f t="shared" si="6"/>
        <v>0.85185185185185186</v>
      </c>
      <c r="E59" s="336"/>
      <c r="F59" s="336"/>
      <c r="G59" s="336"/>
      <c r="H59" s="336"/>
      <c r="I59" s="336"/>
      <c r="J59" s="336"/>
      <c r="K59" s="336"/>
      <c r="L59" s="336"/>
      <c r="M59" s="336"/>
      <c r="N59" s="336"/>
      <c r="O59" s="336"/>
    </row>
    <row r="60" spans="1:15">
      <c r="A60" s="323" t="s">
        <v>11</v>
      </c>
      <c r="B60" s="338">
        <v>22</v>
      </c>
      <c r="C60" s="362">
        <v>17</v>
      </c>
      <c r="D60" s="363">
        <f t="shared" si="6"/>
        <v>0.77272727272727271</v>
      </c>
      <c r="E60" s="336"/>
      <c r="F60" s="336"/>
      <c r="G60" s="336"/>
      <c r="H60" s="336"/>
      <c r="I60" s="336"/>
      <c r="J60" s="336"/>
      <c r="K60" s="336"/>
      <c r="L60" s="336"/>
      <c r="M60" s="336"/>
      <c r="N60" s="336"/>
      <c r="O60" s="336"/>
    </row>
    <row r="61" spans="1:15">
      <c r="A61" s="323" t="s">
        <v>12</v>
      </c>
      <c r="B61" s="338">
        <v>18</v>
      </c>
      <c r="C61" s="362">
        <v>13</v>
      </c>
      <c r="D61" s="363">
        <f t="shared" si="6"/>
        <v>0.72222222222222221</v>
      </c>
      <c r="E61" s="336"/>
      <c r="F61" s="336"/>
      <c r="G61" s="336"/>
      <c r="H61" s="336"/>
      <c r="I61" s="336"/>
      <c r="J61" s="336"/>
      <c r="K61" s="336"/>
      <c r="L61" s="336"/>
      <c r="M61" s="336"/>
      <c r="N61" s="336"/>
      <c r="O61" s="336"/>
    </row>
    <row r="62" spans="1:15">
      <c r="A62" s="323" t="s">
        <v>13</v>
      </c>
      <c r="B62" s="338">
        <v>19</v>
      </c>
      <c r="C62" s="362">
        <v>14</v>
      </c>
      <c r="D62" s="363">
        <f t="shared" si="6"/>
        <v>0.73684210526315785</v>
      </c>
      <c r="E62" s="336"/>
      <c r="F62" s="336"/>
      <c r="G62" s="336"/>
      <c r="H62" s="336"/>
      <c r="I62" s="336"/>
      <c r="J62" s="336"/>
      <c r="K62" s="336"/>
      <c r="L62" s="336"/>
      <c r="M62" s="336"/>
      <c r="N62" s="336"/>
      <c r="O62" s="336"/>
    </row>
    <row r="63" spans="1:15">
      <c r="A63" s="323" t="s">
        <v>14</v>
      </c>
      <c r="B63" s="338">
        <v>29</v>
      </c>
      <c r="C63" s="362">
        <v>17</v>
      </c>
      <c r="D63" s="363">
        <f t="shared" si="6"/>
        <v>0.58620689655172409</v>
      </c>
      <c r="E63" s="336"/>
      <c r="F63" s="336"/>
      <c r="G63" s="336"/>
      <c r="H63" s="336"/>
      <c r="I63" s="336"/>
      <c r="J63" s="336"/>
      <c r="K63" s="336"/>
      <c r="L63" s="336"/>
      <c r="M63" s="336"/>
      <c r="N63" s="336"/>
      <c r="O63" s="336"/>
    </row>
    <row r="64" spans="1:15" ht="15" customHeight="1">
      <c r="A64" s="323" t="s">
        <v>15</v>
      </c>
      <c r="B64" s="338">
        <v>19</v>
      </c>
      <c r="C64" s="362">
        <v>17</v>
      </c>
      <c r="D64" s="363">
        <f t="shared" si="6"/>
        <v>0.89473684210526316</v>
      </c>
      <c r="E64" s="336"/>
      <c r="F64" s="336"/>
      <c r="G64" s="336"/>
      <c r="H64" s="336"/>
      <c r="I64" s="336"/>
      <c r="J64" s="336"/>
      <c r="K64" s="336"/>
      <c r="L64" s="336"/>
      <c r="M64" s="336"/>
      <c r="N64" s="336"/>
      <c r="O64" s="336"/>
    </row>
    <row r="65" spans="1:15">
      <c r="A65" s="323" t="s">
        <v>16</v>
      </c>
      <c r="B65" s="338">
        <v>14</v>
      </c>
      <c r="C65" s="362">
        <v>9</v>
      </c>
      <c r="D65" s="363">
        <f t="shared" si="6"/>
        <v>0.6428571428571429</v>
      </c>
      <c r="E65" s="336"/>
      <c r="F65" s="336"/>
      <c r="G65" s="336"/>
      <c r="H65" s="336"/>
      <c r="I65" s="336"/>
      <c r="J65" s="336"/>
      <c r="K65" s="336"/>
      <c r="L65" s="336"/>
      <c r="M65" s="336"/>
      <c r="N65" s="336"/>
      <c r="O65" s="336"/>
    </row>
    <row r="66" spans="1:15">
      <c r="A66" s="323" t="s">
        <v>17</v>
      </c>
      <c r="B66" s="338">
        <v>27</v>
      </c>
      <c r="C66" s="362">
        <v>12</v>
      </c>
      <c r="D66" s="363">
        <f t="shared" si="6"/>
        <v>0.44444444444444442</v>
      </c>
      <c r="E66" s="336"/>
      <c r="F66" s="336"/>
      <c r="G66" s="336"/>
      <c r="H66" s="336"/>
      <c r="I66" s="336"/>
      <c r="J66" s="336"/>
      <c r="K66" s="336"/>
      <c r="L66" s="336"/>
      <c r="M66" s="336"/>
      <c r="N66" s="336"/>
      <c r="O66" s="336"/>
    </row>
    <row r="67" spans="1:15">
      <c r="A67" s="323" t="s">
        <v>18</v>
      </c>
      <c r="B67" s="338">
        <v>6</v>
      </c>
      <c r="C67" s="362">
        <v>2</v>
      </c>
      <c r="D67" s="363">
        <f t="shared" si="6"/>
        <v>0.33333333333333331</v>
      </c>
      <c r="E67" s="336"/>
      <c r="F67" s="336"/>
      <c r="G67" s="336"/>
      <c r="H67" s="336"/>
      <c r="I67" s="336"/>
      <c r="J67" s="336"/>
      <c r="K67" s="336"/>
      <c r="L67" s="336"/>
      <c r="M67" s="336"/>
      <c r="N67" s="336"/>
      <c r="O67" s="336"/>
    </row>
    <row r="68" spans="1:15" ht="15.75">
      <c r="A68" s="361" t="s">
        <v>19</v>
      </c>
      <c r="B68" s="478">
        <f>SUM(B56:B67)</f>
        <v>261</v>
      </c>
      <c r="C68" s="478">
        <f>SUM(C56:C67)</f>
        <v>184</v>
      </c>
      <c r="D68" s="363">
        <f>C67/B67</f>
        <v>0.33333333333333331</v>
      </c>
      <c r="E68" s="336"/>
      <c r="F68" s="336"/>
      <c r="G68" s="336"/>
      <c r="H68" s="336"/>
      <c r="I68" s="336"/>
      <c r="J68" s="336"/>
      <c r="K68" s="336"/>
      <c r="L68" s="336"/>
      <c r="M68" s="336"/>
      <c r="N68" s="336"/>
      <c r="O68" s="336"/>
    </row>
    <row r="69" spans="1:15">
      <c r="A69" s="349"/>
      <c r="B69" s="350"/>
      <c r="C69" s="336"/>
      <c r="D69" s="336"/>
      <c r="E69" s="336"/>
      <c r="F69" s="336"/>
      <c r="G69" s="336"/>
      <c r="H69" s="336"/>
      <c r="I69" s="336"/>
      <c r="J69" s="336"/>
      <c r="K69" s="336"/>
      <c r="L69" s="336"/>
      <c r="M69" s="336"/>
      <c r="N69" s="336"/>
      <c r="O69" s="336"/>
    </row>
    <row r="70" spans="1:15">
      <c r="A70" s="349"/>
      <c r="B70" s="350"/>
      <c r="C70" s="336"/>
      <c r="D70" s="336"/>
      <c r="E70" s="336"/>
      <c r="F70" s="336"/>
      <c r="G70" s="336"/>
      <c r="H70" s="336"/>
      <c r="I70" s="336"/>
      <c r="J70" s="336"/>
      <c r="K70" s="336"/>
      <c r="L70" s="336"/>
      <c r="M70" s="336"/>
      <c r="N70" s="336"/>
      <c r="O70" s="336"/>
    </row>
    <row r="71" spans="1:15" ht="24.75">
      <c r="A71" s="364" t="s">
        <v>309</v>
      </c>
      <c r="B71" s="333" t="s">
        <v>19</v>
      </c>
      <c r="C71" s="336"/>
      <c r="D71" s="336"/>
      <c r="E71" s="336"/>
      <c r="F71" s="336"/>
      <c r="G71" s="336"/>
      <c r="H71" s="336"/>
      <c r="I71" s="336"/>
      <c r="J71" s="336"/>
      <c r="K71" s="336"/>
      <c r="L71" s="336"/>
      <c r="M71" s="336"/>
      <c r="N71" s="336"/>
      <c r="O71" s="336"/>
    </row>
    <row r="72" spans="1:15">
      <c r="A72" s="365" t="s">
        <v>310</v>
      </c>
      <c r="B72" s="338">
        <v>23</v>
      </c>
      <c r="C72" s="336"/>
      <c r="D72" s="336"/>
      <c r="E72" s="336"/>
      <c r="F72" s="336"/>
      <c r="G72" s="336"/>
      <c r="H72" s="336"/>
      <c r="I72" s="336"/>
      <c r="J72" s="336"/>
      <c r="K72" s="336"/>
      <c r="L72" s="336"/>
      <c r="M72" s="336"/>
      <c r="N72" s="336"/>
      <c r="O72" s="336"/>
    </row>
    <row r="73" spans="1:15">
      <c r="A73" s="365" t="s">
        <v>311</v>
      </c>
      <c r="B73" s="338">
        <v>14</v>
      </c>
      <c r="C73" s="336"/>
      <c r="D73" s="336"/>
      <c r="E73" s="336"/>
      <c r="F73" s="336"/>
      <c r="G73" s="336"/>
      <c r="H73" s="336"/>
      <c r="I73" s="336"/>
      <c r="J73" s="336"/>
      <c r="K73" s="336"/>
      <c r="L73" s="336"/>
      <c r="M73" s="336"/>
      <c r="N73" s="336"/>
      <c r="O73" s="336"/>
    </row>
    <row r="74" spans="1:15">
      <c r="A74" s="365" t="s">
        <v>312</v>
      </c>
      <c r="B74" s="338">
        <v>11</v>
      </c>
      <c r="C74" s="336"/>
      <c r="D74" s="336"/>
      <c r="E74" s="336"/>
      <c r="F74" s="336"/>
      <c r="G74" s="336"/>
      <c r="H74" s="336"/>
      <c r="I74" s="336"/>
      <c r="J74" s="336"/>
      <c r="K74" s="336"/>
      <c r="L74" s="336"/>
      <c r="M74" s="336"/>
      <c r="N74" s="336"/>
      <c r="O74" s="336"/>
    </row>
    <row r="75" spans="1:15">
      <c r="A75" s="365" t="s">
        <v>313</v>
      </c>
      <c r="B75" s="338">
        <v>8</v>
      </c>
      <c r="C75" s="336"/>
      <c r="D75" s="336"/>
      <c r="E75" s="336"/>
      <c r="F75" s="336"/>
      <c r="G75" s="336"/>
      <c r="H75" s="336"/>
      <c r="I75" s="336"/>
      <c r="J75" s="336"/>
      <c r="K75" s="336"/>
      <c r="L75" s="336"/>
      <c r="M75" s="336"/>
      <c r="N75" s="336"/>
      <c r="O75" s="336"/>
    </row>
    <row r="76" spans="1:15">
      <c r="A76" s="365" t="s">
        <v>314</v>
      </c>
      <c r="B76" s="338">
        <v>6</v>
      </c>
      <c r="C76" s="336"/>
      <c r="D76" s="336"/>
      <c r="E76" s="336"/>
      <c r="F76" s="336"/>
      <c r="G76" s="336"/>
      <c r="H76" s="336"/>
      <c r="I76" s="336"/>
      <c r="J76" s="336"/>
      <c r="K76" s="336"/>
      <c r="L76" s="336"/>
      <c r="M76" s="336"/>
      <c r="N76" s="336"/>
      <c r="O76" s="336"/>
    </row>
    <row r="77" spans="1:15">
      <c r="A77" s="365" t="s">
        <v>315</v>
      </c>
      <c r="B77" s="338">
        <v>5</v>
      </c>
      <c r="C77" s="336"/>
      <c r="D77" s="336"/>
      <c r="E77" s="336"/>
      <c r="F77" s="336"/>
      <c r="G77" s="336"/>
      <c r="H77" s="336"/>
      <c r="I77" s="336"/>
      <c r="J77" s="336"/>
      <c r="K77" s="336"/>
      <c r="L77" s="336"/>
      <c r="M77" s="336"/>
      <c r="N77" s="336"/>
      <c r="O77" s="336"/>
    </row>
    <row r="78" spans="1:15">
      <c r="A78" s="365" t="s">
        <v>316</v>
      </c>
      <c r="B78" s="338">
        <v>5</v>
      </c>
      <c r="C78" s="336"/>
      <c r="D78" s="336"/>
      <c r="E78" s="336"/>
      <c r="F78" s="336"/>
      <c r="G78" s="336"/>
      <c r="H78" s="336"/>
      <c r="I78" s="336"/>
      <c r="J78" s="336"/>
      <c r="K78" s="336"/>
      <c r="L78" s="336"/>
      <c r="M78" s="336"/>
      <c r="N78" s="336"/>
      <c r="O78" s="336"/>
    </row>
    <row r="79" spans="1:15">
      <c r="A79" s="365" t="s">
        <v>317</v>
      </c>
      <c r="B79" s="338">
        <v>5</v>
      </c>
      <c r="C79" s="336"/>
      <c r="D79" s="336"/>
      <c r="E79" s="336"/>
      <c r="F79" s="336"/>
      <c r="G79" s="336"/>
      <c r="H79" s="336"/>
      <c r="I79" s="336"/>
      <c r="J79" s="336"/>
      <c r="K79" s="336"/>
      <c r="L79" s="336"/>
      <c r="M79" s="336"/>
      <c r="N79" s="336"/>
      <c r="O79" s="336"/>
    </row>
    <row r="80" spans="1:15">
      <c r="A80" s="365" t="s">
        <v>318</v>
      </c>
      <c r="B80" s="338">
        <v>5</v>
      </c>
      <c r="C80" s="336"/>
      <c r="D80" s="336"/>
      <c r="E80" s="336"/>
      <c r="F80" s="336"/>
      <c r="G80" s="336"/>
      <c r="H80" s="336"/>
      <c r="I80" s="336"/>
      <c r="J80" s="336"/>
      <c r="K80" s="336"/>
      <c r="L80" s="336"/>
      <c r="M80" s="336"/>
      <c r="N80" s="336"/>
      <c r="O80" s="336"/>
    </row>
    <row r="81" spans="1:15">
      <c r="A81" s="365" t="s">
        <v>319</v>
      </c>
      <c r="B81" s="338">
        <v>4</v>
      </c>
      <c r="C81" s="336"/>
      <c r="D81" s="336"/>
      <c r="E81" s="336"/>
      <c r="F81" s="336"/>
      <c r="G81" s="336"/>
      <c r="H81" s="336"/>
      <c r="I81" s="336"/>
      <c r="J81" s="336"/>
      <c r="K81" s="336"/>
      <c r="L81" s="336"/>
      <c r="M81" s="336"/>
      <c r="N81" s="336"/>
      <c r="O81" s="336"/>
    </row>
    <row r="82" spans="1:15">
      <c r="A82" s="365" t="s">
        <v>320</v>
      </c>
      <c r="B82" s="338">
        <v>4</v>
      </c>
      <c r="C82" s="336"/>
      <c r="D82" s="336"/>
      <c r="E82" s="336"/>
      <c r="F82" s="336"/>
      <c r="G82" s="336"/>
      <c r="H82" s="336"/>
      <c r="I82" s="336"/>
      <c r="J82" s="336"/>
      <c r="K82" s="336"/>
      <c r="L82" s="336"/>
      <c r="M82" s="336"/>
      <c r="N82" s="336"/>
      <c r="O82" s="336"/>
    </row>
    <row r="83" spans="1:15">
      <c r="A83" s="365" t="s">
        <v>321</v>
      </c>
      <c r="B83" s="338">
        <v>3</v>
      </c>
      <c r="C83" s="336"/>
      <c r="D83" s="336"/>
      <c r="E83" s="336"/>
      <c r="F83" s="336"/>
      <c r="G83" s="336"/>
      <c r="H83" s="336"/>
      <c r="I83" s="336"/>
      <c r="J83" s="336"/>
      <c r="K83" s="336"/>
      <c r="L83" s="336"/>
      <c r="M83" s="336"/>
      <c r="N83" s="336"/>
      <c r="O83" s="336"/>
    </row>
    <row r="84" spans="1:15">
      <c r="A84" s="365" t="s">
        <v>322</v>
      </c>
      <c r="B84" s="338">
        <v>3</v>
      </c>
      <c r="C84" s="336"/>
      <c r="D84" s="336"/>
      <c r="E84" s="336"/>
      <c r="F84" s="336"/>
      <c r="G84" s="336"/>
      <c r="H84" s="336"/>
      <c r="I84" s="336"/>
      <c r="J84" s="336"/>
      <c r="K84" s="336"/>
      <c r="L84" s="336"/>
      <c r="M84" s="336"/>
      <c r="N84" s="336"/>
      <c r="O84" s="336"/>
    </row>
    <row r="85" spans="1:15">
      <c r="A85" s="365" t="s">
        <v>323</v>
      </c>
      <c r="B85" s="338">
        <v>3</v>
      </c>
      <c r="C85" s="336"/>
      <c r="D85" s="336"/>
      <c r="E85" s="336"/>
      <c r="F85" s="336"/>
      <c r="G85" s="336"/>
      <c r="H85" s="336"/>
      <c r="I85" s="336"/>
      <c r="J85" s="336"/>
      <c r="K85" s="336"/>
      <c r="L85" s="336"/>
      <c r="M85" s="336"/>
      <c r="N85" s="336"/>
      <c r="O85" s="336"/>
    </row>
    <row r="86" spans="1:15">
      <c r="A86" s="365" t="s">
        <v>324</v>
      </c>
      <c r="B86" s="338">
        <v>3</v>
      </c>
      <c r="C86" s="336"/>
      <c r="D86" s="336"/>
      <c r="E86" s="336"/>
      <c r="F86" s="336"/>
      <c r="G86" s="336"/>
      <c r="H86" s="336"/>
      <c r="I86" s="336"/>
      <c r="J86" s="336"/>
      <c r="K86" s="336"/>
      <c r="L86" s="336"/>
      <c r="M86" s="336"/>
      <c r="N86" s="336"/>
      <c r="O86" s="336"/>
    </row>
    <row r="87" spans="1:15">
      <c r="A87" s="365" t="s">
        <v>325</v>
      </c>
      <c r="B87" s="338">
        <v>3</v>
      </c>
      <c r="C87" s="336"/>
      <c r="D87" s="336"/>
      <c r="E87" s="336"/>
      <c r="F87" s="336"/>
      <c r="G87" s="336"/>
      <c r="H87" s="336"/>
      <c r="I87" s="336"/>
      <c r="J87" s="336"/>
      <c r="K87" s="336"/>
      <c r="L87" s="336"/>
      <c r="M87" s="336"/>
      <c r="N87" s="336"/>
      <c r="O87" s="336"/>
    </row>
    <row r="88" spans="1:15">
      <c r="A88" s="365" t="s">
        <v>326</v>
      </c>
      <c r="B88" s="338">
        <v>3</v>
      </c>
      <c r="C88" s="336"/>
      <c r="D88" s="336"/>
      <c r="E88" s="336"/>
      <c r="F88" s="336"/>
      <c r="G88" s="336"/>
      <c r="H88" s="336"/>
      <c r="I88" s="336"/>
      <c r="J88" s="336"/>
      <c r="K88" s="336"/>
      <c r="L88" s="336"/>
      <c r="M88" s="336"/>
      <c r="N88" s="336"/>
      <c r="O88" s="336"/>
    </row>
    <row r="89" spans="1:15">
      <c r="A89" s="365" t="s">
        <v>327</v>
      </c>
      <c r="B89" s="338">
        <v>3</v>
      </c>
      <c r="C89" s="336"/>
      <c r="D89" s="336"/>
      <c r="E89" s="336"/>
      <c r="F89" s="336"/>
      <c r="G89" s="336"/>
      <c r="H89" s="336"/>
      <c r="I89" s="336"/>
      <c r="J89" s="336"/>
      <c r="K89" s="336"/>
      <c r="L89" s="336"/>
      <c r="M89" s="336"/>
      <c r="N89" s="336"/>
      <c r="O89" s="336"/>
    </row>
    <row r="90" spans="1:15">
      <c r="A90" s="365" t="s">
        <v>328</v>
      </c>
      <c r="B90" s="338">
        <v>3</v>
      </c>
      <c r="C90" s="336"/>
      <c r="D90" s="336"/>
      <c r="E90" s="336"/>
      <c r="F90" s="336"/>
      <c r="G90" s="336"/>
      <c r="H90" s="336"/>
      <c r="I90" s="336"/>
      <c r="J90" s="336"/>
      <c r="K90" s="336"/>
      <c r="L90" s="336"/>
      <c r="M90" s="336"/>
      <c r="N90" s="336"/>
      <c r="O90" s="336"/>
    </row>
    <row r="91" spans="1:15">
      <c r="A91" s="349"/>
      <c r="B91" s="350"/>
      <c r="C91" s="336"/>
      <c r="D91" s="336"/>
      <c r="E91" s="336"/>
      <c r="F91" s="336"/>
      <c r="G91" s="336"/>
      <c r="H91" s="336"/>
      <c r="I91" s="336"/>
      <c r="J91" s="336"/>
      <c r="K91" s="336"/>
      <c r="L91" s="336"/>
      <c r="M91" s="336"/>
      <c r="N91" s="336"/>
      <c r="O91" s="336"/>
    </row>
    <row r="92" spans="1:15">
      <c r="A92" s="349"/>
      <c r="B92" s="350"/>
      <c r="C92" s="336"/>
      <c r="D92" s="336"/>
      <c r="E92" s="336"/>
      <c r="F92" s="336"/>
      <c r="G92" s="336"/>
      <c r="H92" s="336"/>
      <c r="I92" s="336"/>
      <c r="J92" s="336"/>
      <c r="K92" s="336"/>
      <c r="L92" s="336"/>
      <c r="M92" s="336"/>
      <c r="N92" s="336"/>
      <c r="O92" s="336"/>
    </row>
    <row r="93" spans="1:15">
      <c r="A93" s="1082" t="s">
        <v>329</v>
      </c>
      <c r="B93" s="1082"/>
      <c r="C93" s="1082"/>
      <c r="D93" s="1082"/>
      <c r="E93" s="1082"/>
      <c r="F93" s="1082"/>
      <c r="G93" s="1082"/>
      <c r="H93" s="1082"/>
      <c r="I93" s="336"/>
      <c r="J93" s="336"/>
      <c r="K93" s="336"/>
      <c r="L93" s="336"/>
      <c r="M93" s="336"/>
      <c r="N93" s="336"/>
      <c r="O93" s="336"/>
    </row>
    <row r="94" spans="1:15">
      <c r="A94" s="352" t="s">
        <v>303</v>
      </c>
      <c r="B94" s="352" t="s">
        <v>330</v>
      </c>
      <c r="C94" s="366" t="s">
        <v>103</v>
      </c>
      <c r="D94" s="366" t="s">
        <v>331</v>
      </c>
      <c r="E94" s="367" t="s">
        <v>332</v>
      </c>
      <c r="F94" s="339" t="s">
        <v>201</v>
      </c>
      <c r="G94" s="339" t="s">
        <v>333</v>
      </c>
      <c r="H94" s="339" t="s">
        <v>201</v>
      </c>
      <c r="I94" s="336"/>
      <c r="J94" s="336"/>
      <c r="K94" s="336"/>
      <c r="L94" s="336"/>
      <c r="M94" s="336"/>
      <c r="N94" s="336"/>
      <c r="O94" s="336"/>
    </row>
    <row r="95" spans="1:15">
      <c r="A95" s="368" t="s">
        <v>7</v>
      </c>
      <c r="B95" s="369">
        <v>26557.54</v>
      </c>
      <c r="C95" s="370">
        <v>3942.62</v>
      </c>
      <c r="D95" s="371">
        <v>489.67</v>
      </c>
      <c r="E95" s="356">
        <v>12848717.49</v>
      </c>
      <c r="F95" s="345" t="e">
        <f>(B94+D94)/E94</f>
        <v>#VALUE!</v>
      </c>
      <c r="G95" s="372">
        <v>2016558.9</v>
      </c>
      <c r="H95" s="345" t="e">
        <f>C94/G94</f>
        <v>#VALUE!</v>
      </c>
      <c r="I95" s="336"/>
      <c r="J95" s="336"/>
      <c r="K95" s="336"/>
      <c r="L95" s="336"/>
      <c r="M95" s="336"/>
      <c r="N95" s="336"/>
      <c r="O95" s="336"/>
    </row>
    <row r="96" spans="1:15">
      <c r="A96" s="368" t="s">
        <v>8</v>
      </c>
      <c r="B96" s="369">
        <v>25222.43</v>
      </c>
      <c r="C96" s="373">
        <v>3033.1</v>
      </c>
      <c r="D96" s="371">
        <v>1548.29</v>
      </c>
      <c r="E96" s="358">
        <v>14032434.539999999</v>
      </c>
      <c r="F96" s="345">
        <f t="shared" ref="F96:F106" si="7">(B96+D96)/E96</f>
        <v>1.9077744438207799E-3</v>
      </c>
      <c r="G96" s="372">
        <v>2177398.1</v>
      </c>
      <c r="H96" s="345">
        <f t="shared" ref="H96:H107" si="8">C96/G96</f>
        <v>1.392992856933236E-3</v>
      </c>
      <c r="I96" s="336"/>
      <c r="J96" s="336"/>
      <c r="K96" s="336"/>
      <c r="L96" s="336"/>
      <c r="M96" s="336"/>
      <c r="N96" s="336"/>
      <c r="O96" s="336"/>
    </row>
    <row r="97" spans="1:15">
      <c r="A97" s="368" t="s">
        <v>9</v>
      </c>
      <c r="B97" s="369">
        <v>85873.1</v>
      </c>
      <c r="C97" s="370">
        <v>14745.4</v>
      </c>
      <c r="D97" s="371">
        <v>1413.74</v>
      </c>
      <c r="E97" s="358">
        <v>16604962.49</v>
      </c>
      <c r="F97" s="345">
        <f t="shared" si="7"/>
        <v>5.2566719167578208E-3</v>
      </c>
      <c r="G97" s="372">
        <v>2546083.2999999998</v>
      </c>
      <c r="H97" s="345">
        <f t="shared" si="8"/>
        <v>5.7914051751566812E-3</v>
      </c>
      <c r="I97" s="336"/>
      <c r="J97" s="336"/>
      <c r="K97" s="336"/>
      <c r="L97" s="336"/>
      <c r="M97" s="336"/>
      <c r="N97" s="336"/>
      <c r="O97" s="336"/>
    </row>
    <row r="98" spans="1:15">
      <c r="A98" s="368" t="s">
        <v>10</v>
      </c>
      <c r="B98" s="369">
        <v>57360.24</v>
      </c>
      <c r="C98" s="370">
        <v>9565.5</v>
      </c>
      <c r="D98" s="371">
        <v>1712.61</v>
      </c>
      <c r="E98" s="359">
        <v>14823742.49</v>
      </c>
      <c r="F98" s="345">
        <f t="shared" si="7"/>
        <v>3.9850159323699908E-3</v>
      </c>
      <c r="G98" s="372">
        <v>2358866.5</v>
      </c>
      <c r="H98" s="345">
        <f t="shared" si="8"/>
        <v>4.0551256291952087E-3</v>
      </c>
      <c r="I98" s="336"/>
      <c r="J98" s="336"/>
      <c r="K98" s="336"/>
      <c r="L98" s="336"/>
      <c r="M98" s="336"/>
      <c r="N98" s="336"/>
      <c r="O98" s="336"/>
    </row>
    <row r="99" spans="1:15">
      <c r="A99" s="368" t="s">
        <v>11</v>
      </c>
      <c r="B99" s="369">
        <v>76283.51999999999</v>
      </c>
      <c r="C99" s="370">
        <v>12257.5</v>
      </c>
      <c r="D99" s="371">
        <v>558.24</v>
      </c>
      <c r="E99" s="359">
        <v>15357789.470000001</v>
      </c>
      <c r="F99" s="345">
        <f t="shared" si="7"/>
        <v>5.0034388184642823E-3</v>
      </c>
      <c r="G99" s="372">
        <v>2442420</v>
      </c>
      <c r="H99" s="345">
        <f t="shared" si="8"/>
        <v>5.0185881216170845E-3</v>
      </c>
      <c r="I99" s="336"/>
      <c r="J99" s="336"/>
      <c r="K99" s="336"/>
      <c r="L99" s="336"/>
      <c r="M99" s="336"/>
      <c r="N99" s="336"/>
      <c r="O99" s="336"/>
    </row>
    <row r="100" spans="1:15">
      <c r="A100" s="368" t="s">
        <v>12</v>
      </c>
      <c r="B100" s="369">
        <v>76928.869999999981</v>
      </c>
      <c r="C100" s="370">
        <v>7345</v>
      </c>
      <c r="D100" s="371">
        <v>1433.93</v>
      </c>
      <c r="E100" s="360">
        <v>14405041.9</v>
      </c>
      <c r="F100" s="345">
        <f t="shared" si="7"/>
        <v>5.4399564085960746E-3</v>
      </c>
      <c r="G100" s="372">
        <v>2294255.2999999998</v>
      </c>
      <c r="H100" s="345">
        <f t="shared" si="8"/>
        <v>3.2014745699835588E-3</v>
      </c>
      <c r="I100" s="336"/>
      <c r="J100" s="336"/>
      <c r="K100" s="336"/>
      <c r="L100" s="336"/>
      <c r="M100" s="336"/>
      <c r="N100" s="336"/>
      <c r="O100" s="336"/>
    </row>
    <row r="101" spans="1:15">
      <c r="A101" s="368" t="s">
        <v>13</v>
      </c>
      <c r="B101" s="369">
        <v>145600.30000000005</v>
      </c>
      <c r="C101" s="370">
        <v>17649.330000000002</v>
      </c>
      <c r="D101" s="371">
        <v>2074.5500000000002</v>
      </c>
      <c r="E101" s="359">
        <v>14417499.07</v>
      </c>
      <c r="F101" s="345">
        <f t="shared" si="7"/>
        <v>1.0242750790758334E-2</v>
      </c>
      <c r="G101" s="372">
        <v>2311364.9500000002</v>
      </c>
      <c r="H101" s="345">
        <f t="shared" si="8"/>
        <v>7.6358906454820127E-3</v>
      </c>
      <c r="I101" s="336"/>
      <c r="J101" s="336"/>
      <c r="K101" s="336"/>
      <c r="L101" s="336"/>
      <c r="M101" s="336"/>
      <c r="N101" s="336"/>
      <c r="O101" s="336"/>
    </row>
    <row r="102" spans="1:15">
      <c r="A102" s="368" t="s">
        <v>14</v>
      </c>
      <c r="B102" s="369">
        <v>32286.87</v>
      </c>
      <c r="C102" s="370">
        <v>4063.3</v>
      </c>
      <c r="D102" s="371">
        <v>913.27</v>
      </c>
      <c r="E102" s="359">
        <v>17373325.25</v>
      </c>
      <c r="F102" s="345">
        <f t="shared" si="7"/>
        <v>1.9109836212845897E-3</v>
      </c>
      <c r="G102" s="372">
        <v>2920257.3</v>
      </c>
      <c r="H102" s="345">
        <f t="shared" si="8"/>
        <v>1.3914184890488931E-3</v>
      </c>
      <c r="I102" s="336"/>
      <c r="J102" s="336"/>
      <c r="K102" s="336"/>
      <c r="L102" s="336"/>
      <c r="M102" s="336"/>
      <c r="N102" s="336"/>
      <c r="O102" s="336"/>
    </row>
    <row r="103" spans="1:15">
      <c r="A103" s="368" t="s">
        <v>15</v>
      </c>
      <c r="B103" s="369">
        <v>23477.910000000003</v>
      </c>
      <c r="C103" s="370">
        <v>3340.6</v>
      </c>
      <c r="D103" s="371">
        <v>593.29</v>
      </c>
      <c r="E103" s="359">
        <v>13297148.77</v>
      </c>
      <c r="F103" s="345">
        <f t="shared" si="7"/>
        <v>1.8102527403699947E-3</v>
      </c>
      <c r="G103" s="372">
        <v>2650178.2999999998</v>
      </c>
      <c r="H103" s="345">
        <f t="shared" si="8"/>
        <v>1.2605189620637977E-3</v>
      </c>
      <c r="I103" s="336"/>
      <c r="J103" s="336"/>
      <c r="K103" s="336"/>
      <c r="L103" s="336"/>
      <c r="M103" s="336"/>
      <c r="N103" s="336"/>
      <c r="O103" s="336"/>
    </row>
    <row r="104" spans="1:15">
      <c r="A104" s="368" t="s">
        <v>16</v>
      </c>
      <c r="B104" s="369">
        <v>28883.810000000005</v>
      </c>
      <c r="C104" s="370">
        <v>4207.2</v>
      </c>
      <c r="D104" s="371">
        <v>704.01</v>
      </c>
      <c r="E104" s="359">
        <v>14704466.130000001</v>
      </c>
      <c r="F104" s="345">
        <f t="shared" si="7"/>
        <v>2.0121655378997428E-3</v>
      </c>
      <c r="G104" s="372">
        <v>2493390.2999999998</v>
      </c>
      <c r="H104" s="345">
        <f t="shared" si="8"/>
        <v>1.6873411274600692E-3</v>
      </c>
      <c r="I104" s="336"/>
      <c r="J104" s="336"/>
      <c r="K104" s="336"/>
      <c r="L104" s="336"/>
      <c r="M104" s="336"/>
      <c r="N104" s="336"/>
      <c r="O104" s="336"/>
    </row>
    <row r="105" spans="1:15">
      <c r="A105" s="368" t="s">
        <v>17</v>
      </c>
      <c r="B105" s="369">
        <v>35848.06</v>
      </c>
      <c r="C105" s="370">
        <v>4696.84</v>
      </c>
      <c r="D105" s="371">
        <v>1838.9</v>
      </c>
      <c r="E105" s="360">
        <v>16824134.149999999</v>
      </c>
      <c r="F105" s="345">
        <f t="shared" si="7"/>
        <v>2.2400534650991238E-3</v>
      </c>
      <c r="G105" s="372">
        <v>2860096.89</v>
      </c>
      <c r="H105" s="345">
        <f t="shared" si="8"/>
        <v>1.6421961145519095E-3</v>
      </c>
      <c r="I105" s="336"/>
      <c r="J105" s="336"/>
      <c r="K105" s="336"/>
      <c r="L105" s="336"/>
      <c r="M105" s="336"/>
      <c r="N105" s="336"/>
      <c r="O105" s="336"/>
    </row>
    <row r="106" spans="1:15">
      <c r="A106" s="368" t="s">
        <v>18</v>
      </c>
      <c r="B106" s="369">
        <v>9849.7099999999991</v>
      </c>
      <c r="C106" s="370">
        <v>1153.5</v>
      </c>
      <c r="D106" s="371">
        <v>88.94</v>
      </c>
      <c r="E106" s="359">
        <v>9112960.9499999993</v>
      </c>
      <c r="F106" s="345">
        <f t="shared" si="7"/>
        <v>1.0906060120887493E-3</v>
      </c>
      <c r="G106" s="372">
        <v>1467504.9</v>
      </c>
      <c r="H106" s="345">
        <f t="shared" si="8"/>
        <v>7.8602803983823159E-4</v>
      </c>
      <c r="I106" s="336"/>
      <c r="J106" s="336"/>
      <c r="K106" s="336"/>
      <c r="L106" s="336"/>
      <c r="M106" s="336"/>
      <c r="N106" s="336"/>
      <c r="O106" s="336"/>
    </row>
    <row r="107" spans="1:15">
      <c r="A107" s="374" t="s">
        <v>19</v>
      </c>
      <c r="B107" s="375">
        <f>SUM(B94:B105)</f>
        <v>614322.65000000014</v>
      </c>
      <c r="C107" s="375">
        <f>SUM(C94:C105)</f>
        <v>84846.39</v>
      </c>
      <c r="D107" s="375">
        <f>SUM(D94:D105)</f>
        <v>13280.5</v>
      </c>
      <c r="E107" s="376">
        <f>SUM(E94:E105)</f>
        <v>164689261.75000003</v>
      </c>
      <c r="F107" s="377">
        <f>(B106+D106)/E106</f>
        <v>1.0906060120887493E-3</v>
      </c>
      <c r="G107" s="378">
        <f>SUM(G94:G105)</f>
        <v>27070869.840000004</v>
      </c>
      <c r="H107" s="377">
        <f t="shared" si="8"/>
        <v>3.1342321285380607E-3</v>
      </c>
      <c r="I107" s="336"/>
      <c r="J107" s="336"/>
      <c r="K107" s="336"/>
      <c r="L107" s="336"/>
      <c r="M107" s="336"/>
      <c r="N107" s="336"/>
      <c r="O107" s="336"/>
    </row>
    <row r="108" spans="1:15">
      <c r="A108" s="349"/>
      <c r="B108" s="350"/>
      <c r="C108" s="336"/>
      <c r="D108" s="336"/>
      <c r="E108" s="336"/>
      <c r="F108" s="336"/>
      <c r="G108" s="336"/>
      <c r="H108" s="336"/>
      <c r="I108" s="336"/>
      <c r="J108" s="336"/>
      <c r="K108" s="336"/>
      <c r="L108" s="336"/>
      <c r="M108" s="336"/>
      <c r="N108" s="336"/>
      <c r="O108" s="336"/>
    </row>
    <row r="109" spans="1:15">
      <c r="A109" s="379"/>
      <c r="B109" s="101"/>
      <c r="C109" s="101"/>
      <c r="D109" s="101"/>
      <c r="E109" s="101"/>
    </row>
    <row r="110" spans="1:15">
      <c r="A110" s="379"/>
      <c r="B110" s="101"/>
      <c r="C110" s="101"/>
      <c r="D110" s="101"/>
      <c r="E110" s="101"/>
    </row>
    <row r="111" spans="1:15">
      <c r="A111" s="379"/>
      <c r="B111" s="101"/>
      <c r="C111" s="101"/>
      <c r="D111" s="101"/>
      <c r="E111" s="101"/>
    </row>
    <row r="112" spans="1:15" ht="22.5">
      <c r="A112" s="380">
        <v>2015</v>
      </c>
      <c r="B112" s="320" t="s">
        <v>334</v>
      </c>
      <c r="C112" s="320" t="s">
        <v>304</v>
      </c>
      <c r="D112" s="320" t="s">
        <v>305</v>
      </c>
      <c r="E112" s="354" t="s">
        <v>306</v>
      </c>
      <c r="F112" s="1083" t="s">
        <v>335</v>
      </c>
      <c r="G112" s="1084"/>
      <c r="H112" s="381" t="s">
        <v>307</v>
      </c>
      <c r="I112" s="381" t="s">
        <v>201</v>
      </c>
      <c r="J112" s="382"/>
      <c r="K112" s="383"/>
      <c r="L112" s="383"/>
      <c r="M112" s="383"/>
      <c r="N112" s="383"/>
      <c r="O112" s="383"/>
    </row>
    <row r="113" spans="1:15">
      <c r="A113" s="323" t="s">
        <v>7</v>
      </c>
      <c r="B113" s="333">
        <v>35</v>
      </c>
      <c r="C113" s="384">
        <v>26</v>
      </c>
      <c r="D113" s="385">
        <v>19315.939999999999</v>
      </c>
      <c r="E113" s="385">
        <v>995.01999999999987</v>
      </c>
      <c r="F113" s="1080">
        <v>20310.96</v>
      </c>
      <c r="G113" s="1080"/>
      <c r="H113" s="386">
        <v>12641258.17</v>
      </c>
      <c r="I113" s="387">
        <f t="shared" ref="I113:I124" si="9">F113/H113</f>
        <v>1.6067198159279426E-3</v>
      </c>
      <c r="J113" s="382"/>
      <c r="K113" s="383"/>
      <c r="L113" s="383"/>
      <c r="M113" s="383"/>
      <c r="N113" s="383"/>
      <c r="O113" s="383"/>
    </row>
    <row r="114" spans="1:15">
      <c r="A114" s="323" t="s">
        <v>8</v>
      </c>
      <c r="B114" s="333">
        <v>23</v>
      </c>
      <c r="C114" s="384">
        <v>15</v>
      </c>
      <c r="D114" s="385">
        <v>15778.5</v>
      </c>
      <c r="E114" s="385">
        <v>577.8599999999999</v>
      </c>
      <c r="F114" s="1080">
        <v>16356.36</v>
      </c>
      <c r="G114" s="1080"/>
      <c r="H114" s="386">
        <v>13923667.08</v>
      </c>
      <c r="I114" s="387">
        <f t="shared" si="9"/>
        <v>1.1747163951868922E-3</v>
      </c>
      <c r="J114" s="382"/>
      <c r="K114" s="383"/>
      <c r="L114" s="383"/>
      <c r="M114" s="383"/>
      <c r="N114" s="383"/>
      <c r="O114" s="383"/>
    </row>
    <row r="115" spans="1:15">
      <c r="A115" s="323" t="s">
        <v>9</v>
      </c>
      <c r="B115" s="333">
        <v>29</v>
      </c>
      <c r="C115" s="384">
        <v>22</v>
      </c>
      <c r="D115" s="385">
        <v>19199.009999999998</v>
      </c>
      <c r="E115" s="385">
        <v>953.13999999999987</v>
      </c>
      <c r="F115" s="1080">
        <v>20152.149999999998</v>
      </c>
      <c r="G115" s="1080"/>
      <c r="H115" s="386">
        <v>16507072.07</v>
      </c>
      <c r="I115" s="387">
        <f t="shared" si="9"/>
        <v>1.2208191685686386E-3</v>
      </c>
      <c r="J115" s="382"/>
      <c r="K115" s="383"/>
      <c r="L115" s="383"/>
      <c r="M115" s="383"/>
      <c r="N115" s="383"/>
      <c r="O115" s="383"/>
    </row>
    <row r="116" spans="1:15">
      <c r="A116" s="323" t="s">
        <v>10</v>
      </c>
      <c r="B116" s="333">
        <v>17</v>
      </c>
      <c r="C116" s="388">
        <v>13</v>
      </c>
      <c r="D116" s="385">
        <v>4872.83</v>
      </c>
      <c r="E116" s="385">
        <v>596.38</v>
      </c>
      <c r="F116" s="1080">
        <v>5469.21</v>
      </c>
      <c r="G116" s="1080"/>
      <c r="H116" s="386">
        <v>13299883.49</v>
      </c>
      <c r="I116" s="387">
        <f t="shared" si="9"/>
        <v>4.1122239936253755E-4</v>
      </c>
      <c r="J116" s="382"/>
      <c r="K116" s="383"/>
      <c r="L116" s="383"/>
      <c r="M116" s="383"/>
      <c r="N116" s="383"/>
      <c r="O116" s="383"/>
    </row>
    <row r="117" spans="1:15">
      <c r="A117" s="323" t="s">
        <v>11</v>
      </c>
      <c r="B117" s="333">
        <v>28</v>
      </c>
      <c r="C117" s="388">
        <v>23</v>
      </c>
      <c r="D117" s="385">
        <v>16465.290000000005</v>
      </c>
      <c r="E117" s="385">
        <v>751.53000000000009</v>
      </c>
      <c r="F117" s="1080">
        <v>17216.820000000003</v>
      </c>
      <c r="G117" s="1080"/>
      <c r="H117" s="386">
        <v>13622612.039999999</v>
      </c>
      <c r="I117" s="387">
        <f t="shared" si="9"/>
        <v>1.2638413212859878E-3</v>
      </c>
      <c r="J117" s="382"/>
      <c r="K117" s="383"/>
      <c r="L117" s="383"/>
      <c r="M117" s="383"/>
      <c r="N117" s="383"/>
      <c r="O117" s="383"/>
    </row>
    <row r="118" spans="1:15">
      <c r="A118" s="323" t="s">
        <v>12</v>
      </c>
      <c r="B118" s="333">
        <v>31</v>
      </c>
      <c r="C118" s="388">
        <v>28</v>
      </c>
      <c r="D118" s="385">
        <v>88486.130000000019</v>
      </c>
      <c r="E118" s="385">
        <v>916.66000000000008</v>
      </c>
      <c r="F118" s="1080">
        <v>89402.790000000023</v>
      </c>
      <c r="G118" s="1080"/>
      <c r="H118" s="386">
        <v>14315226.560000001</v>
      </c>
      <c r="I118" s="387">
        <f t="shared" si="9"/>
        <v>6.2452934031663708E-3</v>
      </c>
      <c r="J118" s="382"/>
      <c r="K118" s="383"/>
      <c r="L118" s="383"/>
      <c r="M118" s="383"/>
      <c r="N118" s="383"/>
      <c r="O118" s="383"/>
    </row>
    <row r="119" spans="1:15">
      <c r="A119" s="323" t="s">
        <v>13</v>
      </c>
      <c r="B119" s="333">
        <v>31</v>
      </c>
      <c r="C119" s="388">
        <v>24</v>
      </c>
      <c r="D119" s="385">
        <v>32895.980000000003</v>
      </c>
      <c r="E119" s="385">
        <v>1224.9000000000003</v>
      </c>
      <c r="F119" s="1080">
        <v>34120.880000000005</v>
      </c>
      <c r="G119" s="1080"/>
      <c r="H119" s="386">
        <v>13472068.880000001</v>
      </c>
      <c r="I119" s="387">
        <f t="shared" si="9"/>
        <v>2.5327127038857599E-3</v>
      </c>
      <c r="J119" s="382"/>
      <c r="K119" s="383"/>
      <c r="L119" s="383"/>
      <c r="M119" s="383"/>
      <c r="N119" s="383"/>
      <c r="O119" s="383"/>
    </row>
    <row r="120" spans="1:15">
      <c r="A120" s="323" t="s">
        <v>14</v>
      </c>
      <c r="B120" s="333">
        <v>31</v>
      </c>
      <c r="C120" s="388">
        <v>19</v>
      </c>
      <c r="D120" s="389">
        <v>37516.620000000003</v>
      </c>
      <c r="E120" s="390">
        <v>1329.72</v>
      </c>
      <c r="F120" s="1080">
        <v>38846.340000000004</v>
      </c>
      <c r="G120" s="1080"/>
      <c r="H120" s="386">
        <v>12077545.630000001</v>
      </c>
      <c r="I120" s="387">
        <f t="shared" si="9"/>
        <v>3.2164101209030166E-3</v>
      </c>
      <c r="J120" s="382"/>
      <c r="K120" s="383"/>
      <c r="L120" s="383"/>
      <c r="M120" s="383"/>
      <c r="N120" s="383"/>
      <c r="O120" s="383"/>
    </row>
    <row r="121" spans="1:15">
      <c r="A121" s="323" t="s">
        <v>15</v>
      </c>
      <c r="B121" s="333">
        <v>26</v>
      </c>
      <c r="C121" s="388">
        <v>21</v>
      </c>
      <c r="D121" s="385">
        <v>13604.56</v>
      </c>
      <c r="E121" s="385">
        <v>325.47000000000003</v>
      </c>
      <c r="F121" s="1080">
        <v>13930.029999999999</v>
      </c>
      <c r="G121" s="1080"/>
      <c r="H121" s="386">
        <v>12986661.130000001</v>
      </c>
      <c r="I121" s="387">
        <f t="shared" si="9"/>
        <v>1.0726413710619397E-3</v>
      </c>
      <c r="J121" s="382"/>
      <c r="K121" s="383"/>
      <c r="L121" s="383"/>
      <c r="M121" s="383"/>
      <c r="N121" s="383"/>
      <c r="O121" s="383"/>
    </row>
    <row r="122" spans="1:15">
      <c r="A122" s="323" t="s">
        <v>16</v>
      </c>
      <c r="B122" s="333">
        <v>30</v>
      </c>
      <c r="C122" s="388">
        <v>21</v>
      </c>
      <c r="D122" s="385">
        <v>32181.760000000002</v>
      </c>
      <c r="E122" s="385">
        <v>1122.0000000000002</v>
      </c>
      <c r="F122" s="1080">
        <v>33303.760000000002</v>
      </c>
      <c r="G122" s="1080"/>
      <c r="H122" s="386">
        <v>14508867.220000001</v>
      </c>
      <c r="I122" s="387">
        <f t="shared" si="9"/>
        <v>2.2954073185046352E-3</v>
      </c>
      <c r="J122" s="382"/>
      <c r="K122" s="383"/>
      <c r="L122" s="383"/>
      <c r="M122" s="383"/>
      <c r="N122" s="383"/>
      <c r="O122" s="383"/>
    </row>
    <row r="123" spans="1:15">
      <c r="A123" s="323" t="s">
        <v>17</v>
      </c>
      <c r="B123" s="333">
        <v>30</v>
      </c>
      <c r="C123" s="333">
        <v>19</v>
      </c>
      <c r="D123" s="391">
        <v>24228.81</v>
      </c>
      <c r="E123" s="392">
        <v>1229.3700000000001</v>
      </c>
      <c r="F123" s="1087">
        <v>25458.18</v>
      </c>
      <c r="G123" s="1088"/>
      <c r="H123" s="386">
        <v>14779568.74</v>
      </c>
      <c r="I123" s="387">
        <f t="shared" si="9"/>
        <v>1.7225252270791226E-3</v>
      </c>
      <c r="J123" s="382"/>
      <c r="K123" s="383"/>
      <c r="L123" s="383"/>
      <c r="M123" s="383"/>
      <c r="N123" s="383"/>
      <c r="O123" s="383"/>
    </row>
    <row r="124" spans="1:15">
      <c r="A124" s="323" t="s">
        <v>18</v>
      </c>
      <c r="B124" s="333">
        <v>25</v>
      </c>
      <c r="C124" s="333">
        <v>20</v>
      </c>
      <c r="D124" s="391">
        <v>37265.17</v>
      </c>
      <c r="E124" s="392">
        <v>1926.4899999999998</v>
      </c>
      <c r="F124" s="1087">
        <v>39191.659999999996</v>
      </c>
      <c r="G124" s="1088"/>
      <c r="H124" s="386">
        <v>7489624.9400000004</v>
      </c>
      <c r="I124" s="387">
        <f t="shared" si="9"/>
        <v>5.2327934060740827E-3</v>
      </c>
      <c r="J124" s="382"/>
      <c r="K124" s="383"/>
      <c r="L124" s="383"/>
      <c r="M124" s="383"/>
      <c r="N124" s="383"/>
      <c r="O124" s="383"/>
    </row>
    <row r="125" spans="1:15" ht="15.75">
      <c r="A125" s="361" t="s">
        <v>19</v>
      </c>
      <c r="B125" s="388">
        <f>SUM(B112:B123)</f>
        <v>311</v>
      </c>
      <c r="C125" s="388">
        <f>SUM(C112:C123)</f>
        <v>231</v>
      </c>
      <c r="D125" s="391">
        <f>SUM(D112:D123)</f>
        <v>304545.43</v>
      </c>
      <c r="E125" s="391">
        <f>SUM(E112:E123)</f>
        <v>10022.050000000003</v>
      </c>
      <c r="F125" s="1089">
        <f>SUM(F112:F123)</f>
        <v>314567.48000000004</v>
      </c>
      <c r="G125" s="1089"/>
      <c r="H125" s="393">
        <f>SUM(H112:H123)</f>
        <v>152134431.00999999</v>
      </c>
      <c r="I125" s="394">
        <f>F124/H124</f>
        <v>5.2327934060740827E-3</v>
      </c>
      <c r="J125" s="382"/>
      <c r="K125" s="383"/>
      <c r="L125" s="383"/>
      <c r="M125" s="383"/>
      <c r="N125" s="383"/>
      <c r="O125" s="383"/>
    </row>
    <row r="126" spans="1:15">
      <c r="A126" s="395"/>
      <c r="B126" s="396"/>
      <c r="C126" s="396"/>
      <c r="D126" s="396"/>
      <c r="E126" s="396"/>
      <c r="F126" s="397"/>
      <c r="G126" s="397"/>
      <c r="H126" s="397"/>
      <c r="I126" s="382"/>
      <c r="J126" s="383"/>
      <c r="K126" s="383"/>
      <c r="L126" s="383"/>
      <c r="M126" s="383"/>
      <c r="N126" s="398" t="s">
        <v>22</v>
      </c>
      <c r="O126" s="383"/>
    </row>
    <row r="127" spans="1:15" ht="22.5">
      <c r="A127" s="380">
        <v>2014</v>
      </c>
      <c r="B127" s="320" t="s">
        <v>334</v>
      </c>
      <c r="C127" s="320" t="s">
        <v>304</v>
      </c>
      <c r="D127" s="320" t="s">
        <v>305</v>
      </c>
      <c r="E127" s="1083" t="s">
        <v>336</v>
      </c>
      <c r="F127" s="1084"/>
      <c r="G127" s="381" t="s">
        <v>307</v>
      </c>
      <c r="H127" s="381" t="s">
        <v>201</v>
      </c>
      <c r="I127" s="382"/>
      <c r="J127" s="383"/>
      <c r="K127" s="383"/>
      <c r="L127" s="383"/>
      <c r="M127" s="383"/>
      <c r="N127" s="383"/>
      <c r="O127" s="383"/>
    </row>
    <row r="128" spans="1:15">
      <c r="A128" s="323" t="s">
        <v>7</v>
      </c>
      <c r="B128" s="333">
        <v>64</v>
      </c>
      <c r="C128" s="384">
        <v>45</v>
      </c>
      <c r="D128" s="399">
        <v>72564.179999999993</v>
      </c>
      <c r="E128" s="1085">
        <v>2487.02</v>
      </c>
      <c r="F128" s="1086"/>
      <c r="G128" s="386">
        <v>14394952.560000001</v>
      </c>
      <c r="H128" s="387" t="e">
        <f>D127/G127</f>
        <v>#VALUE!</v>
      </c>
      <c r="I128" s="382"/>
      <c r="J128" s="383"/>
      <c r="K128" s="383"/>
      <c r="L128" s="383"/>
      <c r="M128" s="383"/>
      <c r="N128" s="383"/>
      <c r="O128" s="383"/>
    </row>
    <row r="129" spans="1:15">
      <c r="A129" s="323" t="s">
        <v>8</v>
      </c>
      <c r="B129" s="333">
        <v>78</v>
      </c>
      <c r="C129" s="384">
        <v>46</v>
      </c>
      <c r="D129" s="399">
        <v>56586.81</v>
      </c>
      <c r="E129" s="1085">
        <v>2230.52</v>
      </c>
      <c r="F129" s="1086"/>
      <c r="G129" s="386">
        <v>16373650.619999999</v>
      </c>
      <c r="H129" s="387">
        <f t="shared" ref="H129:H140" si="10">D129/G129</f>
        <v>3.4559678420694189E-3</v>
      </c>
      <c r="I129" s="382"/>
      <c r="J129" s="383"/>
      <c r="K129" s="383"/>
      <c r="L129" s="383"/>
      <c r="M129" s="383"/>
      <c r="N129" s="383"/>
      <c r="O129" s="383"/>
    </row>
    <row r="130" spans="1:15">
      <c r="A130" s="323" t="s">
        <v>9</v>
      </c>
      <c r="B130" s="333">
        <v>70</v>
      </c>
      <c r="C130" s="384">
        <v>44</v>
      </c>
      <c r="D130" s="399">
        <v>42363.01</v>
      </c>
      <c r="E130" s="1085">
        <v>1686.14</v>
      </c>
      <c r="F130" s="1086"/>
      <c r="G130" s="386">
        <v>16952363.510000002</v>
      </c>
      <c r="H130" s="387">
        <f t="shared" si="10"/>
        <v>2.4989441722984853E-3</v>
      </c>
      <c r="I130" s="382"/>
      <c r="J130" s="383"/>
      <c r="K130" s="383"/>
      <c r="L130" s="383"/>
      <c r="M130" s="383"/>
      <c r="N130" s="383"/>
      <c r="O130" s="383"/>
    </row>
    <row r="131" spans="1:15">
      <c r="A131" s="323" t="s">
        <v>10</v>
      </c>
      <c r="B131" s="333">
        <v>87</v>
      </c>
      <c r="C131" s="388">
        <v>57</v>
      </c>
      <c r="D131" s="399">
        <v>60383.56</v>
      </c>
      <c r="E131" s="1085">
        <v>1734.93</v>
      </c>
      <c r="F131" s="1086"/>
      <c r="G131" s="386">
        <v>16532173.5</v>
      </c>
      <c r="H131" s="387">
        <f t="shared" si="10"/>
        <v>3.6524876780418495E-3</v>
      </c>
      <c r="I131" s="382"/>
      <c r="J131" s="383"/>
      <c r="K131" s="383"/>
      <c r="L131" s="383"/>
      <c r="M131" s="383"/>
      <c r="N131" s="383"/>
      <c r="O131" s="383"/>
    </row>
    <row r="132" spans="1:15">
      <c r="A132" s="323" t="s">
        <v>11</v>
      </c>
      <c r="B132" s="333">
        <v>80</v>
      </c>
      <c r="C132" s="388">
        <v>43</v>
      </c>
      <c r="D132" s="399">
        <v>43762.69</v>
      </c>
      <c r="E132" s="1085">
        <v>2329.83</v>
      </c>
      <c r="F132" s="1086"/>
      <c r="G132" s="386">
        <v>17071543.77</v>
      </c>
      <c r="H132" s="387">
        <f t="shared" si="10"/>
        <v>2.563487555056657E-3</v>
      </c>
      <c r="I132" s="382"/>
      <c r="J132" s="383"/>
      <c r="K132" s="383"/>
      <c r="L132" s="383"/>
      <c r="M132" s="383"/>
      <c r="N132" s="383"/>
      <c r="O132" s="383"/>
    </row>
    <row r="133" spans="1:15">
      <c r="A133" s="323" t="s">
        <v>12</v>
      </c>
      <c r="B133" s="333">
        <v>72</v>
      </c>
      <c r="C133" s="388">
        <v>46</v>
      </c>
      <c r="D133" s="399">
        <v>63379.26</v>
      </c>
      <c r="E133" s="1085">
        <v>3052.16</v>
      </c>
      <c r="F133" s="1086"/>
      <c r="G133" s="386">
        <v>13578858.439999999</v>
      </c>
      <c r="H133" s="387">
        <f t="shared" si="10"/>
        <v>4.667495451112458E-3</v>
      </c>
      <c r="I133" s="382"/>
      <c r="J133" s="383"/>
      <c r="K133" s="383"/>
      <c r="L133" s="383"/>
      <c r="M133" s="383"/>
      <c r="N133" s="383"/>
      <c r="O133" s="383"/>
    </row>
    <row r="134" spans="1:15">
      <c r="A134" s="323" t="s">
        <v>13</v>
      </c>
      <c r="B134" s="333">
        <v>69</v>
      </c>
      <c r="C134" s="388">
        <v>40</v>
      </c>
      <c r="D134" s="399">
        <v>85750.47</v>
      </c>
      <c r="E134" s="1085">
        <v>1367.14</v>
      </c>
      <c r="F134" s="1086"/>
      <c r="G134" s="386">
        <v>14541181.75</v>
      </c>
      <c r="H134" s="387">
        <f t="shared" si="10"/>
        <v>5.8970771065425956E-3</v>
      </c>
      <c r="I134" s="382"/>
      <c r="J134" s="383"/>
      <c r="K134" s="383"/>
      <c r="L134" s="383"/>
      <c r="M134" s="383"/>
      <c r="N134" s="383"/>
      <c r="O134" s="383"/>
    </row>
    <row r="135" spans="1:15">
      <c r="A135" s="323" t="s">
        <v>14</v>
      </c>
      <c r="B135" s="333">
        <v>53</v>
      </c>
      <c r="C135" s="388">
        <v>38</v>
      </c>
      <c r="D135" s="399">
        <v>102296.45999999998</v>
      </c>
      <c r="E135" s="1085">
        <v>1405.2199999999998</v>
      </c>
      <c r="F135" s="1086"/>
      <c r="G135" s="386">
        <v>14366296.220000001</v>
      </c>
      <c r="H135" s="387">
        <f t="shared" si="10"/>
        <v>7.1205868536657509E-3</v>
      </c>
      <c r="I135" s="382"/>
      <c r="J135" s="383"/>
      <c r="K135" s="383"/>
      <c r="L135" s="383"/>
      <c r="M135" s="383"/>
      <c r="N135" s="383"/>
      <c r="O135" s="383"/>
    </row>
    <row r="136" spans="1:15">
      <c r="A136" s="323" t="s">
        <v>15</v>
      </c>
      <c r="B136" s="333">
        <v>43</v>
      </c>
      <c r="C136" s="388">
        <v>32</v>
      </c>
      <c r="D136" s="399">
        <v>36190.219999999994</v>
      </c>
      <c r="E136" s="1085">
        <v>879.46</v>
      </c>
      <c r="F136" s="1086"/>
      <c r="G136" s="386">
        <v>15681763.65</v>
      </c>
      <c r="H136" s="387">
        <f t="shared" si="10"/>
        <v>2.3077901700170054E-3</v>
      </c>
      <c r="I136" s="382"/>
      <c r="J136" s="383"/>
      <c r="K136" s="383"/>
      <c r="L136" s="383"/>
      <c r="M136" s="383"/>
      <c r="N136" s="383"/>
      <c r="O136" s="383"/>
    </row>
    <row r="137" spans="1:15">
      <c r="A137" s="323" t="s">
        <v>16</v>
      </c>
      <c r="B137" s="333">
        <v>51</v>
      </c>
      <c r="C137" s="388">
        <v>35</v>
      </c>
      <c r="D137" s="392">
        <v>54710.71</v>
      </c>
      <c r="E137" s="1087">
        <v>2193.2600000000002</v>
      </c>
      <c r="F137" s="1088"/>
      <c r="G137" s="386">
        <v>15550761.98</v>
      </c>
      <c r="H137" s="387">
        <f t="shared" si="10"/>
        <v>3.5182012347924831E-3</v>
      </c>
      <c r="I137" s="382"/>
      <c r="J137" s="383"/>
      <c r="K137" s="383"/>
      <c r="L137" s="383"/>
      <c r="M137" s="383"/>
      <c r="N137" s="383"/>
      <c r="O137" s="383"/>
    </row>
    <row r="138" spans="1:15">
      <c r="A138" s="323" t="s">
        <v>17</v>
      </c>
      <c r="B138" s="333">
        <v>32</v>
      </c>
      <c r="C138" s="388">
        <v>24</v>
      </c>
      <c r="D138" s="399">
        <v>33708.659999999996</v>
      </c>
      <c r="E138" s="1085">
        <v>1392.4199999999998</v>
      </c>
      <c r="F138" s="1086"/>
      <c r="G138" s="386">
        <v>15480647.73</v>
      </c>
      <c r="H138" s="387">
        <f t="shared" si="10"/>
        <v>2.1774709035382199E-3</v>
      </c>
      <c r="I138" s="382"/>
      <c r="J138" s="383"/>
      <c r="K138" s="383"/>
      <c r="L138" s="383"/>
      <c r="M138" s="383"/>
      <c r="N138" s="383"/>
      <c r="O138" s="383"/>
    </row>
    <row r="139" spans="1:15">
      <c r="A139" s="323" t="s">
        <v>18</v>
      </c>
      <c r="B139" s="333">
        <v>12</v>
      </c>
      <c r="C139" s="388">
        <v>8</v>
      </c>
      <c r="D139" s="399">
        <v>10425.700000000001</v>
      </c>
      <c r="E139" s="1085">
        <v>160.51</v>
      </c>
      <c r="F139" s="1086"/>
      <c r="G139" s="386">
        <v>8997132.4800000004</v>
      </c>
      <c r="H139" s="387">
        <f t="shared" si="10"/>
        <v>1.158780313969546E-3</v>
      </c>
      <c r="I139" s="382"/>
      <c r="J139" s="383"/>
      <c r="K139" s="383"/>
      <c r="L139" s="383"/>
      <c r="M139" s="383"/>
      <c r="N139" s="383"/>
      <c r="O139" s="383"/>
    </row>
    <row r="140" spans="1:15" ht="15.75">
      <c r="A140" s="361" t="s">
        <v>19</v>
      </c>
      <c r="B140" s="388">
        <f>SUM(B127:B138)</f>
        <v>699</v>
      </c>
      <c r="C140" s="388">
        <f>SUM(C127:C138)</f>
        <v>450</v>
      </c>
      <c r="D140" s="400">
        <f>SUM(D127:D138)</f>
        <v>651696.02999999991</v>
      </c>
      <c r="E140" s="1090">
        <f>SUM(E127:E138)</f>
        <v>20758.099999999999</v>
      </c>
      <c r="F140" s="1090"/>
      <c r="G140" s="393">
        <f>SUM(G127:G138)</f>
        <v>170524193.72999996</v>
      </c>
      <c r="H140" s="394">
        <f t="shared" si="10"/>
        <v>3.8217218081785212E-3</v>
      </c>
      <c r="I140" s="382"/>
      <c r="J140" s="383"/>
      <c r="K140" s="383"/>
      <c r="L140" s="383"/>
      <c r="M140" s="383"/>
      <c r="N140" s="383"/>
      <c r="O140" s="383"/>
    </row>
    <row r="141" spans="1:15">
      <c r="A141" s="395"/>
      <c r="B141" s="396"/>
      <c r="C141" s="396"/>
      <c r="D141" s="396"/>
      <c r="E141" s="396"/>
      <c r="F141" s="397"/>
      <c r="G141" s="397"/>
      <c r="H141" s="397"/>
      <c r="I141" s="382"/>
      <c r="J141" s="383"/>
      <c r="K141" s="383"/>
      <c r="L141" s="383"/>
      <c r="M141" s="383"/>
      <c r="N141" s="383"/>
      <c r="O141" s="383"/>
    </row>
    <row r="142" spans="1:15" ht="22.5">
      <c r="A142" s="401">
        <v>2013</v>
      </c>
      <c r="B142" s="402" t="s">
        <v>334</v>
      </c>
      <c r="C142" s="402" t="s">
        <v>304</v>
      </c>
      <c r="D142" s="320" t="s">
        <v>305</v>
      </c>
      <c r="E142" s="1083" t="s">
        <v>336</v>
      </c>
      <c r="F142" s="1084"/>
      <c r="G142" s="381" t="s">
        <v>307</v>
      </c>
      <c r="H142" s="381" t="s">
        <v>201</v>
      </c>
    </row>
    <row r="143" spans="1:15">
      <c r="A143" s="323" t="s">
        <v>7</v>
      </c>
      <c r="B143" s="333">
        <f>[3]Todas!$AG$608</f>
        <v>53</v>
      </c>
      <c r="C143" s="384">
        <v>41</v>
      </c>
      <c r="D143" s="403">
        <v>46296.030000000006</v>
      </c>
      <c r="E143" s="1097">
        <v>1191.43</v>
      </c>
      <c r="F143" s="1098"/>
      <c r="G143" s="393">
        <v>9476701.0600000005</v>
      </c>
      <c r="H143" s="387" t="e">
        <f>D142/G142</f>
        <v>#VALUE!</v>
      </c>
    </row>
    <row r="144" spans="1:15">
      <c r="A144" s="323" t="s">
        <v>8</v>
      </c>
      <c r="B144" s="333">
        <f>[3]Todas!$AH$608</f>
        <v>50</v>
      </c>
      <c r="C144" s="384">
        <v>27</v>
      </c>
      <c r="D144" s="403">
        <v>16660.38</v>
      </c>
      <c r="E144" s="1097">
        <v>813.34</v>
      </c>
      <c r="F144" s="1098"/>
      <c r="G144" s="393">
        <v>9586818.3399999999</v>
      </c>
      <c r="H144" s="387">
        <f t="shared" ref="H144:H154" si="11">D144/G144</f>
        <v>1.737842463383947E-3</v>
      </c>
    </row>
    <row r="145" spans="1:13">
      <c r="A145" s="323" t="s">
        <v>9</v>
      </c>
      <c r="B145" s="333">
        <f>[3]Todas!$AI$608</f>
        <v>57</v>
      </c>
      <c r="C145" s="384">
        <v>41</v>
      </c>
      <c r="D145" s="403">
        <v>202622.5</v>
      </c>
      <c r="E145" s="1091">
        <v>1553.46</v>
      </c>
      <c r="F145" s="1092"/>
      <c r="G145" s="393">
        <v>11198514.720000001</v>
      </c>
      <c r="H145" s="387">
        <f t="shared" si="11"/>
        <v>1.8093694125179485E-2</v>
      </c>
    </row>
    <row r="146" spans="1:13">
      <c r="A146" s="323" t="s">
        <v>10</v>
      </c>
      <c r="B146" s="333">
        <f>[3]Todas!$AJ$608</f>
        <v>85</v>
      </c>
      <c r="C146" s="388">
        <v>31</v>
      </c>
      <c r="D146" s="404">
        <v>89930.22</v>
      </c>
      <c r="E146" s="1095">
        <v>1240.94</v>
      </c>
      <c r="F146" s="1096"/>
      <c r="G146" s="393">
        <v>14270492.890000001</v>
      </c>
      <c r="H146" s="387">
        <f t="shared" si="11"/>
        <v>6.3018299853551864E-3</v>
      </c>
    </row>
    <row r="147" spans="1:13">
      <c r="A147" s="323" t="s">
        <v>11</v>
      </c>
      <c r="B147" s="333">
        <f>[3]Todas!$AK$608</f>
        <v>55</v>
      </c>
      <c r="C147" s="388">
        <v>30</v>
      </c>
      <c r="D147" s="404">
        <v>23567.079999999994</v>
      </c>
      <c r="E147" s="1095">
        <v>1120.81</v>
      </c>
      <c r="F147" s="1096"/>
      <c r="G147" s="393">
        <v>13493346.470000001</v>
      </c>
      <c r="H147" s="387">
        <f t="shared" si="11"/>
        <v>1.7465704339836754E-3</v>
      </c>
    </row>
    <row r="148" spans="1:13">
      <c r="A148" s="323" t="s">
        <v>12</v>
      </c>
      <c r="B148" s="333">
        <f>[3]Todas!$AL$608</f>
        <v>57</v>
      </c>
      <c r="C148" s="388">
        <v>39</v>
      </c>
      <c r="D148" s="404">
        <v>49455.23000000001</v>
      </c>
      <c r="E148" s="1095">
        <v>2004.71</v>
      </c>
      <c r="F148" s="1096"/>
      <c r="G148" s="393">
        <v>13357227.25</v>
      </c>
      <c r="H148" s="387">
        <f t="shared" si="11"/>
        <v>3.7025071951216531E-3</v>
      </c>
    </row>
    <row r="149" spans="1:13">
      <c r="A149" s="323" t="s">
        <v>13</v>
      </c>
      <c r="B149" s="333">
        <f>[3]Todas!$AM$608</f>
        <v>58</v>
      </c>
      <c r="C149" s="388">
        <v>34</v>
      </c>
      <c r="D149" s="404">
        <v>92111.58</v>
      </c>
      <c r="E149" s="1095">
        <v>4598.45</v>
      </c>
      <c r="F149" s="1096"/>
      <c r="G149" s="393">
        <v>15149666.09</v>
      </c>
      <c r="H149" s="387">
        <f t="shared" si="11"/>
        <v>6.0801062843755388E-3</v>
      </c>
    </row>
    <row r="150" spans="1:13">
      <c r="A150" s="323" t="s">
        <v>14</v>
      </c>
      <c r="B150" s="333">
        <f>[3]Todas!$AN$608</f>
        <v>55</v>
      </c>
      <c r="C150" s="388">
        <v>39</v>
      </c>
      <c r="D150" s="404">
        <v>39943.019999999997</v>
      </c>
      <c r="E150" s="1095">
        <v>3267.65</v>
      </c>
      <c r="F150" s="1096"/>
      <c r="G150" s="393">
        <v>15531604.609999999</v>
      </c>
      <c r="H150" s="387">
        <f>D149/G149</f>
        <v>6.0801062843755388E-3</v>
      </c>
    </row>
    <row r="151" spans="1:13">
      <c r="A151" s="323" t="s">
        <v>15</v>
      </c>
      <c r="B151" s="333">
        <f>[3]Todas!$AO$608</f>
        <v>43</v>
      </c>
      <c r="C151" s="388">
        <v>24</v>
      </c>
      <c r="D151" s="404">
        <v>54198.609999999993</v>
      </c>
      <c r="E151" s="1091">
        <v>990.96</v>
      </c>
      <c r="F151" s="1092"/>
      <c r="G151" s="393">
        <v>17150581.030000001</v>
      </c>
      <c r="H151" s="387">
        <f t="shared" si="11"/>
        <v>3.1601617405961429E-3</v>
      </c>
    </row>
    <row r="152" spans="1:13">
      <c r="A152" s="323" t="s">
        <v>16</v>
      </c>
      <c r="B152" s="333">
        <f>[3]Todas!$AP$608</f>
        <v>39</v>
      </c>
      <c r="C152" s="388">
        <v>27</v>
      </c>
      <c r="D152" s="404">
        <v>44637.119999999995</v>
      </c>
      <c r="E152" s="1091">
        <v>1342.86</v>
      </c>
      <c r="F152" s="1092"/>
      <c r="G152" s="393">
        <v>18381717.079999998</v>
      </c>
      <c r="H152" s="387">
        <f t="shared" si="11"/>
        <v>2.4283433264548973E-3</v>
      </c>
      <c r="M152" s="1" t="s">
        <v>22</v>
      </c>
    </row>
    <row r="153" spans="1:13">
      <c r="A153" s="323" t="s">
        <v>17</v>
      </c>
      <c r="B153" s="333">
        <f>[3]Todas!$AQ$608</f>
        <v>37</v>
      </c>
      <c r="C153" s="388">
        <v>27</v>
      </c>
      <c r="D153" s="404">
        <v>35682</v>
      </c>
      <c r="E153" s="1091">
        <v>981.26</v>
      </c>
      <c r="F153" s="1092"/>
      <c r="G153" s="393">
        <v>15809426.060000001</v>
      </c>
      <c r="H153" s="387">
        <f t="shared" si="11"/>
        <v>2.2570079308748795E-3</v>
      </c>
    </row>
    <row r="154" spans="1:13">
      <c r="A154" s="323" t="s">
        <v>18</v>
      </c>
      <c r="B154" s="333">
        <f>[3]Todas!$AR$608</f>
        <v>8</v>
      </c>
      <c r="C154" s="388">
        <v>3</v>
      </c>
      <c r="D154" s="404">
        <v>830.06</v>
      </c>
      <c r="E154" s="1091">
        <v>112.91</v>
      </c>
      <c r="F154" s="1092"/>
      <c r="G154" s="393">
        <v>10346844.300000001</v>
      </c>
      <c r="H154" s="387">
        <f t="shared" si="11"/>
        <v>8.0223493843432044E-5</v>
      </c>
    </row>
    <row r="155" spans="1:13" ht="15.75">
      <c r="A155" s="361" t="s">
        <v>19</v>
      </c>
      <c r="B155" s="388">
        <f>SUM(B142:B153)</f>
        <v>589</v>
      </c>
      <c r="C155" s="388">
        <f>SUM(C142:C153)</f>
        <v>360</v>
      </c>
      <c r="D155" s="400">
        <f>SUM(D142:D153)</f>
        <v>695103.77</v>
      </c>
      <c r="E155" s="1090">
        <f>SUM(E142:E153)</f>
        <v>19105.87</v>
      </c>
      <c r="F155" s="1090"/>
      <c r="G155" s="393">
        <f>SUM(G142:G153)</f>
        <v>153406095.59999999</v>
      </c>
      <c r="H155" s="394">
        <f>D154/G154</f>
        <v>8.0223493843432044E-5</v>
      </c>
    </row>
    <row r="156" spans="1:13">
      <c r="A156" s="405"/>
      <c r="B156" s="134"/>
      <c r="C156" s="134"/>
      <c r="D156" s="1093"/>
      <c r="E156" s="1093"/>
    </row>
  </sheetData>
  <mergeCells count="48">
    <mergeCell ref="E154:F154"/>
    <mergeCell ref="E155:F155"/>
    <mergeCell ref="D156:E156"/>
    <mergeCell ref="A5:B5"/>
    <mergeCell ref="E148:F148"/>
    <mergeCell ref="E149:F149"/>
    <mergeCell ref="E150:F150"/>
    <mergeCell ref="E151:F151"/>
    <mergeCell ref="E152:F152"/>
    <mergeCell ref="E153:F153"/>
    <mergeCell ref="E142:F142"/>
    <mergeCell ref="E143:F143"/>
    <mergeCell ref="E144:F144"/>
    <mergeCell ref="E145:F145"/>
    <mergeCell ref="E146:F146"/>
    <mergeCell ref="E147:F147"/>
    <mergeCell ref="E140:F140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28:F128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E127:F127"/>
    <mergeCell ref="F115:G115"/>
    <mergeCell ref="A1:H2"/>
    <mergeCell ref="I1:I2"/>
    <mergeCell ref="A21:B21"/>
    <mergeCell ref="A93:H93"/>
    <mergeCell ref="F112:G112"/>
    <mergeCell ref="F113:G113"/>
    <mergeCell ref="F114:G114"/>
  </mergeCells>
  <conditionalFormatting sqref="I35:I36 D8:D17">
    <cfRule type="cellIs" dxfId="19" priority="23" stopIfTrue="1" operator="between">
      <formula>0.01</formula>
      <formula>0.64</formula>
    </cfRule>
    <cfRule type="cellIs" dxfId="18" priority="24" stopIfTrue="1" operator="between">
      <formula>0.65</formula>
      <formula>0.89</formula>
    </cfRule>
    <cfRule type="cellIs" dxfId="17" priority="25" stopIfTrue="1" operator="between">
      <formula>0.9</formula>
      <formula>0.99</formula>
    </cfRule>
    <cfRule type="cellIs" dxfId="16" priority="26" stopIfTrue="1" operator="greaterThanOrEqual">
      <formula>1</formula>
    </cfRule>
  </conditionalFormatting>
  <conditionalFormatting sqref="O66">
    <cfRule type="containsText" dxfId="15" priority="21" stopIfTrue="1" operator="containsText" text="Em andamento">
      <formula>NOT(ISERROR(SEARCH("Em andamento",O66)))</formula>
    </cfRule>
    <cfRule type="containsText" dxfId="14" priority="22" stopIfTrue="1" operator="containsText" text="Concluído">
      <formula>NOT(ISERROR(SEARCH("Concluído",O66)))</formula>
    </cfRule>
  </conditionalFormatting>
  <conditionalFormatting sqref="D35:D36">
    <cfRule type="cellIs" dxfId="13" priority="17" stopIfTrue="1" operator="between">
      <formula>0.01</formula>
      <formula>0.64</formula>
    </cfRule>
    <cfRule type="cellIs" dxfId="12" priority="18" stopIfTrue="1" operator="between">
      <formula>0.65</formula>
      <formula>0.89</formula>
    </cfRule>
    <cfRule type="cellIs" dxfId="11" priority="19" stopIfTrue="1" operator="between">
      <formula>0.9</formula>
      <formula>0.99</formula>
    </cfRule>
    <cfRule type="cellIs" dxfId="10" priority="20" stopIfTrue="1" operator="greaterThanOrEqual">
      <formula>1</formula>
    </cfRule>
  </conditionalFormatting>
  <conditionalFormatting sqref="I35:I36">
    <cfRule type="cellIs" dxfId="9" priority="13" stopIfTrue="1" operator="between">
      <formula>0.01</formula>
      <formula>0.64</formula>
    </cfRule>
    <cfRule type="cellIs" dxfId="8" priority="14" stopIfTrue="1" operator="between">
      <formula>0.65</formula>
      <formula>0.89</formula>
    </cfRule>
    <cfRule type="cellIs" dxfId="7" priority="15" stopIfTrue="1" operator="between">
      <formula>0.9</formula>
      <formula>0.99</formula>
    </cfRule>
    <cfRule type="cellIs" dxfId="6" priority="16" stopIfTrue="1" operator="greaterThanOrEqual">
      <formula>1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>
  <dimension ref="A1:V67"/>
  <sheetViews>
    <sheetView topLeftCell="I1" workbookViewId="0">
      <selection activeCell="V8" sqref="V8"/>
    </sheetView>
  </sheetViews>
  <sheetFormatPr defaultRowHeight="15"/>
  <cols>
    <col min="1" max="1" width="8.85546875" style="1" customWidth="1"/>
    <col min="2" max="2" width="10.28515625" style="1" customWidth="1"/>
    <col min="3" max="3" width="15.28515625" style="1" bestFit="1" customWidth="1"/>
    <col min="4" max="4" width="12.140625" style="1" customWidth="1"/>
    <col min="5" max="5" width="12.28515625" style="1" bestFit="1" customWidth="1"/>
    <col min="6" max="6" width="10.85546875" style="1" customWidth="1"/>
    <col min="7" max="7" width="13.28515625" style="1" customWidth="1"/>
    <col min="8" max="8" width="10.7109375" style="1" customWidth="1"/>
    <col min="9" max="9" width="46" style="1" customWidth="1"/>
    <col min="10" max="10" width="9.140625" style="1"/>
    <col min="11" max="12" width="9.5703125" style="1" customWidth="1"/>
    <col min="13" max="13" width="10.5703125" style="1" customWidth="1"/>
    <col min="14" max="14" width="9.5703125" style="1" customWidth="1"/>
    <col min="15" max="15" width="10.7109375" style="1" customWidth="1"/>
    <col min="16" max="17" width="9.140625" style="1"/>
    <col min="18" max="18" width="10.85546875" style="1" customWidth="1"/>
    <col min="19" max="16384" width="9.140625" style="1"/>
  </cols>
  <sheetData>
    <row r="1" spans="1:22" ht="30" customHeight="1">
      <c r="A1" s="816" t="s">
        <v>337</v>
      </c>
      <c r="B1" s="816"/>
      <c r="C1" s="816"/>
      <c r="D1" s="816"/>
      <c r="E1" s="816"/>
      <c r="F1" s="816"/>
      <c r="G1" s="816"/>
      <c r="H1" s="816"/>
      <c r="I1" s="748">
        <v>2017</v>
      </c>
    </row>
    <row r="2" spans="1:22" ht="30" customHeight="1">
      <c r="A2" s="816"/>
      <c r="B2" s="816"/>
      <c r="C2" s="816"/>
      <c r="D2" s="816"/>
      <c r="E2" s="816"/>
      <c r="F2" s="816"/>
      <c r="G2" s="816"/>
      <c r="H2" s="816"/>
      <c r="I2" s="749"/>
    </row>
    <row r="3" spans="1:22">
      <c r="A3" s="2"/>
    </row>
    <row r="4" spans="1:22">
      <c r="K4" s="1104" t="s">
        <v>617</v>
      </c>
      <c r="L4" s="1104"/>
      <c r="M4" s="1104"/>
      <c r="N4" s="1104"/>
      <c r="P4" s="1103" t="s">
        <v>615</v>
      </c>
      <c r="Q4" s="1103"/>
      <c r="R4" s="1103"/>
      <c r="S4" s="1103"/>
      <c r="T4" s="1103"/>
      <c r="U4" s="1103"/>
    </row>
    <row r="5" spans="1:22" ht="24" customHeight="1">
      <c r="A5" s="438">
        <v>2016</v>
      </c>
      <c r="B5" s="320" t="s">
        <v>102</v>
      </c>
      <c r="C5" s="320" t="s">
        <v>338</v>
      </c>
      <c r="D5" s="320" t="s">
        <v>339</v>
      </c>
      <c r="E5" s="320" t="s">
        <v>340</v>
      </c>
      <c r="F5" s="320" t="s">
        <v>341</v>
      </c>
      <c r="G5" s="320" t="s">
        <v>342</v>
      </c>
      <c r="H5" s="320" t="s">
        <v>343</v>
      </c>
      <c r="I5" s="320" t="s">
        <v>344</v>
      </c>
      <c r="J5" s="715"/>
      <c r="K5" s="719" t="s">
        <v>618</v>
      </c>
      <c r="L5" s="719" t="s">
        <v>301</v>
      </c>
      <c r="M5" s="719" t="s">
        <v>619</v>
      </c>
      <c r="N5" s="719" t="s">
        <v>620</v>
      </c>
      <c r="O5" s="134"/>
      <c r="P5" s="693" t="s">
        <v>420</v>
      </c>
      <c r="Q5" s="718" t="s">
        <v>616</v>
      </c>
      <c r="R5" s="693" t="s">
        <v>422</v>
      </c>
      <c r="S5" s="693" t="s">
        <v>424</v>
      </c>
      <c r="T5" s="693" t="s">
        <v>425</v>
      </c>
      <c r="U5" s="693" t="s">
        <v>426</v>
      </c>
    </row>
    <row r="6" spans="1:22">
      <c r="A6" s="325" t="s">
        <v>7</v>
      </c>
      <c r="B6" s="461">
        <v>28</v>
      </c>
      <c r="C6" s="462">
        <f>Tabulação!B4</f>
        <v>14388798.630000001</v>
      </c>
      <c r="D6" s="463">
        <f>Tabulação!D4</f>
        <v>2268957.6</v>
      </c>
      <c r="E6" s="464">
        <f>'Total - PO'!E7+'Total - PO'!E7</f>
        <v>1971418</v>
      </c>
      <c r="F6" s="464">
        <v>5024.8</v>
      </c>
      <c r="G6" s="324">
        <f>F6/D6</f>
        <v>2.2145852350876896E-3</v>
      </c>
      <c r="H6" s="324">
        <f>F6/E6</f>
        <v>2.5488252618166216E-3</v>
      </c>
      <c r="I6" s="439" t="s">
        <v>621</v>
      </c>
      <c r="J6" s="710"/>
      <c r="K6" s="716">
        <v>21</v>
      </c>
      <c r="L6" s="716">
        <v>7</v>
      </c>
      <c r="M6" s="716">
        <v>0</v>
      </c>
      <c r="N6" s="716">
        <v>0</v>
      </c>
      <c r="P6" s="669">
        <v>21</v>
      </c>
      <c r="Q6" s="669">
        <v>1</v>
      </c>
      <c r="R6" s="669">
        <v>1</v>
      </c>
      <c r="S6" s="669">
        <v>1</v>
      </c>
      <c r="T6" s="669">
        <v>0</v>
      </c>
      <c r="U6" s="669">
        <v>1</v>
      </c>
    </row>
    <row r="7" spans="1:22" ht="34.5">
      <c r="A7" s="325" t="s">
        <v>8</v>
      </c>
      <c r="B7" s="461">
        <v>23</v>
      </c>
      <c r="C7" s="462">
        <f>Tabulação!B5</f>
        <v>16097250.539999999</v>
      </c>
      <c r="D7" s="463">
        <f>Tabulação!D5</f>
        <v>2472628.1</v>
      </c>
      <c r="E7" s="464">
        <f>'Total - PO'!E8+'Total - PO'!E8</f>
        <v>2305850.8199999998</v>
      </c>
      <c r="F7" s="464">
        <v>28131.040000000001</v>
      </c>
      <c r="G7" s="324">
        <f t="shared" ref="G7:G8" si="0">F7/D7</f>
        <v>1.1376979821591448E-2</v>
      </c>
      <c r="H7" s="324">
        <f t="shared" ref="H7:H8" si="1">F7/E7</f>
        <v>1.21998525472693E-2</v>
      </c>
      <c r="I7" s="439" t="s">
        <v>622</v>
      </c>
      <c r="J7" s="710"/>
      <c r="K7" s="716">
        <v>15</v>
      </c>
      <c r="L7" s="716">
        <v>8</v>
      </c>
      <c r="M7" s="716">
        <v>0</v>
      </c>
      <c r="N7" s="716">
        <v>0</v>
      </c>
      <c r="P7" s="669">
        <v>14</v>
      </c>
      <c r="Q7" s="669">
        <v>4</v>
      </c>
      <c r="R7" s="669">
        <v>2</v>
      </c>
      <c r="S7" s="669">
        <v>1</v>
      </c>
      <c r="T7" s="669">
        <v>1</v>
      </c>
      <c r="U7" s="669">
        <v>1</v>
      </c>
    </row>
    <row r="8" spans="1:22">
      <c r="A8" s="323" t="s">
        <v>9</v>
      </c>
      <c r="B8" s="465">
        <v>45</v>
      </c>
      <c r="C8" s="462">
        <f>Tabulação!B6</f>
        <v>17967002.510000002</v>
      </c>
      <c r="D8" s="463">
        <f>Tabulação!D6</f>
        <v>2799279.68</v>
      </c>
      <c r="E8" s="464">
        <f>'Total - PO'!E9+'Total - PO'!E9</f>
        <v>2686987.1</v>
      </c>
      <c r="F8" s="466">
        <v>9253.02</v>
      </c>
      <c r="G8" s="324">
        <f t="shared" si="0"/>
        <v>3.3055003635792477E-3</v>
      </c>
      <c r="H8" s="324">
        <f t="shared" si="1"/>
        <v>3.4436413929936618E-3</v>
      </c>
      <c r="I8" s="440" t="s">
        <v>623</v>
      </c>
      <c r="J8" s="711"/>
      <c r="K8" s="544">
        <v>32</v>
      </c>
      <c r="L8" s="544">
        <v>13</v>
      </c>
      <c r="M8" s="544">
        <v>0</v>
      </c>
      <c r="N8" s="544">
        <v>0</v>
      </c>
      <c r="P8" s="669">
        <v>25</v>
      </c>
      <c r="Q8" s="669">
        <v>13</v>
      </c>
      <c r="R8" s="669">
        <v>2</v>
      </c>
      <c r="S8" s="669">
        <v>4</v>
      </c>
      <c r="T8" s="669">
        <v>0</v>
      </c>
      <c r="U8" s="669">
        <v>0</v>
      </c>
      <c r="V8" s="101"/>
    </row>
    <row r="9" spans="1:22">
      <c r="A9" s="323" t="s">
        <v>10</v>
      </c>
      <c r="B9" s="465"/>
      <c r="C9" s="462"/>
      <c r="D9" s="463"/>
      <c r="E9" s="464"/>
      <c r="F9" s="466"/>
      <c r="G9" s="324"/>
      <c r="H9" s="324"/>
      <c r="I9" s="441"/>
      <c r="J9" s="712"/>
      <c r="K9" s="716"/>
      <c r="L9" s="716"/>
      <c r="M9" s="716"/>
      <c r="N9" s="716"/>
      <c r="P9" s="669"/>
      <c r="Q9" s="669"/>
      <c r="R9" s="478"/>
      <c r="S9" s="709"/>
      <c r="T9" s="669"/>
      <c r="U9" s="669"/>
    </row>
    <row r="10" spans="1:22">
      <c r="A10" s="323" t="s">
        <v>11</v>
      </c>
      <c r="B10" s="465"/>
      <c r="C10" s="462"/>
      <c r="D10" s="463"/>
      <c r="E10" s="464"/>
      <c r="F10" s="466"/>
      <c r="G10" s="324"/>
      <c r="H10" s="324"/>
      <c r="I10" s="440"/>
      <c r="J10" s="711"/>
      <c r="K10" s="544"/>
      <c r="L10" s="544"/>
      <c r="M10" s="544"/>
      <c r="N10" s="544"/>
      <c r="P10" s="669"/>
      <c r="Q10" s="669"/>
      <c r="R10" s="478"/>
      <c r="S10" s="709"/>
      <c r="T10" s="669"/>
      <c r="U10" s="669"/>
    </row>
    <row r="11" spans="1:22">
      <c r="A11" s="323" t="s">
        <v>12</v>
      </c>
      <c r="B11" s="465"/>
      <c r="C11" s="462"/>
      <c r="D11" s="463"/>
      <c r="E11" s="464"/>
      <c r="F11" s="466"/>
      <c r="G11" s="324"/>
      <c r="H11" s="324"/>
      <c r="I11" s="440"/>
      <c r="J11" s="711"/>
      <c r="K11" s="544"/>
      <c r="L11" s="544"/>
      <c r="M11" s="544"/>
      <c r="N11" s="544"/>
      <c r="P11" s="669"/>
      <c r="Q11" s="669"/>
      <c r="R11" s="478"/>
      <c r="S11" s="709"/>
      <c r="T11" s="669"/>
      <c r="U11" s="669"/>
    </row>
    <row r="12" spans="1:22">
      <c r="A12" s="323" t="s">
        <v>13</v>
      </c>
      <c r="B12" s="465"/>
      <c r="C12" s="462"/>
      <c r="D12" s="463"/>
      <c r="E12" s="464"/>
      <c r="F12" s="466"/>
      <c r="G12" s="324"/>
      <c r="H12" s="324"/>
      <c r="I12" s="440"/>
      <c r="J12" s="711"/>
      <c r="K12" s="544"/>
      <c r="L12" s="544"/>
      <c r="M12" s="544"/>
      <c r="N12" s="544"/>
      <c r="P12" s="669"/>
      <c r="Q12" s="669"/>
      <c r="R12" s="478"/>
      <c r="S12" s="709"/>
      <c r="T12" s="669"/>
      <c r="U12" s="669"/>
    </row>
    <row r="13" spans="1:22" s="10" customFormat="1">
      <c r="A13" s="325" t="s">
        <v>14</v>
      </c>
      <c r="B13" s="467"/>
      <c r="C13" s="462"/>
      <c r="D13" s="463"/>
      <c r="E13" s="464"/>
      <c r="F13" s="464"/>
      <c r="G13" s="324"/>
      <c r="H13" s="324"/>
      <c r="I13" s="443"/>
      <c r="J13" s="713"/>
      <c r="K13" s="717"/>
      <c r="L13" s="717"/>
      <c r="M13" s="717"/>
      <c r="N13" s="717"/>
      <c r="O13" s="444"/>
      <c r="P13" s="478"/>
      <c r="Q13" s="478"/>
      <c r="R13" s="478"/>
      <c r="S13" s="709"/>
      <c r="T13" s="478"/>
      <c r="U13" s="478"/>
    </row>
    <row r="14" spans="1:22">
      <c r="A14" s="323" t="s">
        <v>15</v>
      </c>
      <c r="B14" s="465"/>
      <c r="C14" s="462"/>
      <c r="D14" s="463"/>
      <c r="E14" s="464"/>
      <c r="F14" s="464"/>
      <c r="G14" s="324"/>
      <c r="H14" s="324"/>
      <c r="I14" s="440"/>
      <c r="J14" s="711"/>
      <c r="K14" s="544"/>
      <c r="L14" s="544"/>
      <c r="M14" s="544"/>
      <c r="N14" s="544"/>
      <c r="P14" s="669"/>
      <c r="Q14" s="669"/>
      <c r="R14" s="478"/>
      <c r="S14" s="709"/>
      <c r="T14" s="669"/>
      <c r="U14" s="669"/>
    </row>
    <row r="15" spans="1:22">
      <c r="A15" s="323" t="s">
        <v>16</v>
      </c>
      <c r="B15" s="465"/>
      <c r="C15" s="462"/>
      <c r="D15" s="463"/>
      <c r="E15" s="464"/>
      <c r="F15" s="466"/>
      <c r="G15" s="324"/>
      <c r="H15" s="324"/>
      <c r="I15" s="445"/>
      <c r="J15" s="714"/>
      <c r="K15" s="544"/>
      <c r="L15" s="544"/>
      <c r="M15" s="544"/>
      <c r="N15" s="544"/>
      <c r="P15" s="669"/>
      <c r="Q15" s="669"/>
      <c r="R15" s="669"/>
      <c r="S15" s="669"/>
      <c r="T15" s="669"/>
      <c r="U15" s="669"/>
    </row>
    <row r="16" spans="1:22">
      <c r="A16" s="323" t="s">
        <v>17</v>
      </c>
      <c r="B16" s="465"/>
      <c r="C16" s="462"/>
      <c r="D16" s="463"/>
      <c r="E16" s="464"/>
      <c r="F16" s="466"/>
      <c r="G16" s="324"/>
      <c r="H16" s="324"/>
      <c r="I16" s="441"/>
      <c r="J16" s="712"/>
      <c r="K16" s="716"/>
      <c r="L16" s="716"/>
      <c r="M16" s="716"/>
      <c r="N16" s="716"/>
      <c r="P16" s="669"/>
      <c r="Q16" s="669"/>
      <c r="R16" s="669"/>
      <c r="S16" s="669"/>
      <c r="T16" s="669"/>
      <c r="U16" s="669"/>
    </row>
    <row r="17" spans="1:21">
      <c r="A17" s="323" t="s">
        <v>18</v>
      </c>
      <c r="B17" s="465"/>
      <c r="C17" s="462"/>
      <c r="D17" s="463"/>
      <c r="E17" s="464"/>
      <c r="F17" s="466"/>
      <c r="G17" s="324"/>
      <c r="H17" s="324"/>
      <c r="I17" s="440"/>
      <c r="J17" s="711"/>
      <c r="K17" s="544"/>
      <c r="L17" s="544"/>
      <c r="M17" s="544"/>
      <c r="N17" s="544"/>
      <c r="P17" s="669"/>
      <c r="Q17" s="669"/>
      <c r="R17" s="669"/>
      <c r="S17" s="669"/>
      <c r="T17" s="669"/>
      <c r="U17" s="669"/>
    </row>
    <row r="18" spans="1:21">
      <c r="A18" s="326" t="s">
        <v>19</v>
      </c>
      <c r="B18" s="465">
        <f>SUM(B6:B17)</f>
        <v>96</v>
      </c>
      <c r="C18" s="468">
        <f>SUM(C6:C17)</f>
        <v>48453051.680000007</v>
      </c>
      <c r="D18" s="469">
        <f>SUM(D6:D17)</f>
        <v>7540865.3800000008</v>
      </c>
      <c r="E18" s="469">
        <f>SUM(E6:E17)</f>
        <v>6964255.9199999999</v>
      </c>
      <c r="F18" s="469">
        <f>SUM(F6:F17)</f>
        <v>42408.86</v>
      </c>
      <c r="G18" s="447">
        <f t="shared" ref="G18" si="2">F18/D18</f>
        <v>5.6238717790238549E-3</v>
      </c>
      <c r="H18" s="447">
        <f t="shared" ref="H18" si="3">F18/E18</f>
        <v>6.089503385165662E-3</v>
      </c>
      <c r="I18" s="440"/>
      <c r="J18" s="711"/>
      <c r="K18" s="544"/>
      <c r="L18" s="544"/>
      <c r="M18" s="544"/>
      <c r="N18" s="544"/>
      <c r="P18" s="669"/>
      <c r="Q18" s="669"/>
      <c r="R18" s="669"/>
      <c r="S18" s="669"/>
      <c r="T18" s="669"/>
      <c r="U18" s="669"/>
    </row>
    <row r="19" spans="1:21">
      <c r="A19" s="448"/>
      <c r="B19" s="448"/>
      <c r="C19" s="448"/>
      <c r="D19" s="448"/>
      <c r="E19" s="449"/>
      <c r="F19" s="1102"/>
      <c r="G19" s="1102"/>
      <c r="H19" s="20"/>
      <c r="I19" s="446"/>
    </row>
    <row r="20" spans="1:21" ht="33.75">
      <c r="A20" s="438">
        <v>2016</v>
      </c>
      <c r="B20" s="502" t="s">
        <v>102</v>
      </c>
      <c r="C20" s="502" t="s">
        <v>338</v>
      </c>
      <c r="D20" s="502" t="s">
        <v>339</v>
      </c>
      <c r="E20" s="502" t="s">
        <v>340</v>
      </c>
      <c r="F20" s="502" t="s">
        <v>341</v>
      </c>
      <c r="G20" s="502" t="s">
        <v>342</v>
      </c>
      <c r="H20" s="502" t="s">
        <v>343</v>
      </c>
      <c r="I20" s="502" t="s">
        <v>344</v>
      </c>
    </row>
    <row r="21" spans="1:21" ht="23.25">
      <c r="A21" s="325" t="s">
        <v>7</v>
      </c>
      <c r="B21" s="539">
        <v>27</v>
      </c>
      <c r="C21" s="540">
        <v>12848717.49</v>
      </c>
      <c r="D21" s="541">
        <v>2016558.9</v>
      </c>
      <c r="E21" s="542">
        <v>1670985.42</v>
      </c>
      <c r="F21" s="543">
        <v>6888.14</v>
      </c>
      <c r="G21" s="324">
        <v>3.4157891445670148E-3</v>
      </c>
      <c r="H21" s="324">
        <v>4.1222023349551428E-3</v>
      </c>
      <c r="I21" s="439" t="s">
        <v>416</v>
      </c>
    </row>
    <row r="22" spans="1:21" ht="34.5">
      <c r="A22" s="325" t="s">
        <v>8</v>
      </c>
      <c r="B22" s="539">
        <v>31</v>
      </c>
      <c r="C22" s="540">
        <v>14032434.539999999</v>
      </c>
      <c r="D22" s="541">
        <v>2177398.1</v>
      </c>
      <c r="E22" s="542">
        <v>2256644.69</v>
      </c>
      <c r="F22" s="543">
        <v>15891</v>
      </c>
      <c r="G22" s="324">
        <v>7.2981601297438439E-3</v>
      </c>
      <c r="H22" s="324">
        <v>7.0418706455733625E-3</v>
      </c>
      <c r="I22" s="439" t="s">
        <v>417</v>
      </c>
    </row>
    <row r="23" spans="1:21">
      <c r="A23" s="323" t="s">
        <v>9</v>
      </c>
      <c r="B23" s="544">
        <v>39</v>
      </c>
      <c r="C23" s="540">
        <v>16604962.49</v>
      </c>
      <c r="D23" s="541">
        <v>2546083.2999999998</v>
      </c>
      <c r="E23" s="542">
        <v>2163545.11</v>
      </c>
      <c r="F23" s="545">
        <v>6063.71</v>
      </c>
      <c r="G23" s="324">
        <v>2.3815835090705791E-3</v>
      </c>
      <c r="H23" s="324">
        <v>2.8026732477050135E-3</v>
      </c>
      <c r="I23" s="440"/>
      <c r="P23" s="101"/>
      <c r="Q23" s="101"/>
    </row>
    <row r="24" spans="1:21" ht="34.5">
      <c r="A24" s="323" t="s">
        <v>10</v>
      </c>
      <c r="B24" s="544">
        <v>53</v>
      </c>
      <c r="C24" s="540">
        <v>14823742.49</v>
      </c>
      <c r="D24" s="541">
        <v>2358866.5</v>
      </c>
      <c r="E24" s="542">
        <v>2089314.96</v>
      </c>
      <c r="F24" s="545">
        <v>14158.2</v>
      </c>
      <c r="G24" s="324">
        <v>6.0021200860667619E-3</v>
      </c>
      <c r="H24" s="324">
        <v>6.7764795021618002E-3</v>
      </c>
      <c r="I24" s="441" t="s">
        <v>418</v>
      </c>
      <c r="K24" s="1099" t="s">
        <v>419</v>
      </c>
      <c r="L24" s="1100"/>
      <c r="M24" s="1101"/>
      <c r="P24" s="346"/>
      <c r="Q24" s="442"/>
    </row>
    <row r="25" spans="1:21">
      <c r="A25" s="323" t="s">
        <v>11</v>
      </c>
      <c r="B25" s="544">
        <v>52</v>
      </c>
      <c r="C25" s="540">
        <v>15357789.470000001</v>
      </c>
      <c r="D25" s="541">
        <v>2442420</v>
      </c>
      <c r="E25" s="542">
        <v>2420644.5999999996</v>
      </c>
      <c r="F25" s="545">
        <v>9477.01</v>
      </c>
      <c r="G25" s="324">
        <v>3.8801721243684542E-3</v>
      </c>
      <c r="H25" s="324">
        <v>3.9150770005642304E-3</v>
      </c>
      <c r="I25" s="440" t="s">
        <v>20</v>
      </c>
      <c r="K25" s="333" t="s">
        <v>420</v>
      </c>
      <c r="L25" s="333">
        <v>316</v>
      </c>
      <c r="M25" s="546">
        <v>0.72979214780600465</v>
      </c>
      <c r="P25" s="346"/>
      <c r="Q25" s="442"/>
    </row>
    <row r="26" spans="1:21">
      <c r="A26" s="323" t="s">
        <v>12</v>
      </c>
      <c r="B26" s="544">
        <v>57</v>
      </c>
      <c r="C26" s="540">
        <v>14405041.9</v>
      </c>
      <c r="D26" s="541">
        <v>2294255.2999999998</v>
      </c>
      <c r="E26" s="542">
        <v>2430665.71</v>
      </c>
      <c r="F26" s="545">
        <v>7482.95</v>
      </c>
      <c r="G26" s="324">
        <v>3.2616030134048294E-3</v>
      </c>
      <c r="H26" s="324">
        <v>3.0785599061254705E-3</v>
      </c>
      <c r="I26" s="440" t="s">
        <v>20</v>
      </c>
      <c r="K26" s="333" t="s">
        <v>421</v>
      </c>
      <c r="L26" s="333">
        <v>29</v>
      </c>
      <c r="M26" s="547">
        <v>6.6974595842956119E-2</v>
      </c>
      <c r="P26" s="346"/>
      <c r="Q26" s="442"/>
    </row>
    <row r="27" spans="1:21">
      <c r="A27" s="323" t="s">
        <v>13</v>
      </c>
      <c r="B27" s="544">
        <v>33</v>
      </c>
      <c r="C27" s="540">
        <v>14417499.07</v>
      </c>
      <c r="D27" s="541">
        <v>2311364.9500000002</v>
      </c>
      <c r="E27" s="542">
        <v>2185483.0599999996</v>
      </c>
      <c r="F27" s="545">
        <v>5770.23</v>
      </c>
      <c r="G27" s="548">
        <v>2.4964599380984812E-3</v>
      </c>
      <c r="H27" s="548">
        <v>2.6402538210476912E-3</v>
      </c>
      <c r="I27" s="440" t="s">
        <v>20</v>
      </c>
      <c r="K27" s="333" t="s">
        <v>422</v>
      </c>
      <c r="L27" s="333">
        <v>21</v>
      </c>
      <c r="M27" s="547">
        <v>4.8498845265588918E-2</v>
      </c>
      <c r="P27" s="346"/>
      <c r="Q27" s="442"/>
    </row>
    <row r="28" spans="1:21" s="10" customFormat="1" ht="33.75">
      <c r="A28" s="325" t="s">
        <v>14</v>
      </c>
      <c r="B28" s="549">
        <v>47</v>
      </c>
      <c r="C28" s="540">
        <v>17373325.25</v>
      </c>
      <c r="D28" s="541">
        <v>2920257.3</v>
      </c>
      <c r="E28" s="542">
        <v>2482234.58</v>
      </c>
      <c r="F28" s="543">
        <v>14705.39</v>
      </c>
      <c r="G28" s="324">
        <v>5.0356487423214389E-3</v>
      </c>
      <c r="H28" s="324">
        <v>5.9242547495249216E-3</v>
      </c>
      <c r="I28" s="443" t="s">
        <v>423</v>
      </c>
      <c r="J28" s="444"/>
      <c r="K28" s="333" t="s">
        <v>424</v>
      </c>
      <c r="L28" s="333">
        <v>48</v>
      </c>
      <c r="M28" s="547">
        <v>0.11085450346420324</v>
      </c>
      <c r="P28" s="346"/>
      <c r="Q28" s="442"/>
    </row>
    <row r="29" spans="1:21">
      <c r="A29" s="323" t="s">
        <v>15</v>
      </c>
      <c r="B29" s="544">
        <v>36</v>
      </c>
      <c r="C29" s="540">
        <v>13297148.77</v>
      </c>
      <c r="D29" s="541">
        <v>2650178.2999999998</v>
      </c>
      <c r="E29" s="542">
        <v>2509738.52</v>
      </c>
      <c r="F29" s="543">
        <v>8588.0499999999993</v>
      </c>
      <c r="G29" s="548">
        <v>3.2405555505454105E-3</v>
      </c>
      <c r="H29" s="548">
        <v>3.421890340990582E-3</v>
      </c>
      <c r="I29" s="440" t="s">
        <v>20</v>
      </c>
      <c r="K29" s="333" t="s">
        <v>425</v>
      </c>
      <c r="L29" s="333">
        <v>1</v>
      </c>
      <c r="M29" s="547">
        <v>2.3094688221709007E-3</v>
      </c>
      <c r="P29" s="346"/>
      <c r="Q29" s="442"/>
    </row>
    <row r="30" spans="1:21">
      <c r="A30" s="323" t="s">
        <v>16</v>
      </c>
      <c r="B30" s="544">
        <v>30</v>
      </c>
      <c r="C30" s="540">
        <v>14704466.130000001</v>
      </c>
      <c r="D30" s="541">
        <v>2493390.2999999998</v>
      </c>
      <c r="E30" s="542">
        <v>2076828.44</v>
      </c>
      <c r="F30" s="545">
        <v>5016.4799999999996</v>
      </c>
      <c r="G30" s="548">
        <v>2.0119112519207281E-3</v>
      </c>
      <c r="H30" s="548">
        <v>2.4154522845420971E-3</v>
      </c>
      <c r="I30" s="445" t="s">
        <v>20</v>
      </c>
      <c r="K30" s="333" t="s">
        <v>426</v>
      </c>
      <c r="L30" s="333">
        <v>18</v>
      </c>
      <c r="M30" s="547">
        <v>4.1570438799076209E-2</v>
      </c>
      <c r="P30" s="101"/>
      <c r="Q30" s="101"/>
    </row>
    <row r="31" spans="1:21" ht="23.25">
      <c r="A31" s="323" t="s">
        <v>17</v>
      </c>
      <c r="B31" s="544">
        <v>19</v>
      </c>
      <c r="C31" s="540">
        <v>16824134.149999999</v>
      </c>
      <c r="D31" s="541">
        <v>2860096.89</v>
      </c>
      <c r="E31" s="542">
        <v>2321804.0499999998</v>
      </c>
      <c r="F31" s="545">
        <v>6640.95</v>
      </c>
      <c r="G31" s="548">
        <v>2.3219318279808342E-3</v>
      </c>
      <c r="H31" s="548">
        <v>2.8602542923465055E-3</v>
      </c>
      <c r="I31" s="441" t="s">
        <v>427</v>
      </c>
      <c r="K31" s="550" t="s">
        <v>19</v>
      </c>
      <c r="L31" s="550">
        <v>433</v>
      </c>
      <c r="M31" s="551">
        <v>1</v>
      </c>
    </row>
    <row r="32" spans="1:21">
      <c r="A32" s="323" t="s">
        <v>18</v>
      </c>
      <c r="B32" s="544">
        <v>9</v>
      </c>
      <c r="C32" s="540">
        <v>9112960.9499999993</v>
      </c>
      <c r="D32" s="541">
        <v>1467504.9</v>
      </c>
      <c r="E32" s="542">
        <v>1358838.2199999997</v>
      </c>
      <c r="F32" s="545">
        <v>961.14</v>
      </c>
      <c r="G32" s="548">
        <v>6.5494840937158029E-4</v>
      </c>
      <c r="H32" s="548">
        <v>7.0732482046317489E-4</v>
      </c>
      <c r="I32" s="440" t="s">
        <v>20</v>
      </c>
      <c r="M32" s="446">
        <v>42753</v>
      </c>
    </row>
    <row r="33" spans="1:13">
      <c r="A33" s="326" t="s">
        <v>19</v>
      </c>
      <c r="B33" s="544">
        <v>433</v>
      </c>
      <c r="C33" s="552">
        <v>173802222.70000002</v>
      </c>
      <c r="D33" s="553">
        <v>28538374.740000002</v>
      </c>
      <c r="E33" s="553">
        <v>25966727.359999996</v>
      </c>
      <c r="F33" s="553">
        <v>101643.25</v>
      </c>
      <c r="G33" s="447">
        <v>3.5616341479157406E-3</v>
      </c>
      <c r="H33" s="447">
        <v>3.9143650484263423E-3</v>
      </c>
      <c r="I33" s="440"/>
    </row>
    <row r="34" spans="1:13">
      <c r="A34" s="448"/>
      <c r="B34" s="448"/>
      <c r="C34" s="448"/>
      <c r="D34" s="448"/>
      <c r="E34" s="449"/>
      <c r="F34" s="1102"/>
      <c r="G34" s="1102"/>
      <c r="H34" s="20"/>
      <c r="I34" s="446">
        <v>42753</v>
      </c>
    </row>
    <row r="35" spans="1:13">
      <c r="A35" s="450"/>
      <c r="B35" s="156"/>
      <c r="C35" s="134"/>
      <c r="D35" s="134"/>
      <c r="E35" s="134"/>
      <c r="K35" s="90" t="s">
        <v>22</v>
      </c>
      <c r="M35" s="90" t="s">
        <v>22</v>
      </c>
    </row>
    <row r="36" spans="1:13">
      <c r="A36" s="450"/>
      <c r="B36" s="156"/>
      <c r="C36" s="134"/>
      <c r="D36" s="134"/>
      <c r="E36" s="134"/>
      <c r="J36" s="90" t="s">
        <v>22</v>
      </c>
    </row>
    <row r="37" spans="1:13" ht="33.75">
      <c r="A37" s="438">
        <v>2015</v>
      </c>
      <c r="B37" s="320" t="s">
        <v>102</v>
      </c>
      <c r="C37" s="320" t="s">
        <v>338</v>
      </c>
      <c r="D37" s="320" t="s">
        <v>339</v>
      </c>
      <c r="E37" s="320" t="s">
        <v>340</v>
      </c>
      <c r="F37" s="320" t="s">
        <v>341</v>
      </c>
      <c r="G37" s="320" t="s">
        <v>342</v>
      </c>
      <c r="H37" s="320" t="s">
        <v>343</v>
      </c>
      <c r="I37" s="320" t="s">
        <v>344</v>
      </c>
    </row>
    <row r="38" spans="1:13" ht="26.25">
      <c r="A38" s="325" t="s">
        <v>7</v>
      </c>
      <c r="B38" s="470">
        <v>20</v>
      </c>
      <c r="C38" s="471">
        <v>12641258.17</v>
      </c>
      <c r="D38" s="472">
        <v>1853272.82</v>
      </c>
      <c r="E38" s="451">
        <v>2007562.6199999999</v>
      </c>
      <c r="F38" s="451">
        <v>29195.88</v>
      </c>
      <c r="G38" s="473">
        <v>1.5753687036752635E-2</v>
      </c>
      <c r="H38" s="473">
        <v>1.4542948603017924E-2</v>
      </c>
      <c r="I38" s="474" t="s">
        <v>345</v>
      </c>
    </row>
    <row r="39" spans="1:13">
      <c r="A39" s="325" t="s">
        <v>8</v>
      </c>
      <c r="B39" s="470">
        <v>22</v>
      </c>
      <c r="C39" s="471">
        <v>13923667.08</v>
      </c>
      <c r="D39" s="472">
        <v>2039061.7</v>
      </c>
      <c r="E39" s="451">
        <v>1871898.87</v>
      </c>
      <c r="F39" s="451">
        <v>3695.04</v>
      </c>
      <c r="G39" s="473">
        <v>1.8121276075167318E-3</v>
      </c>
      <c r="H39" s="473">
        <v>1.9739527915843018E-3</v>
      </c>
      <c r="I39" s="474" t="s">
        <v>346</v>
      </c>
    </row>
    <row r="40" spans="1:13">
      <c r="A40" s="325" t="s">
        <v>9</v>
      </c>
      <c r="B40" s="470">
        <v>18</v>
      </c>
      <c r="C40" s="471">
        <v>16507072.07</v>
      </c>
      <c r="D40" s="472">
        <v>2442440.35</v>
      </c>
      <c r="E40" s="451">
        <v>2182627.9900000002</v>
      </c>
      <c r="F40" s="451">
        <v>8735.98</v>
      </c>
      <c r="G40" s="473">
        <v>3.5767424166571762E-3</v>
      </c>
      <c r="H40" s="473">
        <v>4.0025052551442807E-3</v>
      </c>
      <c r="I40" s="474" t="s">
        <v>347</v>
      </c>
    </row>
    <row r="41" spans="1:13">
      <c r="A41" s="325" t="s">
        <v>10</v>
      </c>
      <c r="B41" s="470">
        <v>23</v>
      </c>
      <c r="C41" s="471">
        <v>13299883.49</v>
      </c>
      <c r="D41" s="472">
        <v>1916610.9</v>
      </c>
      <c r="E41" s="451">
        <v>1765447.2799999998</v>
      </c>
      <c r="F41" s="451">
        <v>3555.47</v>
      </c>
      <c r="G41" s="473">
        <v>1.8550818009017897E-3</v>
      </c>
      <c r="H41" s="473">
        <v>2.0139202344235394E-3</v>
      </c>
      <c r="I41" s="474" t="s">
        <v>348</v>
      </c>
    </row>
    <row r="42" spans="1:13">
      <c r="A42" s="325" t="s">
        <v>11</v>
      </c>
      <c r="B42" s="470">
        <v>15</v>
      </c>
      <c r="C42" s="471">
        <v>13622612.039999999</v>
      </c>
      <c r="D42" s="472">
        <v>1992110.9</v>
      </c>
      <c r="E42" s="451">
        <v>1791295.76</v>
      </c>
      <c r="F42" s="451">
        <v>3845.85</v>
      </c>
      <c r="G42" s="473">
        <v>1.9305401119987849E-3</v>
      </c>
      <c r="H42" s="473">
        <v>2.1469653900146562E-3</v>
      </c>
      <c r="I42" s="474" t="s">
        <v>348</v>
      </c>
    </row>
    <row r="43" spans="1:13">
      <c r="A43" s="325" t="s">
        <v>12</v>
      </c>
      <c r="B43" s="470">
        <v>17</v>
      </c>
      <c r="C43" s="471">
        <v>14315226.560000001</v>
      </c>
      <c r="D43" s="472">
        <v>2134406.2000000002</v>
      </c>
      <c r="E43" s="451">
        <v>1972492.09</v>
      </c>
      <c r="F43" s="451">
        <v>3175.9</v>
      </c>
      <c r="G43" s="473">
        <v>1.487954823219685E-3</v>
      </c>
      <c r="H43" s="473">
        <v>1.6100951766047386E-3</v>
      </c>
      <c r="I43" s="474" t="s">
        <v>348</v>
      </c>
    </row>
    <row r="44" spans="1:13" ht="26.25">
      <c r="A44" s="325" t="s">
        <v>13</v>
      </c>
      <c r="B44" s="470">
        <v>12</v>
      </c>
      <c r="C44" s="471">
        <v>13472068.880000001</v>
      </c>
      <c r="D44" s="472">
        <v>2000364.8</v>
      </c>
      <c r="E44" s="451">
        <v>2221013.48</v>
      </c>
      <c r="F44" s="451">
        <v>2741.27</v>
      </c>
      <c r="G44" s="473">
        <v>1.3703850417683815E-3</v>
      </c>
      <c r="H44" s="473">
        <v>1.234242846648549E-3</v>
      </c>
      <c r="I44" s="474" t="s">
        <v>349</v>
      </c>
    </row>
    <row r="45" spans="1:13">
      <c r="A45" s="325" t="s">
        <v>14</v>
      </c>
      <c r="B45" s="470">
        <v>15</v>
      </c>
      <c r="C45" s="471">
        <v>12077545.630000001</v>
      </c>
      <c r="D45" s="472">
        <v>1771672.4</v>
      </c>
      <c r="E45" s="451">
        <v>1863424.6400000001</v>
      </c>
      <c r="F45" s="451">
        <v>3890.23</v>
      </c>
      <c r="G45" s="473">
        <v>2.1957953400414208E-3</v>
      </c>
      <c r="H45" s="473">
        <v>2.0876776642816098E-3</v>
      </c>
      <c r="I45" s="474" t="s">
        <v>350</v>
      </c>
    </row>
    <row r="46" spans="1:13" ht="51.75">
      <c r="A46" s="325" t="s">
        <v>15</v>
      </c>
      <c r="B46" s="470">
        <v>14</v>
      </c>
      <c r="C46" s="471">
        <v>12986661.130000001</v>
      </c>
      <c r="D46" s="472">
        <v>1907098.3</v>
      </c>
      <c r="E46" s="451">
        <v>2039374.28</v>
      </c>
      <c r="F46" s="451">
        <v>1962.31</v>
      </c>
      <c r="G46" s="473">
        <v>1.0289506314383478E-3</v>
      </c>
      <c r="H46" s="473">
        <v>9.6221180155317044E-4</v>
      </c>
      <c r="I46" s="474" t="s">
        <v>351</v>
      </c>
    </row>
    <row r="47" spans="1:13" ht="64.5">
      <c r="A47" s="325" t="s">
        <v>16</v>
      </c>
      <c r="B47" s="470">
        <v>19</v>
      </c>
      <c r="C47" s="471">
        <v>14508867.220000001</v>
      </c>
      <c r="D47" s="472">
        <v>2139843.2999999998</v>
      </c>
      <c r="E47" s="451">
        <v>2125892.0499999998</v>
      </c>
      <c r="F47" s="451">
        <v>9003.27</v>
      </c>
      <c r="G47" s="473">
        <v>4.2074436011272417E-3</v>
      </c>
      <c r="H47" s="473">
        <v>4.2350551148634293E-3</v>
      </c>
      <c r="I47" s="474" t="s">
        <v>352</v>
      </c>
    </row>
    <row r="48" spans="1:13" ht="26.25">
      <c r="A48" s="325" t="s">
        <v>17</v>
      </c>
      <c r="B48" s="470">
        <v>26</v>
      </c>
      <c r="C48" s="471">
        <v>14779568.74</v>
      </c>
      <c r="D48" s="472">
        <v>2284921.0499999998</v>
      </c>
      <c r="E48" s="451">
        <v>2099142.08</v>
      </c>
      <c r="F48" s="451">
        <v>6533.81</v>
      </c>
      <c r="G48" s="473">
        <v>2.8595342495531741E-3</v>
      </c>
      <c r="H48" s="473">
        <v>3.1126097000542243E-3</v>
      </c>
      <c r="I48" s="474" t="s">
        <v>353</v>
      </c>
    </row>
    <row r="49" spans="1:9">
      <c r="A49" s="325" t="s">
        <v>18</v>
      </c>
      <c r="B49" s="470">
        <v>19</v>
      </c>
      <c r="C49" s="471">
        <v>7489624.9400000004</v>
      </c>
      <c r="D49" s="472">
        <v>1140758</v>
      </c>
      <c r="E49" s="451">
        <v>996864.55999999994</v>
      </c>
      <c r="F49" s="451">
        <v>4148.96</v>
      </c>
      <c r="G49" s="473">
        <v>3.6370202970305711E-3</v>
      </c>
      <c r="H49" s="473">
        <v>4.1620097317934543E-3</v>
      </c>
      <c r="I49" s="474" t="s">
        <v>348</v>
      </c>
    </row>
    <row r="50" spans="1:9">
      <c r="A50" s="452" t="s">
        <v>19</v>
      </c>
      <c r="B50" s="470">
        <f>SUM(B38:B49)</f>
        <v>220</v>
      </c>
      <c r="C50" s="475">
        <v>159624055.94999999</v>
      </c>
      <c r="D50" s="475">
        <v>23622560.720000003</v>
      </c>
      <c r="E50" s="475">
        <v>22937035.699999999</v>
      </c>
      <c r="F50" s="475">
        <v>80483.97</v>
      </c>
      <c r="G50" s="476">
        <v>3.4070806697877754E-3</v>
      </c>
      <c r="H50" s="476">
        <v>3.5089089563565532E-3</v>
      </c>
      <c r="I50" s="474" t="s">
        <v>20</v>
      </c>
    </row>
    <row r="53" spans="1:9" ht="22.5">
      <c r="C53" s="320" t="s">
        <v>340</v>
      </c>
      <c r="D53" s="459" t="s">
        <v>3</v>
      </c>
      <c r="E53" s="460"/>
    </row>
    <row r="54" spans="1:9">
      <c r="C54" s="451">
        <v>2007562.6199999999</v>
      </c>
      <c r="D54" s="454">
        <v>462</v>
      </c>
      <c r="E54" s="455">
        <f>C54/D54</f>
        <v>4345.3736363636363</v>
      </c>
    </row>
    <row r="55" spans="1:9">
      <c r="C55" s="451">
        <v>1871898.87</v>
      </c>
      <c r="D55" s="456">
        <v>464</v>
      </c>
      <c r="E55" s="455">
        <f t="shared" ref="E55:E65" si="4">C55/D55</f>
        <v>4034.2648060344832</v>
      </c>
    </row>
    <row r="56" spans="1:9">
      <c r="C56" s="451">
        <v>2182627.9900000002</v>
      </c>
      <c r="D56" s="456">
        <v>463</v>
      </c>
      <c r="E56" s="455">
        <f t="shared" si="4"/>
        <v>4714.0993304535641</v>
      </c>
    </row>
    <row r="57" spans="1:9">
      <c r="C57" s="451">
        <v>1765447.2799999998</v>
      </c>
      <c r="D57" s="456">
        <v>464</v>
      </c>
      <c r="E57" s="455">
        <f t="shared" si="4"/>
        <v>3804.8432758620684</v>
      </c>
    </row>
    <row r="58" spans="1:9">
      <c r="C58" s="451">
        <v>1791295.76</v>
      </c>
      <c r="D58" s="456">
        <v>468</v>
      </c>
      <c r="E58" s="455">
        <f t="shared" si="4"/>
        <v>3827.5550427350427</v>
      </c>
    </row>
    <row r="59" spans="1:9">
      <c r="C59" s="451">
        <v>1972492.09</v>
      </c>
      <c r="D59" s="456">
        <v>477</v>
      </c>
      <c r="E59" s="455">
        <f t="shared" si="4"/>
        <v>4135.2035429769394</v>
      </c>
    </row>
    <row r="60" spans="1:9">
      <c r="C60" s="451">
        <v>2221013.48</v>
      </c>
      <c r="D60" s="456">
        <v>483</v>
      </c>
      <c r="E60" s="455">
        <f t="shared" si="4"/>
        <v>4598.3715942028985</v>
      </c>
    </row>
    <row r="61" spans="1:9">
      <c r="C61" s="451">
        <v>1863424.6400000001</v>
      </c>
      <c r="D61" s="456">
        <v>481</v>
      </c>
      <c r="E61" s="455">
        <f t="shared" si="4"/>
        <v>3874.0637006237007</v>
      </c>
    </row>
    <row r="62" spans="1:9">
      <c r="C62" s="451">
        <v>2039374.28</v>
      </c>
      <c r="D62" s="456">
        <v>480</v>
      </c>
      <c r="E62" s="455">
        <f t="shared" si="4"/>
        <v>4248.6964166666667</v>
      </c>
    </row>
    <row r="63" spans="1:9">
      <c r="C63" s="451">
        <v>2125892.0499999998</v>
      </c>
      <c r="D63" s="456">
        <v>476</v>
      </c>
      <c r="E63" s="455">
        <f t="shared" si="4"/>
        <v>4466.1597689075625</v>
      </c>
    </row>
    <row r="64" spans="1:9">
      <c r="C64" s="451">
        <v>2099142.08</v>
      </c>
      <c r="D64" s="456">
        <v>476</v>
      </c>
      <c r="E64" s="455">
        <f t="shared" si="4"/>
        <v>4409.9623529411765</v>
      </c>
    </row>
    <row r="65" spans="3:5">
      <c r="C65" s="451">
        <v>996864.55999999994</v>
      </c>
      <c r="D65" s="456">
        <v>476</v>
      </c>
      <c r="E65" s="455">
        <f t="shared" si="4"/>
        <v>2094.2532773109242</v>
      </c>
    </row>
    <row r="66" spans="3:5">
      <c r="C66" s="453">
        <v>22937035.699999999</v>
      </c>
      <c r="D66" s="55" t="s">
        <v>20</v>
      </c>
      <c r="E66" s="455"/>
    </row>
    <row r="67" spans="3:5">
      <c r="C67" s="457">
        <f>AVERAGE(C54:C65)</f>
        <v>1911419.6416666666</v>
      </c>
      <c r="D67" s="458">
        <f>AVERAGE(D54:D65)</f>
        <v>472.5</v>
      </c>
      <c r="E67" s="455">
        <f>AVERAGE(E54:E65)</f>
        <v>4046.0705620898884</v>
      </c>
    </row>
  </sheetData>
  <mergeCells count="7">
    <mergeCell ref="A1:H2"/>
    <mergeCell ref="I1:I2"/>
    <mergeCell ref="K24:M24"/>
    <mergeCell ref="F34:G34"/>
    <mergeCell ref="P4:U4"/>
    <mergeCell ref="K4:N4"/>
    <mergeCell ref="F19:G19"/>
  </mergeCells>
  <conditionalFormatting sqref="I38:I51 D51 D9:D17">
    <cfRule type="cellIs" dxfId="5" priority="11" stopIfTrue="1" operator="between">
      <formula>0.01</formula>
      <formula>0.64</formula>
    </cfRule>
    <cfRule type="cellIs" dxfId="4" priority="12" stopIfTrue="1" operator="between">
      <formula>0.65</formula>
      <formula>0.89</formula>
    </cfRule>
    <cfRule type="cellIs" dxfId="3" priority="13" stopIfTrue="1" operator="between">
      <formula>0.9</formula>
      <formula>0.99</formula>
    </cfRule>
    <cfRule type="cellIs" dxfId="2" priority="14" stopIfTrue="1" operator="greaterThanOrEqual">
      <formula>1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60"/>
  <sheetViews>
    <sheetView workbookViewId="0">
      <pane ySplit="1" topLeftCell="A2" activePane="bottomLeft" state="frozen"/>
      <selection pane="bottomLeft" activeCell="I50" sqref="I50"/>
    </sheetView>
  </sheetViews>
  <sheetFormatPr defaultRowHeight="15"/>
  <cols>
    <col min="1" max="1" width="22.140625" customWidth="1"/>
    <col min="2" max="2" width="12.42578125" customWidth="1"/>
    <col min="9" max="9" width="36.140625" customWidth="1"/>
    <col min="10" max="10" width="16.85546875" customWidth="1"/>
    <col min="11" max="12" width="12" customWidth="1"/>
    <col min="13" max="13" width="14.85546875" customWidth="1"/>
  </cols>
  <sheetData>
    <row r="1" spans="1:13" ht="31.5" customHeight="1">
      <c r="A1" s="703" t="s">
        <v>430</v>
      </c>
      <c r="B1" s="702" t="s">
        <v>33</v>
      </c>
      <c r="C1" s="1107" t="s">
        <v>34</v>
      </c>
      <c r="D1" s="1108"/>
      <c r="E1" s="1108"/>
      <c r="F1" s="1108"/>
      <c r="G1" s="1108"/>
      <c r="H1" s="1109"/>
      <c r="I1" s="704" t="s">
        <v>35</v>
      </c>
      <c r="J1" s="704" t="s">
        <v>36</v>
      </c>
      <c r="K1" s="702" t="s">
        <v>116</v>
      </c>
      <c r="L1" s="702" t="s">
        <v>37</v>
      </c>
      <c r="M1" s="702" t="s">
        <v>38</v>
      </c>
    </row>
    <row r="2" spans="1:13">
      <c r="A2" s="573" t="s">
        <v>500</v>
      </c>
      <c r="B2" s="507">
        <v>42745</v>
      </c>
      <c r="C2" s="1110" t="s">
        <v>507</v>
      </c>
      <c r="D2" s="1111"/>
      <c r="E2" s="1111"/>
      <c r="F2" s="1111"/>
      <c r="G2" s="1111"/>
      <c r="H2" s="1112"/>
      <c r="I2" s="705" t="s">
        <v>508</v>
      </c>
      <c r="J2" s="705" t="s">
        <v>173</v>
      </c>
      <c r="K2" s="507">
        <v>43008</v>
      </c>
      <c r="L2" s="575"/>
      <c r="M2" s="508" t="s">
        <v>434</v>
      </c>
    </row>
    <row r="3" spans="1:13" ht="48.75" customHeight="1">
      <c r="A3" s="573" t="s">
        <v>431</v>
      </c>
      <c r="B3" s="507">
        <v>42775</v>
      </c>
      <c r="C3" s="1106" t="s">
        <v>432</v>
      </c>
      <c r="D3" s="1106"/>
      <c r="E3" s="1106"/>
      <c r="F3" s="1106"/>
      <c r="G3" s="1106"/>
      <c r="H3" s="1106"/>
      <c r="I3" s="695" t="s">
        <v>433</v>
      </c>
      <c r="J3" s="696" t="s">
        <v>40</v>
      </c>
      <c r="K3" s="507">
        <v>42886</v>
      </c>
      <c r="L3" s="507"/>
      <c r="M3" s="508" t="s">
        <v>434</v>
      </c>
    </row>
    <row r="4" spans="1:13" ht="30.75" customHeight="1">
      <c r="A4" s="573" t="s">
        <v>500</v>
      </c>
      <c r="B4" s="574">
        <v>42790</v>
      </c>
      <c r="C4" s="1106" t="s">
        <v>635</v>
      </c>
      <c r="D4" s="1106"/>
      <c r="E4" s="1106"/>
      <c r="F4" s="1106"/>
      <c r="G4" s="1106"/>
      <c r="H4" s="1106"/>
      <c r="I4" s="695" t="s">
        <v>582</v>
      </c>
      <c r="J4" s="696" t="s">
        <v>40</v>
      </c>
      <c r="K4" s="507" t="s">
        <v>20</v>
      </c>
      <c r="L4" s="507" t="s">
        <v>20</v>
      </c>
      <c r="M4" s="723" t="s">
        <v>636</v>
      </c>
    </row>
    <row r="5" spans="1:13" ht="75.75" customHeight="1">
      <c r="A5" s="573" t="s">
        <v>500</v>
      </c>
      <c r="B5" s="574">
        <v>42790</v>
      </c>
      <c r="C5" s="788" t="s">
        <v>499</v>
      </c>
      <c r="D5" s="788"/>
      <c r="E5" s="788"/>
      <c r="F5" s="788"/>
      <c r="G5" s="788"/>
      <c r="H5" s="788"/>
      <c r="I5" s="690" t="s">
        <v>584</v>
      </c>
      <c r="J5" s="689" t="s">
        <v>40</v>
      </c>
      <c r="K5" s="28">
        <v>42886</v>
      </c>
      <c r="L5" s="28"/>
      <c r="M5" s="508" t="s">
        <v>434</v>
      </c>
    </row>
    <row r="6" spans="1:13" ht="15" customHeight="1">
      <c r="A6" s="573" t="s">
        <v>500</v>
      </c>
      <c r="B6" s="574">
        <v>42802</v>
      </c>
      <c r="C6" s="788" t="s">
        <v>637</v>
      </c>
      <c r="D6" s="788"/>
      <c r="E6" s="788"/>
      <c r="F6" s="788"/>
      <c r="G6" s="788"/>
      <c r="H6" s="788"/>
      <c r="I6" s="690" t="s">
        <v>585</v>
      </c>
      <c r="J6" s="689" t="s">
        <v>173</v>
      </c>
      <c r="K6" s="28">
        <v>42794</v>
      </c>
      <c r="L6" s="28">
        <v>42794</v>
      </c>
      <c r="M6" s="723" t="s">
        <v>636</v>
      </c>
    </row>
    <row r="7" spans="1:13" ht="23.25" customHeight="1">
      <c r="A7" s="573" t="s">
        <v>500</v>
      </c>
      <c r="B7" s="574">
        <v>42790</v>
      </c>
      <c r="C7" s="788" t="s">
        <v>501</v>
      </c>
      <c r="D7" s="788"/>
      <c r="E7" s="788"/>
      <c r="F7" s="788"/>
      <c r="G7" s="788"/>
      <c r="H7" s="788"/>
      <c r="I7" s="690" t="s">
        <v>586</v>
      </c>
      <c r="J7" s="689" t="s">
        <v>173</v>
      </c>
      <c r="K7" s="28"/>
      <c r="L7" s="28"/>
      <c r="M7" s="508" t="s">
        <v>434</v>
      </c>
    </row>
    <row r="8" spans="1:13" ht="109.5" customHeight="1">
      <c r="A8" s="573" t="s">
        <v>500</v>
      </c>
      <c r="B8" s="574">
        <v>42790</v>
      </c>
      <c r="C8" s="788" t="s">
        <v>528</v>
      </c>
      <c r="D8" s="788"/>
      <c r="E8" s="788"/>
      <c r="F8" s="788"/>
      <c r="G8" s="788"/>
      <c r="H8" s="788"/>
      <c r="I8" s="690" t="s">
        <v>587</v>
      </c>
      <c r="J8" s="689" t="s">
        <v>173</v>
      </c>
      <c r="K8" s="28">
        <v>42916</v>
      </c>
      <c r="L8" s="28"/>
      <c r="M8" s="508" t="s">
        <v>434</v>
      </c>
    </row>
    <row r="9" spans="1:13" ht="23.25" customHeight="1">
      <c r="A9" s="573" t="s">
        <v>500</v>
      </c>
      <c r="B9" s="574">
        <v>42790</v>
      </c>
      <c r="C9" s="788" t="s">
        <v>589</v>
      </c>
      <c r="D9" s="788"/>
      <c r="E9" s="788"/>
      <c r="F9" s="788"/>
      <c r="G9" s="788"/>
      <c r="H9" s="788"/>
      <c r="I9" s="690" t="s">
        <v>638</v>
      </c>
      <c r="J9" s="689" t="s">
        <v>173</v>
      </c>
      <c r="K9" s="28">
        <v>42916</v>
      </c>
      <c r="L9" s="28"/>
      <c r="M9" s="724" t="s">
        <v>370</v>
      </c>
    </row>
    <row r="10" spans="1:13" ht="23.25" customHeight="1">
      <c r="A10" s="573" t="s">
        <v>500</v>
      </c>
      <c r="B10" s="574">
        <v>42790</v>
      </c>
      <c r="C10" s="788" t="s">
        <v>531</v>
      </c>
      <c r="D10" s="788"/>
      <c r="E10" s="788"/>
      <c r="F10" s="788"/>
      <c r="G10" s="788"/>
      <c r="H10" s="788"/>
      <c r="I10" s="690" t="s">
        <v>588</v>
      </c>
      <c r="J10" s="689" t="s">
        <v>173</v>
      </c>
      <c r="K10" s="28">
        <v>42835</v>
      </c>
      <c r="L10" s="28"/>
      <c r="M10" s="142" t="s">
        <v>434</v>
      </c>
    </row>
    <row r="11" spans="1:13" ht="23.25" customHeight="1">
      <c r="A11" s="573" t="s">
        <v>500</v>
      </c>
      <c r="B11" s="574">
        <v>42802</v>
      </c>
      <c r="C11" s="788" t="s">
        <v>546</v>
      </c>
      <c r="D11" s="788"/>
      <c r="E11" s="788"/>
      <c r="F11" s="788"/>
      <c r="G11" s="788"/>
      <c r="H11" s="788"/>
      <c r="I11" s="690" t="s">
        <v>639</v>
      </c>
      <c r="J11" s="689" t="s">
        <v>20</v>
      </c>
      <c r="K11" s="28" t="s">
        <v>20</v>
      </c>
      <c r="L11" s="28" t="s">
        <v>20</v>
      </c>
      <c r="M11" s="142" t="s">
        <v>20</v>
      </c>
    </row>
    <row r="12" spans="1:13" ht="42" customHeight="1">
      <c r="A12" s="573" t="s">
        <v>502</v>
      </c>
      <c r="B12" s="574">
        <v>42782</v>
      </c>
      <c r="C12" s="788" t="s">
        <v>640</v>
      </c>
      <c r="D12" s="788"/>
      <c r="E12" s="788"/>
      <c r="F12" s="788"/>
      <c r="G12" s="788"/>
      <c r="H12" s="788"/>
      <c r="I12" s="690" t="s">
        <v>503</v>
      </c>
      <c r="J12" s="689" t="s">
        <v>505</v>
      </c>
      <c r="K12" s="28"/>
      <c r="L12" s="28"/>
      <c r="M12" s="142" t="s">
        <v>370</v>
      </c>
    </row>
    <row r="13" spans="1:13" ht="24.75" customHeight="1">
      <c r="A13" s="573" t="s">
        <v>590</v>
      </c>
      <c r="B13" s="574">
        <v>42775</v>
      </c>
      <c r="C13" s="788" t="s">
        <v>558</v>
      </c>
      <c r="D13" s="788"/>
      <c r="E13" s="788"/>
      <c r="F13" s="788"/>
      <c r="G13" s="788"/>
      <c r="H13" s="788"/>
      <c r="I13" s="690" t="s">
        <v>591</v>
      </c>
      <c r="J13" s="689" t="s">
        <v>641</v>
      </c>
      <c r="K13" s="28">
        <v>42835</v>
      </c>
      <c r="L13" s="28"/>
      <c r="M13" s="142" t="s">
        <v>434</v>
      </c>
    </row>
    <row r="14" spans="1:13" ht="40.5" customHeight="1">
      <c r="A14" s="573" t="s">
        <v>504</v>
      </c>
      <c r="B14" s="574">
        <v>42782</v>
      </c>
      <c r="C14" s="788" t="s">
        <v>506</v>
      </c>
      <c r="D14" s="788"/>
      <c r="E14" s="788"/>
      <c r="F14" s="788"/>
      <c r="G14" s="788"/>
      <c r="H14" s="788"/>
      <c r="I14" s="690" t="s">
        <v>642</v>
      </c>
      <c r="J14" s="689" t="s">
        <v>40</v>
      </c>
      <c r="K14" s="28">
        <v>42835</v>
      </c>
      <c r="L14" s="28"/>
      <c r="M14" s="142" t="s">
        <v>434</v>
      </c>
    </row>
    <row r="15" spans="1:13">
      <c r="A15" s="573" t="s">
        <v>500</v>
      </c>
      <c r="B15" s="574">
        <v>42804</v>
      </c>
      <c r="C15" s="788" t="s">
        <v>583</v>
      </c>
      <c r="D15" s="788"/>
      <c r="E15" s="788"/>
      <c r="F15" s="788"/>
      <c r="G15" s="788"/>
      <c r="H15" s="788"/>
      <c r="I15" s="688" t="s">
        <v>20</v>
      </c>
      <c r="J15" s="688" t="s">
        <v>20</v>
      </c>
      <c r="K15" s="688" t="s">
        <v>20</v>
      </c>
      <c r="L15" s="688" t="s">
        <v>20</v>
      </c>
      <c r="M15" s="725" t="s">
        <v>636</v>
      </c>
    </row>
    <row r="16" spans="1:13" ht="29.25" customHeight="1">
      <c r="A16" s="573"/>
      <c r="B16" s="574"/>
      <c r="C16" s="788" t="s">
        <v>643</v>
      </c>
      <c r="D16" s="788"/>
      <c r="E16" s="788"/>
      <c r="F16" s="788"/>
      <c r="G16" s="788"/>
      <c r="H16" s="788"/>
      <c r="I16" s="690" t="s">
        <v>645</v>
      </c>
      <c r="J16" s="689" t="s">
        <v>173</v>
      </c>
      <c r="K16" s="28"/>
      <c r="L16" s="28"/>
      <c r="M16" s="142"/>
    </row>
    <row r="17" spans="1:13">
      <c r="A17" s="573"/>
      <c r="B17" s="574"/>
      <c r="C17" s="1117" t="s">
        <v>470</v>
      </c>
      <c r="D17" s="1118"/>
      <c r="E17" s="1118"/>
      <c r="F17" s="1118"/>
      <c r="G17" s="1118"/>
      <c r="H17" s="1119"/>
      <c r="I17" s="695"/>
      <c r="J17" s="696"/>
      <c r="K17" s="507"/>
      <c r="L17" s="507"/>
      <c r="M17" s="508"/>
    </row>
    <row r="18" spans="1:13" ht="24" customHeight="1">
      <c r="A18" s="573" t="s">
        <v>473</v>
      </c>
      <c r="B18" s="574">
        <v>42790</v>
      </c>
      <c r="C18" s="1113" t="s">
        <v>469</v>
      </c>
      <c r="D18" s="1113"/>
      <c r="E18" s="1113"/>
      <c r="F18" s="1113"/>
      <c r="G18" s="1113"/>
      <c r="H18" s="1113"/>
      <c r="I18" s="695"/>
      <c r="J18" s="696"/>
      <c r="K18" s="507"/>
      <c r="L18" s="507"/>
      <c r="M18" s="508"/>
    </row>
    <row r="19" spans="1:13">
      <c r="A19" s="573" t="s">
        <v>473</v>
      </c>
      <c r="B19" s="574">
        <v>42790</v>
      </c>
      <c r="C19" s="1114" t="s">
        <v>468</v>
      </c>
      <c r="D19" s="1115"/>
      <c r="E19" s="1115"/>
      <c r="F19" s="1115"/>
      <c r="G19" s="1115"/>
      <c r="H19" s="1116"/>
      <c r="I19" s="695"/>
      <c r="J19" s="696"/>
      <c r="K19" s="507"/>
      <c r="L19" s="507"/>
      <c r="M19" s="508"/>
    </row>
    <row r="20" spans="1:13" ht="26.25" customHeight="1">
      <c r="A20" s="554" t="s">
        <v>474</v>
      </c>
      <c r="B20" s="574">
        <v>42790</v>
      </c>
      <c r="C20" s="788" t="s">
        <v>471</v>
      </c>
      <c r="D20" s="788"/>
      <c r="E20" s="788"/>
      <c r="F20" s="788"/>
      <c r="G20" s="788"/>
      <c r="H20" s="788"/>
      <c r="I20" s="690"/>
      <c r="J20" s="689"/>
      <c r="K20" s="28"/>
      <c r="L20" s="28"/>
      <c r="M20" s="142"/>
    </row>
    <row r="21" spans="1:13">
      <c r="A21" s="554" t="s">
        <v>474</v>
      </c>
      <c r="B21" s="574">
        <v>42790</v>
      </c>
      <c r="C21" s="788" t="s">
        <v>472</v>
      </c>
      <c r="D21" s="788"/>
      <c r="E21" s="788"/>
      <c r="F21" s="788"/>
      <c r="G21" s="788"/>
      <c r="H21" s="788"/>
      <c r="I21" s="690"/>
      <c r="J21" s="689"/>
      <c r="K21" s="28"/>
      <c r="L21" s="28"/>
      <c r="M21" s="142"/>
    </row>
    <row r="22" spans="1:13" ht="25.5" customHeight="1">
      <c r="A22" s="554" t="s">
        <v>475</v>
      </c>
      <c r="B22" s="574">
        <v>42790</v>
      </c>
      <c r="C22" s="788" t="s">
        <v>476</v>
      </c>
      <c r="D22" s="788"/>
      <c r="E22" s="788"/>
      <c r="F22" s="788"/>
      <c r="G22" s="788"/>
      <c r="H22" s="788"/>
      <c r="I22" s="690"/>
      <c r="J22" s="689"/>
      <c r="K22" s="28"/>
      <c r="L22" s="28"/>
      <c r="M22" s="142"/>
    </row>
    <row r="23" spans="1:13">
      <c r="A23" s="554" t="s">
        <v>290</v>
      </c>
      <c r="B23" s="574">
        <v>42790</v>
      </c>
      <c r="C23" s="788" t="s">
        <v>479</v>
      </c>
      <c r="D23" s="788"/>
      <c r="E23" s="788"/>
      <c r="F23" s="788"/>
      <c r="G23" s="788"/>
      <c r="H23" s="788"/>
      <c r="I23" s="690"/>
      <c r="J23" s="689"/>
      <c r="K23" s="28"/>
      <c r="L23" s="28"/>
      <c r="M23" s="142"/>
    </row>
    <row r="24" spans="1:13" ht="26.25" customHeight="1">
      <c r="A24" s="554" t="s">
        <v>477</v>
      </c>
      <c r="B24" s="574">
        <v>42802</v>
      </c>
      <c r="C24" s="788" t="s">
        <v>478</v>
      </c>
      <c r="D24" s="788"/>
      <c r="E24" s="788"/>
      <c r="F24" s="788"/>
      <c r="G24" s="788"/>
      <c r="H24" s="788"/>
      <c r="I24" s="690" t="s">
        <v>533</v>
      </c>
      <c r="J24" s="689" t="s">
        <v>536</v>
      </c>
      <c r="K24" s="28"/>
      <c r="L24" s="28"/>
      <c r="M24" s="142"/>
    </row>
    <row r="25" spans="1:13" ht="15" customHeight="1">
      <c r="A25" s="554" t="s">
        <v>477</v>
      </c>
      <c r="B25" s="574">
        <v>42802</v>
      </c>
      <c r="C25" s="788" t="s">
        <v>480</v>
      </c>
      <c r="D25" s="788"/>
      <c r="E25" s="788"/>
      <c r="F25" s="788"/>
      <c r="G25" s="788"/>
      <c r="H25" s="788"/>
      <c r="I25" s="690" t="s">
        <v>537</v>
      </c>
      <c r="J25" s="689" t="s">
        <v>536</v>
      </c>
      <c r="K25" s="28"/>
      <c r="L25" s="28"/>
      <c r="M25" s="142"/>
    </row>
    <row r="26" spans="1:13" ht="54" customHeight="1">
      <c r="A26" s="554"/>
      <c r="B26" s="574">
        <v>42802</v>
      </c>
      <c r="C26" s="788" t="s">
        <v>534</v>
      </c>
      <c r="D26" s="788"/>
      <c r="E26" s="788"/>
      <c r="F26" s="788"/>
      <c r="G26" s="788"/>
      <c r="H26" s="788"/>
      <c r="I26" s="690" t="s">
        <v>535</v>
      </c>
      <c r="J26" s="689" t="s">
        <v>536</v>
      </c>
      <c r="K26" s="28"/>
      <c r="L26" s="28"/>
      <c r="M26" s="142"/>
    </row>
    <row r="27" spans="1:13" ht="65.25" customHeight="1">
      <c r="A27" s="554" t="s">
        <v>543</v>
      </c>
      <c r="B27" s="574">
        <v>42802</v>
      </c>
      <c r="C27" s="788" t="s">
        <v>644</v>
      </c>
      <c r="D27" s="788"/>
      <c r="E27" s="788"/>
      <c r="F27" s="788"/>
      <c r="G27" s="788"/>
      <c r="H27" s="788"/>
      <c r="I27" s="690" t="s">
        <v>542</v>
      </c>
      <c r="J27" s="689" t="s">
        <v>40</v>
      </c>
      <c r="K27" s="28">
        <v>42855</v>
      </c>
      <c r="L27" s="28"/>
      <c r="M27" s="508" t="s">
        <v>434</v>
      </c>
    </row>
    <row r="28" spans="1:13" ht="40.5" customHeight="1">
      <c r="A28" s="554" t="s">
        <v>543</v>
      </c>
      <c r="B28" s="574">
        <v>42802</v>
      </c>
      <c r="C28" s="788" t="s">
        <v>481</v>
      </c>
      <c r="D28" s="788"/>
      <c r="E28" s="788"/>
      <c r="F28" s="788"/>
      <c r="G28" s="788"/>
      <c r="H28" s="788"/>
      <c r="I28" s="690" t="s">
        <v>540</v>
      </c>
      <c r="J28" s="689"/>
      <c r="K28" s="28"/>
      <c r="L28" s="28"/>
      <c r="M28" s="142"/>
    </row>
    <row r="29" spans="1:13" ht="40.5" customHeight="1">
      <c r="A29" s="554" t="s">
        <v>543</v>
      </c>
      <c r="B29" s="574">
        <v>42802</v>
      </c>
      <c r="C29" s="788" t="s">
        <v>539</v>
      </c>
      <c r="D29" s="788"/>
      <c r="E29" s="788"/>
      <c r="F29" s="788"/>
      <c r="G29" s="788"/>
      <c r="H29" s="788"/>
      <c r="I29" s="690" t="s">
        <v>541</v>
      </c>
      <c r="J29" s="689"/>
      <c r="K29" s="28"/>
      <c r="L29" s="28"/>
      <c r="M29" s="142"/>
    </row>
    <row r="30" spans="1:13" ht="15" customHeight="1">
      <c r="A30" s="1120" t="s">
        <v>509</v>
      </c>
      <c r="B30" s="574">
        <v>42802</v>
      </c>
      <c r="C30" s="950" t="s">
        <v>512</v>
      </c>
      <c r="D30" s="951"/>
      <c r="E30" s="951"/>
      <c r="F30" s="951"/>
      <c r="G30" s="951"/>
      <c r="H30" s="952"/>
      <c r="I30" s="690"/>
      <c r="J30" s="689"/>
      <c r="K30" s="28"/>
      <c r="L30" s="28"/>
      <c r="M30" s="142"/>
    </row>
    <row r="31" spans="1:13" ht="15" customHeight="1">
      <c r="A31" s="1121"/>
      <c r="B31" s="574">
        <v>42802</v>
      </c>
      <c r="C31" s="950" t="s">
        <v>510</v>
      </c>
      <c r="D31" s="951"/>
      <c r="E31" s="951"/>
      <c r="F31" s="951"/>
      <c r="G31" s="951"/>
      <c r="H31" s="952"/>
      <c r="I31" s="690"/>
      <c r="J31" s="689"/>
      <c r="K31" s="28"/>
      <c r="L31" s="28"/>
      <c r="M31" s="142"/>
    </row>
    <row r="32" spans="1:13" ht="15" customHeight="1">
      <c r="A32" s="1121"/>
      <c r="B32" s="574">
        <v>42802</v>
      </c>
      <c r="C32" s="950" t="s">
        <v>511</v>
      </c>
      <c r="D32" s="951"/>
      <c r="E32" s="951"/>
      <c r="F32" s="951"/>
      <c r="G32" s="951"/>
      <c r="H32" s="952"/>
      <c r="I32" s="690"/>
      <c r="J32" s="689"/>
      <c r="K32" s="28"/>
      <c r="L32" s="28"/>
      <c r="M32" s="142"/>
    </row>
    <row r="33" spans="1:13" ht="24" customHeight="1">
      <c r="A33" s="1121"/>
      <c r="B33" s="574">
        <v>42790</v>
      </c>
      <c r="C33" s="1105" t="s">
        <v>490</v>
      </c>
      <c r="D33" s="1105"/>
      <c r="E33" s="1105"/>
      <c r="F33" s="1105"/>
      <c r="G33" s="1105"/>
      <c r="H33" s="1105"/>
      <c r="I33" s="690"/>
      <c r="J33" s="689"/>
      <c r="K33" s="28"/>
      <c r="L33" s="28"/>
      <c r="M33" s="142"/>
    </row>
    <row r="34" spans="1:13" ht="25.5" customHeight="1">
      <c r="A34" s="1122"/>
      <c r="B34" s="574">
        <v>42802</v>
      </c>
      <c r="C34" s="950" t="s">
        <v>532</v>
      </c>
      <c r="D34" s="951"/>
      <c r="E34" s="951"/>
      <c r="F34" s="951"/>
      <c r="G34" s="951"/>
      <c r="H34" s="952"/>
      <c r="I34" s="690"/>
      <c r="J34" s="689"/>
      <c r="K34" s="28"/>
      <c r="L34" s="28"/>
      <c r="M34" s="142"/>
    </row>
    <row r="35" spans="1:13">
      <c r="A35" s="554" t="s">
        <v>566</v>
      </c>
      <c r="B35" s="574"/>
      <c r="C35" s="788" t="s">
        <v>650</v>
      </c>
      <c r="D35" s="788"/>
      <c r="E35" s="788"/>
      <c r="F35" s="788"/>
      <c r="G35" s="788"/>
      <c r="H35" s="788"/>
      <c r="I35" s="690"/>
      <c r="J35" s="689"/>
      <c r="K35" s="28"/>
      <c r="L35" s="28"/>
      <c r="M35" s="142"/>
    </row>
    <row r="36" spans="1:13" ht="15" customHeight="1">
      <c r="A36" s="554" t="s">
        <v>494</v>
      </c>
      <c r="B36" s="574">
        <v>42790</v>
      </c>
      <c r="C36" s="788" t="s">
        <v>497</v>
      </c>
      <c r="D36" s="788"/>
      <c r="E36" s="788"/>
      <c r="F36" s="788"/>
      <c r="G36" s="788"/>
      <c r="H36" s="788"/>
      <c r="I36" s="690" t="s">
        <v>538</v>
      </c>
      <c r="J36" s="689"/>
      <c r="K36" s="28"/>
      <c r="L36" s="28"/>
      <c r="M36" s="142"/>
    </row>
    <row r="37" spans="1:13" ht="26.25" customHeight="1">
      <c r="A37" s="554" t="s">
        <v>487</v>
      </c>
      <c r="B37" s="574">
        <v>42790</v>
      </c>
      <c r="C37" s="788" t="s">
        <v>488</v>
      </c>
      <c r="D37" s="788"/>
      <c r="E37" s="788"/>
      <c r="F37" s="788"/>
      <c r="G37" s="788"/>
      <c r="H37" s="788"/>
      <c r="I37" s="690"/>
      <c r="J37" s="689"/>
      <c r="K37" s="28"/>
      <c r="L37" s="28"/>
      <c r="M37" s="142"/>
    </row>
    <row r="38" spans="1:13">
      <c r="A38" s="554" t="s">
        <v>489</v>
      </c>
      <c r="B38" s="574">
        <v>42790</v>
      </c>
      <c r="C38" s="788" t="s">
        <v>491</v>
      </c>
      <c r="D38" s="788"/>
      <c r="E38" s="788"/>
      <c r="F38" s="788"/>
      <c r="G38" s="788"/>
      <c r="H38" s="788"/>
      <c r="I38" s="690"/>
      <c r="J38" s="689"/>
      <c r="K38" s="28"/>
      <c r="L38" s="28"/>
      <c r="M38" s="142"/>
    </row>
    <row r="39" spans="1:13" ht="26.25" customHeight="1">
      <c r="A39" s="554" t="s">
        <v>544</v>
      </c>
      <c r="B39" s="574">
        <v>42802</v>
      </c>
      <c r="C39" s="788" t="s">
        <v>482</v>
      </c>
      <c r="D39" s="788"/>
      <c r="E39" s="788"/>
      <c r="F39" s="788"/>
      <c r="G39" s="788"/>
      <c r="H39" s="788"/>
      <c r="I39" s="690" t="s">
        <v>545</v>
      </c>
      <c r="J39" s="689" t="s">
        <v>646</v>
      </c>
      <c r="K39" s="28"/>
      <c r="L39" s="28"/>
      <c r="M39" s="142" t="s">
        <v>154</v>
      </c>
    </row>
    <row r="40" spans="1:13" ht="36" customHeight="1">
      <c r="A40" s="554" t="s">
        <v>483</v>
      </c>
      <c r="B40" s="574">
        <v>42790</v>
      </c>
      <c r="C40" s="788" t="s">
        <v>484</v>
      </c>
      <c r="D40" s="788"/>
      <c r="E40" s="788"/>
      <c r="F40" s="788"/>
      <c r="G40" s="788"/>
      <c r="H40" s="788"/>
      <c r="I40" s="690"/>
      <c r="J40" s="689"/>
      <c r="K40" s="28"/>
      <c r="L40" s="28"/>
      <c r="M40" s="142"/>
    </row>
    <row r="41" spans="1:13" ht="26.25" customHeight="1">
      <c r="A41" s="554" t="s">
        <v>483</v>
      </c>
      <c r="B41" s="574">
        <v>42790</v>
      </c>
      <c r="C41" s="788" t="s">
        <v>485</v>
      </c>
      <c r="D41" s="788"/>
      <c r="E41" s="788"/>
      <c r="F41" s="788"/>
      <c r="G41" s="788"/>
      <c r="H41" s="788"/>
      <c r="I41" s="690"/>
      <c r="J41" s="689"/>
      <c r="K41" s="28"/>
      <c r="L41" s="28"/>
      <c r="M41" s="142"/>
    </row>
    <row r="42" spans="1:13" ht="25.5" customHeight="1">
      <c r="A42" s="554" t="s">
        <v>483</v>
      </c>
      <c r="B42" s="574">
        <v>42790</v>
      </c>
      <c r="C42" s="788" t="s">
        <v>486</v>
      </c>
      <c r="D42" s="788"/>
      <c r="E42" s="788"/>
      <c r="F42" s="788"/>
      <c r="G42" s="788"/>
      <c r="H42" s="788"/>
      <c r="I42" s="690"/>
      <c r="J42" s="689"/>
      <c r="K42" s="28"/>
      <c r="L42" s="28"/>
      <c r="M42" s="142"/>
    </row>
    <row r="43" spans="1:13" ht="25.5" customHeight="1">
      <c r="A43" s="554" t="s">
        <v>483</v>
      </c>
      <c r="B43" s="574"/>
      <c r="C43" s="788" t="s">
        <v>562</v>
      </c>
      <c r="D43" s="788"/>
      <c r="E43" s="788"/>
      <c r="F43" s="788"/>
      <c r="G43" s="788"/>
      <c r="H43" s="788"/>
      <c r="I43" s="690" t="s">
        <v>647</v>
      </c>
      <c r="J43" s="689" t="s">
        <v>648</v>
      </c>
      <c r="K43" s="28">
        <v>42916</v>
      </c>
      <c r="L43" s="28"/>
      <c r="M43" s="142" t="s">
        <v>154</v>
      </c>
    </row>
    <row r="44" spans="1:13">
      <c r="A44" s="554" t="s">
        <v>492</v>
      </c>
      <c r="B44" s="574">
        <v>42790</v>
      </c>
      <c r="C44" s="788" t="s">
        <v>493</v>
      </c>
      <c r="D44" s="788"/>
      <c r="E44" s="788"/>
      <c r="F44" s="788"/>
      <c r="G44" s="788"/>
      <c r="H44" s="788"/>
      <c r="I44" s="690"/>
      <c r="J44" s="689"/>
      <c r="K44" s="28"/>
      <c r="L44" s="28"/>
      <c r="M44" s="142"/>
    </row>
    <row r="45" spans="1:13" ht="62.25" customHeight="1">
      <c r="A45" s="554" t="s">
        <v>494</v>
      </c>
      <c r="B45" s="574">
        <v>42790</v>
      </c>
      <c r="C45" s="788" t="s">
        <v>495</v>
      </c>
      <c r="D45" s="788"/>
      <c r="E45" s="788"/>
      <c r="F45" s="788"/>
      <c r="G45" s="788"/>
      <c r="H45" s="788"/>
      <c r="I45" s="690" t="s">
        <v>549</v>
      </c>
      <c r="J45" s="689"/>
      <c r="K45" s="28"/>
      <c r="L45" s="28"/>
      <c r="M45" s="142"/>
    </row>
    <row r="46" spans="1:13" ht="24.75" customHeight="1">
      <c r="A46" s="554" t="s">
        <v>494</v>
      </c>
      <c r="B46" s="574">
        <v>42790</v>
      </c>
      <c r="C46" s="788" t="s">
        <v>496</v>
      </c>
      <c r="D46" s="788"/>
      <c r="E46" s="788"/>
      <c r="F46" s="788"/>
      <c r="G46" s="788"/>
      <c r="H46" s="788"/>
      <c r="I46" s="690" t="s">
        <v>548</v>
      </c>
      <c r="J46" s="689"/>
      <c r="K46" s="28"/>
      <c r="L46" s="28"/>
      <c r="M46" s="142"/>
    </row>
    <row r="47" spans="1:13" ht="15" customHeight="1">
      <c r="A47" s="554" t="s">
        <v>494</v>
      </c>
      <c r="B47" s="574">
        <v>42790</v>
      </c>
      <c r="C47" s="788" t="s">
        <v>498</v>
      </c>
      <c r="D47" s="788"/>
      <c r="E47" s="788"/>
      <c r="F47" s="788"/>
      <c r="G47" s="788"/>
      <c r="H47" s="788"/>
      <c r="I47" s="690" t="s">
        <v>547</v>
      </c>
      <c r="J47" s="689" t="s">
        <v>649</v>
      </c>
      <c r="K47" s="28">
        <v>42804</v>
      </c>
      <c r="L47" s="28">
        <v>42804</v>
      </c>
      <c r="M47" s="724" t="s">
        <v>636</v>
      </c>
    </row>
    <row r="48" spans="1:13">
      <c r="A48" s="554" t="s">
        <v>564</v>
      </c>
      <c r="B48" s="574"/>
      <c r="C48" s="788" t="s">
        <v>565</v>
      </c>
      <c r="D48" s="788"/>
      <c r="E48" s="788"/>
      <c r="F48" s="788"/>
      <c r="G48" s="788"/>
      <c r="H48" s="788"/>
      <c r="I48" s="690"/>
      <c r="J48" s="689"/>
      <c r="K48" s="28"/>
      <c r="L48" s="28"/>
      <c r="M48" s="142"/>
    </row>
    <row r="49" spans="1:13" ht="15" customHeight="1">
      <c r="A49" s="554" t="s">
        <v>290</v>
      </c>
      <c r="B49" s="574"/>
      <c r="C49" s="788" t="s">
        <v>578</v>
      </c>
      <c r="D49" s="788"/>
      <c r="E49" s="788"/>
      <c r="F49" s="788"/>
      <c r="G49" s="788"/>
      <c r="H49" s="788"/>
      <c r="I49" s="690" t="s">
        <v>579</v>
      </c>
      <c r="J49" s="689"/>
      <c r="K49" s="28"/>
      <c r="L49" s="28"/>
      <c r="M49" s="142"/>
    </row>
    <row r="50" spans="1:13">
      <c r="A50" s="1123" t="s">
        <v>173</v>
      </c>
      <c r="B50" s="574">
        <v>42802</v>
      </c>
      <c r="C50" s="788" t="s">
        <v>580</v>
      </c>
      <c r="D50" s="788"/>
      <c r="E50" s="788"/>
      <c r="F50" s="788"/>
      <c r="G50" s="788"/>
      <c r="H50" s="788"/>
      <c r="I50" s="690"/>
      <c r="J50" s="689"/>
      <c r="K50" s="28"/>
      <c r="L50" s="28"/>
      <c r="M50" s="142"/>
    </row>
    <row r="51" spans="1:13" ht="42.75" customHeight="1">
      <c r="A51" s="1124"/>
      <c r="B51" s="574">
        <v>42802</v>
      </c>
      <c r="C51" s="788" t="s">
        <v>581</v>
      </c>
      <c r="D51" s="788"/>
      <c r="E51" s="788"/>
      <c r="F51" s="788"/>
      <c r="G51" s="788"/>
      <c r="H51" s="788"/>
      <c r="I51" s="690"/>
      <c r="J51" s="689"/>
      <c r="K51" s="28"/>
      <c r="L51" s="28"/>
      <c r="M51" s="142"/>
    </row>
    <row r="52" spans="1:13">
      <c r="A52" s="554"/>
      <c r="B52" s="574"/>
      <c r="C52" s="788"/>
      <c r="D52" s="788"/>
      <c r="E52" s="788"/>
      <c r="F52" s="788"/>
      <c r="G52" s="788"/>
      <c r="H52" s="788"/>
      <c r="I52" s="690"/>
      <c r="J52" s="689"/>
      <c r="K52" s="28"/>
      <c r="L52" s="28"/>
      <c r="M52" s="142"/>
    </row>
    <row r="53" spans="1:13">
      <c r="A53" s="554"/>
      <c r="B53" s="574"/>
      <c r="C53" s="788"/>
      <c r="D53" s="788"/>
      <c r="E53" s="788"/>
      <c r="F53" s="788"/>
      <c r="G53" s="788"/>
      <c r="H53" s="788"/>
      <c r="I53" s="690"/>
      <c r="J53" s="689"/>
      <c r="K53" s="28"/>
      <c r="L53" s="28"/>
      <c r="M53" s="142"/>
    </row>
    <row r="54" spans="1:13">
      <c r="A54" s="554"/>
      <c r="B54" s="574"/>
      <c r="C54" s="788"/>
      <c r="D54" s="788"/>
      <c r="E54" s="788"/>
      <c r="F54" s="788"/>
      <c r="G54" s="788"/>
      <c r="H54" s="788"/>
      <c r="I54" s="690"/>
      <c r="J54" s="689"/>
      <c r="K54" s="28"/>
      <c r="L54" s="28"/>
      <c r="M54" s="142"/>
    </row>
    <row r="55" spans="1:13">
      <c r="A55" s="554"/>
      <c r="B55" s="574"/>
      <c r="C55" s="788"/>
      <c r="D55" s="788"/>
      <c r="E55" s="788"/>
      <c r="F55" s="788"/>
      <c r="G55" s="788"/>
      <c r="H55" s="788"/>
      <c r="I55" s="690"/>
      <c r="J55" s="689"/>
      <c r="K55" s="28"/>
      <c r="L55" s="28"/>
      <c r="M55" s="142"/>
    </row>
    <row r="56" spans="1:13">
      <c r="A56" s="554"/>
      <c r="B56" s="574"/>
      <c r="C56" s="788"/>
      <c r="D56" s="788"/>
      <c r="E56" s="788"/>
      <c r="F56" s="788"/>
      <c r="G56" s="788"/>
      <c r="H56" s="788"/>
      <c r="I56" s="690"/>
      <c r="J56" s="689"/>
      <c r="K56" s="28"/>
      <c r="L56" s="28"/>
      <c r="M56" s="142"/>
    </row>
    <row r="57" spans="1:13">
      <c r="A57" s="554"/>
      <c r="B57" s="574"/>
      <c r="C57" s="788"/>
      <c r="D57" s="788"/>
      <c r="E57" s="788"/>
      <c r="F57" s="788"/>
      <c r="G57" s="788"/>
      <c r="H57" s="788"/>
      <c r="I57" s="690"/>
      <c r="J57" s="689"/>
      <c r="K57" s="28"/>
      <c r="L57" s="28"/>
      <c r="M57" s="142"/>
    </row>
    <row r="58" spans="1:13">
      <c r="A58" s="554"/>
      <c r="B58" s="574"/>
      <c r="C58" s="788"/>
      <c r="D58" s="788"/>
      <c r="E58" s="788"/>
      <c r="F58" s="788"/>
      <c r="G58" s="788"/>
      <c r="H58" s="788"/>
      <c r="I58" s="690"/>
      <c r="J58" s="689"/>
      <c r="K58" s="28"/>
      <c r="L58" s="28"/>
      <c r="M58" s="142"/>
    </row>
    <row r="59" spans="1:13">
      <c r="A59" s="554"/>
      <c r="B59" s="574"/>
      <c r="C59" s="788"/>
      <c r="D59" s="788"/>
      <c r="E59" s="788"/>
      <c r="F59" s="788"/>
      <c r="G59" s="788"/>
      <c r="H59" s="788"/>
      <c r="I59" s="690"/>
      <c r="J59" s="689"/>
      <c r="K59" s="28"/>
      <c r="L59" s="28"/>
      <c r="M59" s="142"/>
    </row>
    <row r="60" spans="1:13">
      <c r="A60" s="554"/>
      <c r="B60" s="574"/>
      <c r="C60" s="788"/>
      <c r="D60" s="788"/>
      <c r="E60" s="788"/>
      <c r="F60" s="788"/>
      <c r="G60" s="788"/>
      <c r="H60" s="788"/>
      <c r="I60" s="690"/>
      <c r="J60" s="689"/>
      <c r="K60" s="28"/>
      <c r="L60" s="28"/>
      <c r="M60" s="142"/>
    </row>
  </sheetData>
  <mergeCells count="62">
    <mergeCell ref="A30:A34"/>
    <mergeCell ref="A50:A51"/>
    <mergeCell ref="C26:H26"/>
    <mergeCell ref="C27:H27"/>
    <mergeCell ref="C29:H29"/>
    <mergeCell ref="C28:H28"/>
    <mergeCell ref="C31:H31"/>
    <mergeCell ref="C30:H30"/>
    <mergeCell ref="C42:H42"/>
    <mergeCell ref="C40:H40"/>
    <mergeCell ref="C41:H41"/>
    <mergeCell ref="C43:H43"/>
    <mergeCell ref="C44:H44"/>
    <mergeCell ref="C45:H45"/>
    <mergeCell ref="C46:H46"/>
    <mergeCell ref="C48:H48"/>
    <mergeCell ref="C3:H3"/>
    <mergeCell ref="C1:H1"/>
    <mergeCell ref="C2:H2"/>
    <mergeCell ref="C4:H4"/>
    <mergeCell ref="C25:H25"/>
    <mergeCell ref="C18:H18"/>
    <mergeCell ref="C6:H6"/>
    <mergeCell ref="C19:H19"/>
    <mergeCell ref="C20:H20"/>
    <mergeCell ref="C10:H10"/>
    <mergeCell ref="C8:H8"/>
    <mergeCell ref="C17:H17"/>
    <mergeCell ref="C5:H5"/>
    <mergeCell ref="C7:H7"/>
    <mergeCell ref="C12:H12"/>
    <mergeCell ref="C14:H14"/>
    <mergeCell ref="C34:H34"/>
    <mergeCell ref="C15:H15"/>
    <mergeCell ref="C32:H32"/>
    <mergeCell ref="C39:H39"/>
    <mergeCell ref="C16:H16"/>
    <mergeCell ref="C22:H22"/>
    <mergeCell ref="C24:H24"/>
    <mergeCell ref="C23:H23"/>
    <mergeCell ref="C21:H21"/>
    <mergeCell ref="C37:H37"/>
    <mergeCell ref="C33:H33"/>
    <mergeCell ref="C38:H38"/>
    <mergeCell ref="C36:H36"/>
    <mergeCell ref="C35:H35"/>
    <mergeCell ref="C9:H9"/>
    <mergeCell ref="C13:H13"/>
    <mergeCell ref="C60:H60"/>
    <mergeCell ref="C53:H53"/>
    <mergeCell ref="C51:H51"/>
    <mergeCell ref="C49:H49"/>
    <mergeCell ref="C50:H50"/>
    <mergeCell ref="C47:H47"/>
    <mergeCell ref="C58:H58"/>
    <mergeCell ref="C59:H59"/>
    <mergeCell ref="C56:H56"/>
    <mergeCell ref="C57:H57"/>
    <mergeCell ref="C54:H54"/>
    <mergeCell ref="C55:H55"/>
    <mergeCell ref="C52:H52"/>
    <mergeCell ref="C11:H11"/>
  </mergeCells>
  <conditionalFormatting sqref="M2:M14 M16:M60">
    <cfRule type="containsText" dxfId="1" priority="21" stopIfTrue="1" operator="containsText" text="Em andamento">
      <formula>NOT(ISERROR(SEARCH("Em andamento",M2)))</formula>
    </cfRule>
    <cfRule type="containsText" dxfId="0" priority="22" stopIfTrue="1" operator="containsText" text="Concluído">
      <formula>NOT(ISERROR(SEARCH("Concluído",M2)))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25</vt:i4>
      </vt:variant>
      <vt:variant>
        <vt:lpstr>Intervalos nomeados</vt:lpstr>
      </vt:variant>
      <vt:variant>
        <vt:i4>13</vt:i4>
      </vt:variant>
    </vt:vector>
  </HeadingPairs>
  <TitlesOfParts>
    <vt:vector size="38" baseType="lpstr">
      <vt:lpstr>Tabulação</vt:lpstr>
      <vt:lpstr>Func</vt:lpstr>
      <vt:lpstr>Ped</vt:lpstr>
      <vt:lpstr>Fat</vt:lpstr>
      <vt:lpstr>Fat-Func</vt:lpstr>
      <vt:lpstr>Peso</vt:lpstr>
      <vt:lpstr>CF - PO</vt:lpstr>
      <vt:lpstr>CQ - PO</vt:lpstr>
      <vt:lpstr>Total - PO</vt:lpstr>
      <vt:lpstr>Rosqu</vt:lpstr>
      <vt:lpstr>NY</vt:lpstr>
      <vt:lpstr>CNC</vt:lpstr>
      <vt:lpstr>CF - Paraf</vt:lpstr>
      <vt:lpstr>Efic</vt:lpstr>
      <vt:lpstr>Suc</vt:lpstr>
      <vt:lpstr>Zinc</vt:lpstr>
      <vt:lpstr>Galv</vt:lpstr>
      <vt:lpstr>Emb</vt:lpstr>
      <vt:lpstr>Exp</vt:lpstr>
      <vt:lpstr>Satis Cliente</vt:lpstr>
      <vt:lpstr>Atest</vt:lpstr>
      <vt:lpstr>Trein</vt:lpstr>
      <vt:lpstr>RC</vt:lpstr>
      <vt:lpstr>RNC</vt:lpstr>
      <vt:lpstr>Diversos</vt:lpstr>
      <vt:lpstr>'CF - Paraf'!Area_de_impressao</vt:lpstr>
      <vt:lpstr>'CF - PO'!Area_de_impressao</vt:lpstr>
      <vt:lpstr>'CQ - PO'!Area_de_impressao</vt:lpstr>
      <vt:lpstr>Efic!Area_de_impressao</vt:lpstr>
      <vt:lpstr>Emb!Area_de_impressao</vt:lpstr>
      <vt:lpstr>Exp!Area_de_impressao</vt:lpstr>
      <vt:lpstr>Fat!Area_de_impressao</vt:lpstr>
      <vt:lpstr>'Fat-Func'!Area_de_impressao</vt:lpstr>
      <vt:lpstr>Galv!Area_de_impressao</vt:lpstr>
      <vt:lpstr>Peso!Area_de_impressao</vt:lpstr>
      <vt:lpstr>Rosqu!Area_de_impressao</vt:lpstr>
      <vt:lpstr>Suc!Area_de_impressao</vt:lpstr>
      <vt:lpstr>Zinc!Area_de_impressao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Damasio</dc:creator>
  <cp:lastModifiedBy>Barbara</cp:lastModifiedBy>
  <cp:lastPrinted>2017-04-04T17:59:30Z</cp:lastPrinted>
  <dcterms:created xsi:type="dcterms:W3CDTF">2017-02-01T18:02:52Z</dcterms:created>
  <dcterms:modified xsi:type="dcterms:W3CDTF">2017-04-13T19:37:53Z</dcterms:modified>
</cp:coreProperties>
</file>