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que\OneDrive\Documents\Github\pembasmi-hoaks\"/>
    </mc:Choice>
  </mc:AlternateContent>
  <xr:revisionPtr revIDLastSave="0" documentId="13_ncr:1_{55EF3D22-FEAA-406A-979D-6BCDDA96737E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logreg_cv" sheetId="1" r:id="rId1"/>
    <sheet name="logreg_tfidf" sheetId="2" r:id="rId2"/>
    <sheet name="svm_cv" sheetId="3" r:id="rId3"/>
    <sheet name="svm_tfid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23" i="4"/>
  <c r="C24" i="4"/>
  <c r="C25" i="4"/>
  <c r="C26" i="4"/>
  <c r="C27" i="4"/>
  <c r="C28" i="4"/>
  <c r="C19" i="4"/>
  <c r="J20" i="4"/>
  <c r="J21" i="4"/>
  <c r="J22" i="4"/>
  <c r="J23" i="4"/>
  <c r="J24" i="4"/>
  <c r="J25" i="4"/>
  <c r="J26" i="4"/>
  <c r="J27" i="4"/>
  <c r="J28" i="4"/>
  <c r="J19" i="4"/>
  <c r="I20" i="4"/>
  <c r="I21" i="4"/>
  <c r="I22" i="4"/>
  <c r="I23" i="4"/>
  <c r="I24" i="4"/>
  <c r="I25" i="4"/>
  <c r="I26" i="4"/>
  <c r="I27" i="4"/>
  <c r="I28" i="4"/>
  <c r="I19" i="4"/>
  <c r="G19" i="4"/>
  <c r="G20" i="4"/>
  <c r="G21" i="4"/>
  <c r="G22" i="4"/>
  <c r="G23" i="4"/>
  <c r="G24" i="4"/>
  <c r="G25" i="4"/>
  <c r="G26" i="4"/>
  <c r="G27" i="4"/>
  <c r="G28" i="4"/>
  <c r="F20" i="4"/>
  <c r="F21" i="4"/>
  <c r="F22" i="4"/>
  <c r="F23" i="4"/>
  <c r="F24" i="4"/>
  <c r="F25" i="4"/>
  <c r="F26" i="4"/>
  <c r="F27" i="4"/>
  <c r="F28" i="4"/>
  <c r="F19" i="4"/>
  <c r="C34" i="4"/>
  <c r="C33" i="4"/>
  <c r="C35" i="4" s="1"/>
  <c r="B33" i="4"/>
  <c r="M28" i="4"/>
  <c r="L28" i="4"/>
  <c r="K28" i="4"/>
  <c r="H28" i="4"/>
  <c r="E28" i="4"/>
  <c r="D28" i="4"/>
  <c r="B28" i="4"/>
  <c r="M27" i="4"/>
  <c r="L27" i="4"/>
  <c r="K27" i="4"/>
  <c r="H27" i="4"/>
  <c r="E27" i="4"/>
  <c r="D27" i="4"/>
  <c r="B27" i="4"/>
  <c r="M26" i="4"/>
  <c r="L26" i="4"/>
  <c r="K26" i="4"/>
  <c r="H26" i="4"/>
  <c r="E26" i="4"/>
  <c r="D26" i="4"/>
  <c r="B26" i="4"/>
  <c r="M25" i="4"/>
  <c r="L25" i="4"/>
  <c r="K25" i="4"/>
  <c r="H25" i="4"/>
  <c r="E25" i="4"/>
  <c r="D25" i="4"/>
  <c r="B25" i="4"/>
  <c r="M24" i="4"/>
  <c r="L24" i="4"/>
  <c r="K24" i="4"/>
  <c r="H24" i="4"/>
  <c r="E24" i="4"/>
  <c r="D24" i="4"/>
  <c r="B24" i="4"/>
  <c r="M23" i="4"/>
  <c r="L23" i="4"/>
  <c r="K23" i="4"/>
  <c r="H23" i="4"/>
  <c r="E23" i="4"/>
  <c r="D23" i="4"/>
  <c r="B23" i="4"/>
  <c r="M22" i="4"/>
  <c r="L22" i="4"/>
  <c r="K22" i="4"/>
  <c r="H22" i="4"/>
  <c r="E22" i="4"/>
  <c r="D22" i="4"/>
  <c r="B22" i="4"/>
  <c r="M21" i="4"/>
  <c r="L21" i="4"/>
  <c r="K21" i="4"/>
  <c r="H21" i="4"/>
  <c r="E21" i="4"/>
  <c r="D21" i="4"/>
  <c r="B21" i="4"/>
  <c r="M20" i="4"/>
  <c r="L20" i="4"/>
  <c r="K20" i="4"/>
  <c r="H20" i="4"/>
  <c r="E20" i="4"/>
  <c r="D20" i="4"/>
  <c r="B20" i="4"/>
  <c r="M19" i="4"/>
  <c r="L19" i="4"/>
  <c r="K19" i="4"/>
  <c r="H19" i="4"/>
  <c r="E19" i="4"/>
  <c r="D19" i="4"/>
  <c r="B19" i="4"/>
  <c r="B29" i="4" s="1"/>
  <c r="B30" i="4" s="1"/>
  <c r="B35" i="4" s="1"/>
  <c r="M16" i="4"/>
  <c r="L16" i="4"/>
  <c r="K16" i="4"/>
  <c r="J16" i="4"/>
  <c r="I16" i="4"/>
  <c r="H16" i="4"/>
  <c r="G16" i="4"/>
  <c r="F16" i="4"/>
  <c r="E16" i="4"/>
  <c r="D16" i="4"/>
  <c r="C16" i="4"/>
  <c r="B16" i="4"/>
  <c r="B17" i="4" s="1"/>
  <c r="C16" i="3"/>
  <c r="D16" i="3"/>
  <c r="E16" i="3"/>
  <c r="F16" i="3"/>
  <c r="G16" i="3"/>
  <c r="H16" i="3"/>
  <c r="I16" i="3"/>
  <c r="J16" i="3"/>
  <c r="K16" i="3"/>
  <c r="L16" i="3"/>
  <c r="M16" i="3"/>
  <c r="B16" i="3"/>
  <c r="E16" i="2"/>
  <c r="D16" i="2"/>
  <c r="C16" i="2"/>
  <c r="B16" i="2"/>
  <c r="B17" i="2" s="1"/>
  <c r="C16" i="1"/>
  <c r="D16" i="1"/>
  <c r="E16" i="1"/>
  <c r="B16" i="1"/>
  <c r="M13" i="4"/>
  <c r="L13" i="4"/>
  <c r="K13" i="4"/>
  <c r="J13" i="4"/>
  <c r="I13" i="4"/>
  <c r="H13" i="4"/>
  <c r="G13" i="4"/>
  <c r="F13" i="4"/>
  <c r="E13" i="4"/>
  <c r="D13" i="4"/>
  <c r="C13" i="4"/>
  <c r="B13" i="4"/>
  <c r="B14" i="4" s="1"/>
  <c r="C34" i="3"/>
  <c r="C33" i="3"/>
  <c r="D34" i="3"/>
  <c r="B34" i="3"/>
  <c r="C35" i="3"/>
  <c r="B2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M19" i="3"/>
  <c r="L19" i="3"/>
  <c r="K19" i="3"/>
  <c r="J19" i="3"/>
  <c r="I19" i="3"/>
  <c r="H19" i="3"/>
  <c r="G19" i="3"/>
  <c r="F19" i="3"/>
  <c r="E1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D19" i="3"/>
  <c r="C19" i="3"/>
  <c r="B19" i="3"/>
  <c r="F13" i="3"/>
  <c r="G13" i="3"/>
  <c r="H13" i="3"/>
  <c r="I13" i="3"/>
  <c r="J13" i="3"/>
  <c r="K13" i="3"/>
  <c r="L13" i="3"/>
  <c r="M13" i="3"/>
  <c r="E13" i="3"/>
  <c r="D13" i="3"/>
  <c r="C13" i="3"/>
  <c r="B13" i="3"/>
  <c r="C34" i="2"/>
  <c r="C33" i="2"/>
  <c r="C35" i="2" s="1"/>
  <c r="B24" i="2"/>
  <c r="E23" i="2"/>
  <c r="E20" i="2"/>
  <c r="D20" i="2"/>
  <c r="C20" i="2"/>
  <c r="B20" i="2"/>
  <c r="E13" i="2"/>
  <c r="E26" i="2" s="1"/>
  <c r="D13" i="2"/>
  <c r="D27" i="2" s="1"/>
  <c r="C13" i="2"/>
  <c r="C25" i="2" s="1"/>
  <c r="B13" i="2"/>
  <c r="B25" i="2" s="1"/>
  <c r="C34" i="1"/>
  <c r="C33" i="1"/>
  <c r="D21" i="1"/>
  <c r="E24" i="1"/>
  <c r="D25" i="1"/>
  <c r="E26" i="1"/>
  <c r="B20" i="1"/>
  <c r="B21" i="1"/>
  <c r="C13" i="1"/>
  <c r="C27" i="1" s="1"/>
  <c r="D13" i="1"/>
  <c r="D24" i="1" s="1"/>
  <c r="E13" i="1"/>
  <c r="E21" i="1" s="1"/>
  <c r="B13" i="1"/>
  <c r="B34" i="4" l="1"/>
  <c r="D34" i="4" s="1"/>
  <c r="D33" i="4"/>
  <c r="E33" i="4" s="1"/>
  <c r="B17" i="3"/>
  <c r="B33" i="3" s="1"/>
  <c r="B14" i="3"/>
  <c r="C20" i="1"/>
  <c r="B25" i="1"/>
  <c r="B24" i="1"/>
  <c r="D26" i="1"/>
  <c r="C21" i="1"/>
  <c r="B23" i="1"/>
  <c r="C26" i="1"/>
  <c r="E20" i="1"/>
  <c r="B22" i="1"/>
  <c r="E25" i="1"/>
  <c r="D20" i="1"/>
  <c r="E19" i="2"/>
  <c r="C25" i="1"/>
  <c r="B17" i="1"/>
  <c r="B19" i="1"/>
  <c r="D19" i="1"/>
  <c r="E19" i="1"/>
  <c r="C23" i="1"/>
  <c r="E27" i="2"/>
  <c r="E23" i="1"/>
  <c r="E28" i="1"/>
  <c r="D23" i="1"/>
  <c r="C24" i="2"/>
  <c r="D28" i="1"/>
  <c r="E24" i="2"/>
  <c r="C28" i="1"/>
  <c r="E22" i="1"/>
  <c r="B28" i="1"/>
  <c r="E27" i="1"/>
  <c r="D22" i="1"/>
  <c r="B28" i="2"/>
  <c r="B27" i="1"/>
  <c r="D27" i="1"/>
  <c r="C22" i="1"/>
  <c r="C28" i="2"/>
  <c r="C19" i="1"/>
  <c r="C24" i="1"/>
  <c r="B26" i="1"/>
  <c r="E28" i="2"/>
  <c r="D28" i="2"/>
  <c r="D24" i="2"/>
  <c r="B14" i="2"/>
  <c r="D21" i="2"/>
  <c r="D25" i="2"/>
  <c r="E21" i="2"/>
  <c r="E25" i="2"/>
  <c r="B22" i="2"/>
  <c r="B26" i="2"/>
  <c r="C22" i="2"/>
  <c r="C26" i="2"/>
  <c r="D22" i="2"/>
  <c r="D26" i="2"/>
  <c r="E22" i="2"/>
  <c r="B19" i="2"/>
  <c r="B23" i="2"/>
  <c r="B27" i="2"/>
  <c r="C19" i="2"/>
  <c r="C23" i="2"/>
  <c r="C27" i="2"/>
  <c r="B21" i="2"/>
  <c r="C21" i="2"/>
  <c r="D19" i="2"/>
  <c r="D23" i="2"/>
  <c r="C35" i="1"/>
  <c r="B14" i="1"/>
  <c r="B30" i="3" l="1"/>
  <c r="B35" i="3" s="1"/>
  <c r="D33" i="3" s="1"/>
  <c r="E33" i="3" s="1"/>
  <c r="B33" i="1"/>
  <c r="B29" i="1"/>
  <c r="B34" i="1" s="1"/>
  <c r="D34" i="1" s="1"/>
  <c r="B29" i="2"/>
  <c r="B34" i="2" s="1"/>
  <c r="D34" i="2" s="1"/>
  <c r="B30" i="1" l="1"/>
  <c r="B35" i="1" s="1"/>
  <c r="D33" i="1" s="1"/>
  <c r="E33" i="1" s="1"/>
  <c r="B30" i="2"/>
  <c r="B35" i="2" s="1"/>
  <c r="D33" i="2" s="1"/>
  <c r="E33" i="2" s="1"/>
  <c r="B33" i="2"/>
</calcChain>
</file>

<file path=xl/sharedStrings.xml><?xml version="1.0" encoding="utf-8"?>
<sst xmlns="http://schemas.openxmlformats.org/spreadsheetml/2006/main" count="132" uniqueCount="41">
  <si>
    <t>gamma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</si>
  <si>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</si>
  <si>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</si>
  <si>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</si>
  <si>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</si>
  <si>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</si>
  <si>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</si>
  <si>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</si>
  <si>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</si>
  <si>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</si>
  <si>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</si>
  <si>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group mean</t>
  </si>
  <si>
    <t>overall mean</t>
  </si>
  <si>
    <t>ssr calculation</t>
  </si>
  <si>
    <t>ssr</t>
  </si>
  <si>
    <t>sse calculation</t>
  </si>
  <si>
    <t>sse</t>
  </si>
  <si>
    <t>sst</t>
  </si>
  <si>
    <t>source</t>
  </si>
  <si>
    <t>df</t>
  </si>
  <si>
    <t>ms</t>
  </si>
  <si>
    <t>f</t>
  </si>
  <si>
    <t>treatment</t>
  </si>
  <si>
    <t>error</t>
  </si>
  <si>
    <t>total</t>
  </si>
  <si>
    <t>anova found significance at the pvalue given above. The conclusion is that gamma = 3 is the best for this model</t>
  </si>
  <si>
    <t>anova found significance at the pvalue given above. The conclusion is that gamma = 10 is the best for this model</t>
  </si>
  <si>
    <t>g: 0.1 c: 0.08</t>
  </si>
  <si>
    <t>g: 0.1 c: 1.0</t>
  </si>
  <si>
    <t>g: 0.1 c: 10.0</t>
  </si>
  <si>
    <t>g: 0.5 c: 0.08</t>
  </si>
  <si>
    <t>g: 0.5 c: 1.0</t>
  </si>
  <si>
    <t>g: 0.5 c: 10.0</t>
  </si>
  <si>
    <t>g: 1 c: 0.08</t>
  </si>
  <si>
    <t>g: 1 c: 1.0</t>
  </si>
  <si>
    <t>g: 1 c: 10.0</t>
  </si>
  <si>
    <t>g: 3 c: 0.08</t>
  </si>
  <si>
    <t>g: 3 c: 1.0</t>
  </si>
  <si>
    <t>g: 3 c: 10.0</t>
  </si>
  <si>
    <t>gamma and c</t>
  </si>
  <si>
    <t>anova found significance at the pvalue given above. The conclusion is that g:0.1 and c=1.0 is the best for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</si>
</sst>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4</xdr:col>
      <xdr:colOff>523393</xdr:colOff>
      <xdr:row>49</xdr:row>
      <xdr:rowOff>123524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6420B-623C-4F1F-B48C-F12B9B1EB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3857143" cy="2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1256798</xdr:colOff>
      <xdr:row>47</xdr:row>
      <xdr:rowOff>171167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86C48-D8B4-4FB9-82A6-63016165B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0"/>
          <a:ext cx="4019048" cy="2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161925</xdr:rowOff>
    </xdr:from>
    <xdr:to>
      <xdr:col>4</xdr:col>
      <xdr:colOff>751986</xdr:colOff>
      <xdr:row>48</xdr:row>
      <xdr:rowOff>180687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3407F-6E38-4AEA-BA29-00AAB788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19925"/>
          <a:ext cx="3914286" cy="2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36</xdr:row>
      <xdr:rowOff>0</xdr:rowOff>
    </xdr:from>
    <xdr:to>
      <xdr:col>4</xdr:col>
      <xdr:colOff>885312</xdr:colOff>
      <xdr:row>48</xdr:row>
      <xdr:rowOff>94952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4F669-F504-40D9-9F8E-6B5A5AD7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858000"/>
          <a:ext cx="4104762" cy="2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5"/>
  <sheetViews>
    <sheetView topLeftCell="A31" workbookViewId="0">
      <selection activeCell="A16" sqref="A16:E17"/>
    </sheetView>
  </sheetViews>
  <sheetFormatPr defaultRowHeight="15" x14ac:dyDescent="0.25"/>
  <cols>
    <col min="1" max="1" width="14" bestFit="1" customWidth="1"/>
    <col min="2" max="4" width="12" bestFit="1" customWidth="1"/>
    <col min="5" max="5" width="19.85546875" bestFit="1" customWidth="1"/>
  </cols>
  <sheetData>
    <row r="2" spans="1:5" x14ac:dyDescent="0.25">
      <c r="A2" t="s">
        <v>0</v>
      </c>
      <c r="B2">
        <v>0.08</v>
      </c>
      <c r="C2">
        <v>1</v>
      </c>
      <c r="D2">
        <v>3</v>
      </c>
      <c r="E2">
        <v>10</v>
      </c>
    </row>
    <row r="3" spans="1:5" x14ac:dyDescent="0.25">
      <c r="A3" t="s">
        <v>1</v>
      </c>
      <c r="B3">
        <v>85.92</v>
      </c>
      <c r="C3">
        <v>89.91</v>
      </c>
      <c r="D3">
        <v>90.63</v>
      </c>
      <c r="E3">
        <v>90.51</v>
      </c>
    </row>
    <row r="4" spans="1:5" x14ac:dyDescent="0.25">
      <c r="A4" t="s">
        <v>2</v>
      </c>
      <c r="B4">
        <v>85.92</v>
      </c>
      <c r="C4">
        <v>89.91</v>
      </c>
      <c r="D4">
        <v>90.63</v>
      </c>
      <c r="E4">
        <v>90.51</v>
      </c>
    </row>
    <row r="5" spans="1:5" x14ac:dyDescent="0.25">
      <c r="A5" t="s">
        <v>3</v>
      </c>
      <c r="B5">
        <v>85.92</v>
      </c>
      <c r="C5">
        <v>89.91</v>
      </c>
      <c r="D5">
        <v>90.63</v>
      </c>
      <c r="E5">
        <v>90.51</v>
      </c>
    </row>
    <row r="6" spans="1:5" x14ac:dyDescent="0.25">
      <c r="A6" t="s">
        <v>4</v>
      </c>
      <c r="B6">
        <v>85.92</v>
      </c>
      <c r="C6">
        <v>89.91</v>
      </c>
      <c r="D6">
        <v>90.63</v>
      </c>
      <c r="E6">
        <v>90.51</v>
      </c>
    </row>
    <row r="7" spans="1:5" x14ac:dyDescent="0.25">
      <c r="A7" t="s">
        <v>5</v>
      </c>
      <c r="B7">
        <v>85.92</v>
      </c>
      <c r="C7">
        <v>89.91</v>
      </c>
      <c r="D7">
        <v>90.63</v>
      </c>
      <c r="E7">
        <v>90.51</v>
      </c>
    </row>
    <row r="8" spans="1:5" x14ac:dyDescent="0.25">
      <c r="A8" t="s">
        <v>6</v>
      </c>
      <c r="B8">
        <v>85.92</v>
      </c>
      <c r="C8">
        <v>89.91</v>
      </c>
      <c r="D8">
        <v>90.63</v>
      </c>
      <c r="E8">
        <v>90.51</v>
      </c>
    </row>
    <row r="9" spans="1:5" x14ac:dyDescent="0.25">
      <c r="A9" t="s">
        <v>7</v>
      </c>
      <c r="B9">
        <v>85.92</v>
      </c>
      <c r="C9">
        <v>89.91</v>
      </c>
      <c r="D9">
        <v>90.63</v>
      </c>
      <c r="E9">
        <v>90.51</v>
      </c>
    </row>
    <row r="10" spans="1:5" x14ac:dyDescent="0.25">
      <c r="A10" t="s">
        <v>8</v>
      </c>
      <c r="B10">
        <v>85.92</v>
      </c>
      <c r="C10">
        <v>89.91</v>
      </c>
      <c r="D10">
        <v>90.63</v>
      </c>
      <c r="E10">
        <v>90.51</v>
      </c>
    </row>
    <row r="11" spans="1:5" x14ac:dyDescent="0.25">
      <c r="A11" t="s">
        <v>9</v>
      </c>
      <c r="B11">
        <v>85.92</v>
      </c>
      <c r="C11">
        <v>89.91</v>
      </c>
      <c r="D11">
        <v>90.63</v>
      </c>
      <c r="E11">
        <v>90.51</v>
      </c>
    </row>
    <row r="12" spans="1:5" x14ac:dyDescent="0.25">
      <c r="A12" t="s">
        <v>10</v>
      </c>
      <c r="B12">
        <v>85.92</v>
      </c>
      <c r="C12">
        <v>89.91</v>
      </c>
      <c r="D12">
        <v>90.63</v>
      </c>
      <c r="E12">
        <v>90.51</v>
      </c>
    </row>
    <row r="13" spans="1:5" x14ac:dyDescent="0.25">
      <c r="A13" t="s">
        <v>11</v>
      </c>
      <c r="B13">
        <f>AVERAGE(B3:B12)</f>
        <v>85.919999999999987</v>
      </c>
      <c r="C13">
        <f t="shared" ref="C13:E13" si="0">AVERAGE(C3:C12)</f>
        <v>89.909999999999982</v>
      </c>
      <c r="D13">
        <f t="shared" si="0"/>
        <v>90.63</v>
      </c>
      <c r="E13">
        <f t="shared" si="0"/>
        <v>90.51</v>
      </c>
    </row>
    <row r="14" spans="1:5" x14ac:dyDescent="0.25">
      <c r="A14" t="s">
        <v>12</v>
      </c>
      <c r="B14">
        <f>AVERAGE(B13:E13)</f>
        <v>89.242499999999993</v>
      </c>
    </row>
    <row r="16" spans="1:5" x14ac:dyDescent="0.25">
      <c r="A16" t="s">
        <v>13</v>
      </c>
      <c r="B16">
        <f>10*(B13-$B$14)^2</f>
        <v>110.39006250000034</v>
      </c>
      <c r="C16">
        <f t="shared" ref="C16:E16" si="1">10*(C13-$B$14)^2</f>
        <v>4.4555624999998633</v>
      </c>
      <c r="D16">
        <f t="shared" si="1"/>
        <v>19.25156250000008</v>
      </c>
      <c r="E16">
        <f t="shared" si="1"/>
        <v>16.065562500000318</v>
      </c>
    </row>
    <row r="17" spans="1:5" x14ac:dyDescent="0.25">
      <c r="A17" t="s">
        <v>14</v>
      </c>
      <c r="B17">
        <f>SUM(B16:E16)</f>
        <v>150.16275000000059</v>
      </c>
    </row>
    <row r="19" spans="1:5" x14ac:dyDescent="0.25">
      <c r="A19" t="s">
        <v>15</v>
      </c>
      <c r="B19">
        <f>(B3-$B$13)*2</f>
        <v>2.8421709430404007E-14</v>
      </c>
      <c r="C19">
        <f>(C3-$C$13)*2</f>
        <v>2.8421709430404007E-14</v>
      </c>
      <c r="D19">
        <f>(D3-$D$13)*2</f>
        <v>0</v>
      </c>
      <c r="E19">
        <f>(E3-$E$13)*2</f>
        <v>0</v>
      </c>
    </row>
    <row r="20" spans="1:5" x14ac:dyDescent="0.25">
      <c r="B20">
        <f t="shared" ref="B20:B28" si="2">(B4-$B$13)*2</f>
        <v>2.8421709430404007E-14</v>
      </c>
      <c r="C20">
        <f t="shared" ref="C20:C28" si="3">(C4-$C$13)*2</f>
        <v>2.8421709430404007E-14</v>
      </c>
      <c r="D20">
        <f t="shared" ref="D20:D28" si="4">(D4-$D$13)*2</f>
        <v>0</v>
      </c>
      <c r="E20">
        <f t="shared" ref="E20:E28" si="5">(E4-$E$13)*2</f>
        <v>0</v>
      </c>
    </row>
    <row r="21" spans="1:5" x14ac:dyDescent="0.25">
      <c r="B21">
        <f t="shared" si="2"/>
        <v>2.8421709430404007E-14</v>
      </c>
      <c r="C21">
        <f t="shared" si="3"/>
        <v>2.8421709430404007E-14</v>
      </c>
      <c r="D21">
        <f t="shared" si="4"/>
        <v>0</v>
      </c>
      <c r="E21">
        <f t="shared" si="5"/>
        <v>0</v>
      </c>
    </row>
    <row r="22" spans="1:5" x14ac:dyDescent="0.25">
      <c r="B22">
        <f t="shared" si="2"/>
        <v>2.8421709430404007E-14</v>
      </c>
      <c r="C22">
        <f t="shared" si="3"/>
        <v>2.8421709430404007E-14</v>
      </c>
      <c r="D22">
        <f t="shared" si="4"/>
        <v>0</v>
      </c>
      <c r="E22">
        <f t="shared" si="5"/>
        <v>0</v>
      </c>
    </row>
    <row r="23" spans="1:5" x14ac:dyDescent="0.25">
      <c r="B23">
        <f t="shared" si="2"/>
        <v>2.8421709430404007E-14</v>
      </c>
      <c r="C23">
        <f t="shared" si="3"/>
        <v>2.8421709430404007E-14</v>
      </c>
      <c r="D23">
        <f t="shared" si="4"/>
        <v>0</v>
      </c>
      <c r="E23">
        <f t="shared" si="5"/>
        <v>0</v>
      </c>
    </row>
    <row r="24" spans="1:5" x14ac:dyDescent="0.25">
      <c r="B24">
        <f t="shared" si="2"/>
        <v>2.8421709430404007E-14</v>
      </c>
      <c r="C24">
        <f t="shared" si="3"/>
        <v>2.8421709430404007E-14</v>
      </c>
      <c r="D24">
        <f t="shared" si="4"/>
        <v>0</v>
      </c>
      <c r="E24">
        <f t="shared" si="5"/>
        <v>0</v>
      </c>
    </row>
    <row r="25" spans="1:5" x14ac:dyDescent="0.25">
      <c r="B25">
        <f t="shared" si="2"/>
        <v>2.8421709430404007E-14</v>
      </c>
      <c r="C25">
        <f t="shared" si="3"/>
        <v>2.8421709430404007E-14</v>
      </c>
      <c r="D25">
        <f t="shared" si="4"/>
        <v>0</v>
      </c>
      <c r="E25">
        <f t="shared" si="5"/>
        <v>0</v>
      </c>
    </row>
    <row r="26" spans="1:5" x14ac:dyDescent="0.25">
      <c r="B26">
        <f t="shared" si="2"/>
        <v>2.8421709430404007E-14</v>
      </c>
      <c r="C26">
        <f t="shared" si="3"/>
        <v>2.8421709430404007E-14</v>
      </c>
      <c r="D26">
        <f t="shared" si="4"/>
        <v>0</v>
      </c>
      <c r="E26">
        <f t="shared" si="5"/>
        <v>0</v>
      </c>
    </row>
    <row r="27" spans="1:5" x14ac:dyDescent="0.25">
      <c r="B27">
        <f t="shared" si="2"/>
        <v>2.8421709430404007E-14</v>
      </c>
      <c r="C27">
        <f t="shared" si="3"/>
        <v>2.8421709430404007E-14</v>
      </c>
      <c r="D27">
        <f t="shared" si="4"/>
        <v>0</v>
      </c>
      <c r="E27">
        <f t="shared" si="5"/>
        <v>0</v>
      </c>
    </row>
    <row r="28" spans="1:5" x14ac:dyDescent="0.25">
      <c r="B28">
        <f t="shared" si="2"/>
        <v>2.8421709430404007E-14</v>
      </c>
      <c r="C28">
        <f t="shared" si="3"/>
        <v>2.8421709430404007E-14</v>
      </c>
      <c r="D28">
        <f t="shared" si="4"/>
        <v>0</v>
      </c>
      <c r="E28">
        <f t="shared" si="5"/>
        <v>0</v>
      </c>
    </row>
    <row r="29" spans="1:5" x14ac:dyDescent="0.25">
      <c r="A29" t="s">
        <v>16</v>
      </c>
      <c r="B29">
        <f>SUM(B19:E28)</f>
        <v>5.6843418860808015E-13</v>
      </c>
    </row>
    <row r="30" spans="1:5" x14ac:dyDescent="0.25">
      <c r="A30" t="s">
        <v>17</v>
      </c>
      <c r="B30">
        <f>B17+B29</f>
        <v>150.16275000000115</v>
      </c>
    </row>
    <row r="32" spans="1:5" x14ac:dyDescent="0.25">
      <c r="A32" t="s">
        <v>18</v>
      </c>
      <c r="B32" t="s">
        <v>14</v>
      </c>
      <c r="C32" t="s">
        <v>19</v>
      </c>
      <c r="D32" t="s">
        <v>20</v>
      </c>
      <c r="E32" t="s">
        <v>21</v>
      </c>
    </row>
    <row r="33" spans="1:5" x14ac:dyDescent="0.25">
      <c r="A33" t="s">
        <v>22</v>
      </c>
      <c r="B33">
        <f>B17</f>
        <v>150.16275000000059</v>
      </c>
      <c r="C33">
        <f>4-1</f>
        <v>3</v>
      </c>
      <c r="D33">
        <f>B35/C33</f>
        <v>50.054250000000387</v>
      </c>
      <c r="E33" s="1">
        <f>D33/D34</f>
        <v>3170029241929379</v>
      </c>
    </row>
    <row r="34" spans="1:5" x14ac:dyDescent="0.25">
      <c r="A34" t="s">
        <v>23</v>
      </c>
      <c r="B34">
        <f>B29</f>
        <v>5.6843418860808015E-13</v>
      </c>
      <c r="C34">
        <f>40-4</f>
        <v>36</v>
      </c>
      <c r="D34">
        <f>B34/C34</f>
        <v>1.5789838572446671E-14</v>
      </c>
    </row>
    <row r="35" spans="1:5" x14ac:dyDescent="0.25">
      <c r="A35" t="s">
        <v>24</v>
      </c>
      <c r="B35">
        <f>B30</f>
        <v>150.16275000000115</v>
      </c>
      <c r="C35">
        <f>SUM(C33:C34)</f>
        <v>39</v>
      </c>
    </row>
    <row r="55" spans="1:1" x14ac:dyDescent="0.25">
      <c r="A55" t="s">
        <v>25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4"/>
  <sheetViews>
    <sheetView topLeftCell="A22" workbookViewId="0">
      <selection activeCell="G54" sqref="G54"/>
    </sheetView>
  </sheetViews>
  <sheetFormatPr defaultRowHeight="15" x14ac:dyDescent="0.25"/>
  <cols>
    <col min="1" max="1" width="14" bestFit="1" customWidth="1"/>
    <col min="5" max="5" width="19.85546875" bestFit="1" customWidth="1"/>
  </cols>
  <sheetData>
    <row r="2" spans="1:5" x14ac:dyDescent="0.25">
      <c r="A2" t="s">
        <v>0</v>
      </c>
      <c r="B2">
        <v>0.08</v>
      </c>
      <c r="C2">
        <v>1</v>
      </c>
      <c r="D2">
        <v>3</v>
      </c>
      <c r="E2">
        <v>10</v>
      </c>
    </row>
    <row r="3" spans="1:5" x14ac:dyDescent="0.25">
      <c r="A3" t="s">
        <v>1</v>
      </c>
      <c r="B3">
        <v>90.39</v>
      </c>
      <c r="C3">
        <v>92.39</v>
      </c>
      <c r="D3">
        <v>92.75</v>
      </c>
      <c r="E3">
        <v>93.17</v>
      </c>
    </row>
    <row r="4" spans="1:5" x14ac:dyDescent="0.25">
      <c r="A4" t="s">
        <v>2</v>
      </c>
      <c r="B4">
        <v>90.39</v>
      </c>
      <c r="C4">
        <v>92.39</v>
      </c>
      <c r="D4">
        <v>92.75</v>
      </c>
      <c r="E4">
        <v>93.17</v>
      </c>
    </row>
    <row r="5" spans="1:5" x14ac:dyDescent="0.25">
      <c r="A5" t="s">
        <v>3</v>
      </c>
      <c r="B5">
        <v>90.39</v>
      </c>
      <c r="C5">
        <v>92.39</v>
      </c>
      <c r="D5">
        <v>92.75</v>
      </c>
      <c r="E5">
        <v>93.17</v>
      </c>
    </row>
    <row r="6" spans="1:5" x14ac:dyDescent="0.25">
      <c r="A6" t="s">
        <v>4</v>
      </c>
      <c r="B6">
        <v>90.39</v>
      </c>
      <c r="C6">
        <v>92.39</v>
      </c>
      <c r="D6">
        <v>92.75</v>
      </c>
      <c r="E6">
        <v>93.17</v>
      </c>
    </row>
    <row r="7" spans="1:5" x14ac:dyDescent="0.25">
      <c r="A7" t="s">
        <v>5</v>
      </c>
      <c r="B7">
        <v>90.39</v>
      </c>
      <c r="C7">
        <v>92.39</v>
      </c>
      <c r="D7">
        <v>92.75</v>
      </c>
      <c r="E7">
        <v>93.17</v>
      </c>
    </row>
    <row r="8" spans="1:5" x14ac:dyDescent="0.25">
      <c r="A8" t="s">
        <v>6</v>
      </c>
      <c r="B8">
        <v>90.39</v>
      </c>
      <c r="C8">
        <v>92.39</v>
      </c>
      <c r="D8">
        <v>92.75</v>
      </c>
      <c r="E8">
        <v>93.17</v>
      </c>
    </row>
    <row r="9" spans="1:5" x14ac:dyDescent="0.25">
      <c r="A9" t="s">
        <v>7</v>
      </c>
      <c r="B9">
        <v>90.39</v>
      </c>
      <c r="C9">
        <v>92.39</v>
      </c>
      <c r="D9">
        <v>92.75</v>
      </c>
      <c r="E9">
        <v>93.17</v>
      </c>
    </row>
    <row r="10" spans="1:5" x14ac:dyDescent="0.25">
      <c r="A10" t="s">
        <v>8</v>
      </c>
      <c r="B10">
        <v>90.39</v>
      </c>
      <c r="C10">
        <v>92.39</v>
      </c>
      <c r="D10">
        <v>92.75</v>
      </c>
      <c r="E10">
        <v>93.17</v>
      </c>
    </row>
    <row r="11" spans="1:5" x14ac:dyDescent="0.25">
      <c r="A11" t="s">
        <v>9</v>
      </c>
      <c r="B11">
        <v>90.39</v>
      </c>
      <c r="C11">
        <v>92.39</v>
      </c>
      <c r="D11">
        <v>92.75</v>
      </c>
      <c r="E11">
        <v>93.17</v>
      </c>
    </row>
    <row r="12" spans="1:5" x14ac:dyDescent="0.25">
      <c r="A12" t="s">
        <v>10</v>
      </c>
      <c r="B12">
        <v>90.39</v>
      </c>
      <c r="C12">
        <v>92.39</v>
      </c>
      <c r="D12">
        <v>92.75</v>
      </c>
      <c r="E12">
        <v>93.17</v>
      </c>
    </row>
    <row r="13" spans="1:5" x14ac:dyDescent="0.25">
      <c r="A13" t="s">
        <v>11</v>
      </c>
      <c r="B13">
        <f>AVERAGE(B3:B12)</f>
        <v>90.39</v>
      </c>
      <c r="C13">
        <f t="shared" ref="C13:E13" si="0">AVERAGE(C3:C12)</f>
        <v>92.39</v>
      </c>
      <c r="D13">
        <f t="shared" si="0"/>
        <v>92.75</v>
      </c>
      <c r="E13">
        <f t="shared" si="0"/>
        <v>93.169999999999987</v>
      </c>
    </row>
    <row r="14" spans="1:5" x14ac:dyDescent="0.25">
      <c r="A14" t="s">
        <v>12</v>
      </c>
      <c r="B14">
        <f>AVERAGE(B13:E13)</f>
        <v>92.174999999999983</v>
      </c>
    </row>
    <row r="16" spans="1:5" x14ac:dyDescent="0.25">
      <c r="A16" t="s">
        <v>13</v>
      </c>
      <c r="B16">
        <f>10*(B13-$B$14)^2</f>
        <v>31.862249999999371</v>
      </c>
      <c r="C16">
        <f t="shared" ref="C16:E16" si="1">10*(C13-$B$14)^2</f>
        <v>0.46225000000007577</v>
      </c>
      <c r="D16">
        <f t="shared" si="1"/>
        <v>3.3062500000001958</v>
      </c>
      <c r="E16">
        <f t="shared" si="1"/>
        <v>9.9002500000000904</v>
      </c>
    </row>
    <row r="17" spans="1:5" x14ac:dyDescent="0.25">
      <c r="A17" t="s">
        <v>14</v>
      </c>
      <c r="B17">
        <f>SUM(B16:E16)</f>
        <v>45.530999999999736</v>
      </c>
    </row>
    <row r="19" spans="1:5" x14ac:dyDescent="0.25">
      <c r="A19" t="s">
        <v>15</v>
      </c>
      <c r="B19">
        <f>(B3-$B$13)*2</f>
        <v>0</v>
      </c>
      <c r="C19">
        <f>(C3-$C$13)*2</f>
        <v>0</v>
      </c>
      <c r="D19">
        <f>(D3-$D$13)*2</f>
        <v>0</v>
      </c>
      <c r="E19">
        <f>(E3-$E$13)*2</f>
        <v>2.8421709430404007E-14</v>
      </c>
    </row>
    <row r="20" spans="1:5" x14ac:dyDescent="0.25">
      <c r="B20">
        <f t="shared" ref="B20:B28" si="2">(B4-$B$13)*2</f>
        <v>0</v>
      </c>
      <c r="C20">
        <f t="shared" ref="C20:C28" si="3">(C4-$C$13)*2</f>
        <v>0</v>
      </c>
      <c r="D20">
        <f t="shared" ref="D20:D28" si="4">(D4-$D$13)*2</f>
        <v>0</v>
      </c>
      <c r="E20">
        <f t="shared" ref="E20:E28" si="5">(E4-$E$13)*2</f>
        <v>2.8421709430404007E-14</v>
      </c>
    </row>
    <row r="21" spans="1:5" x14ac:dyDescent="0.25"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2.8421709430404007E-14</v>
      </c>
    </row>
    <row r="22" spans="1:5" x14ac:dyDescent="0.25">
      <c r="B22">
        <f t="shared" si="2"/>
        <v>0</v>
      </c>
      <c r="C22">
        <f t="shared" si="3"/>
        <v>0</v>
      </c>
      <c r="D22">
        <f t="shared" si="4"/>
        <v>0</v>
      </c>
      <c r="E22">
        <f t="shared" si="5"/>
        <v>2.8421709430404007E-14</v>
      </c>
    </row>
    <row r="23" spans="1:5" x14ac:dyDescent="0.25">
      <c r="B23">
        <f t="shared" si="2"/>
        <v>0</v>
      </c>
      <c r="C23">
        <f t="shared" si="3"/>
        <v>0</v>
      </c>
      <c r="D23">
        <f t="shared" si="4"/>
        <v>0</v>
      </c>
      <c r="E23">
        <f t="shared" si="5"/>
        <v>2.8421709430404007E-14</v>
      </c>
    </row>
    <row r="24" spans="1:5" x14ac:dyDescent="0.25">
      <c r="B24">
        <f t="shared" si="2"/>
        <v>0</v>
      </c>
      <c r="C24">
        <f t="shared" si="3"/>
        <v>0</v>
      </c>
      <c r="D24">
        <f t="shared" si="4"/>
        <v>0</v>
      </c>
      <c r="E24">
        <f t="shared" si="5"/>
        <v>2.8421709430404007E-14</v>
      </c>
    </row>
    <row r="25" spans="1:5" x14ac:dyDescent="0.25">
      <c r="B25">
        <f t="shared" si="2"/>
        <v>0</v>
      </c>
      <c r="C25">
        <f t="shared" si="3"/>
        <v>0</v>
      </c>
      <c r="D25">
        <f t="shared" si="4"/>
        <v>0</v>
      </c>
      <c r="E25">
        <f t="shared" si="5"/>
        <v>2.8421709430404007E-14</v>
      </c>
    </row>
    <row r="26" spans="1:5" x14ac:dyDescent="0.25">
      <c r="B26">
        <f t="shared" si="2"/>
        <v>0</v>
      </c>
      <c r="C26">
        <f t="shared" si="3"/>
        <v>0</v>
      </c>
      <c r="D26">
        <f t="shared" si="4"/>
        <v>0</v>
      </c>
      <c r="E26">
        <f t="shared" si="5"/>
        <v>2.8421709430404007E-14</v>
      </c>
    </row>
    <row r="27" spans="1:5" x14ac:dyDescent="0.25">
      <c r="B27">
        <f t="shared" si="2"/>
        <v>0</v>
      </c>
      <c r="C27">
        <f t="shared" si="3"/>
        <v>0</v>
      </c>
      <c r="D27">
        <f t="shared" si="4"/>
        <v>0</v>
      </c>
      <c r="E27">
        <f t="shared" si="5"/>
        <v>2.8421709430404007E-14</v>
      </c>
    </row>
    <row r="28" spans="1:5" x14ac:dyDescent="0.25">
      <c r="B28">
        <f t="shared" si="2"/>
        <v>0</v>
      </c>
      <c r="C28">
        <f t="shared" si="3"/>
        <v>0</v>
      </c>
      <c r="D28">
        <f t="shared" si="4"/>
        <v>0</v>
      </c>
      <c r="E28">
        <f t="shared" si="5"/>
        <v>2.8421709430404007E-14</v>
      </c>
    </row>
    <row r="29" spans="1:5" x14ac:dyDescent="0.25">
      <c r="A29" t="s">
        <v>16</v>
      </c>
      <c r="B29">
        <f>SUM(B19:E28)</f>
        <v>2.8421709430404007E-13</v>
      </c>
    </row>
    <row r="30" spans="1:5" x14ac:dyDescent="0.25">
      <c r="A30" t="s">
        <v>17</v>
      </c>
      <c r="B30">
        <f>B17+B29</f>
        <v>45.53100000000002</v>
      </c>
    </row>
    <row r="32" spans="1:5" x14ac:dyDescent="0.25">
      <c r="A32" t="s">
        <v>18</v>
      </c>
      <c r="B32" t="s">
        <v>14</v>
      </c>
      <c r="C32" t="s">
        <v>19</v>
      </c>
      <c r="D32" t="s">
        <v>20</v>
      </c>
      <c r="E32" t="s">
        <v>21</v>
      </c>
    </row>
    <row r="33" spans="1:5" x14ac:dyDescent="0.25">
      <c r="A33" t="s">
        <v>22</v>
      </c>
      <c r="B33">
        <f>B17</f>
        <v>45.530999999999736</v>
      </c>
      <c r="C33">
        <f>4-1</f>
        <v>3</v>
      </c>
      <c r="D33">
        <f>B35/C33</f>
        <v>15.177000000000007</v>
      </c>
      <c r="E33" s="1">
        <f>D33/D34</f>
        <v>1922375574691932.5</v>
      </c>
    </row>
    <row r="34" spans="1:5" x14ac:dyDescent="0.25">
      <c r="A34" t="s">
        <v>23</v>
      </c>
      <c r="B34">
        <f>B29</f>
        <v>2.8421709430404007E-13</v>
      </c>
      <c r="C34">
        <f>40-4</f>
        <v>36</v>
      </c>
      <c r="D34">
        <f>B34/C34</f>
        <v>7.8949192862233357E-15</v>
      </c>
    </row>
    <row r="35" spans="1:5" x14ac:dyDescent="0.25">
      <c r="A35" t="s">
        <v>24</v>
      </c>
      <c r="B35">
        <f>B30</f>
        <v>45.53100000000002</v>
      </c>
      <c r="C35">
        <f>SUM(C33:C34)</f>
        <v>39</v>
      </c>
    </row>
    <row r="54" spans="1:1" x14ac:dyDescent="0.25">
      <c r="A54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5E20-336A-4CD7-9A57-F55587110FE2}">
  <dimension ref="A2:M54"/>
  <sheetViews>
    <sheetView topLeftCell="A40" workbookViewId="0">
      <selection activeCell="A54" sqref="A5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0.42578125" bestFit="1" customWidth="1"/>
    <col min="4" max="4" width="11.42578125" bestFit="1" customWidth="1"/>
    <col min="5" max="5" width="19.85546875" bestFit="1" customWidth="1"/>
    <col min="6" max="6" width="10.42578125" bestFit="1" customWidth="1"/>
    <col min="7" max="7" width="12" bestFit="1" customWidth="1"/>
    <col min="8" max="10" width="12.7109375" bestFit="1" customWidth="1"/>
    <col min="11" max="13" width="12" bestFit="1" customWidth="1"/>
  </cols>
  <sheetData>
    <row r="2" spans="1:13" x14ac:dyDescent="0.25">
      <c r="A2" t="s">
        <v>39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1:13" x14ac:dyDescent="0.25">
      <c r="A3" t="s">
        <v>1</v>
      </c>
      <c r="B3">
        <v>87.43</v>
      </c>
      <c r="C3">
        <v>91.9</v>
      </c>
      <c r="D3">
        <v>91.78</v>
      </c>
      <c r="E3">
        <v>86.53</v>
      </c>
      <c r="F3">
        <v>87.73</v>
      </c>
      <c r="G3">
        <v>88.28</v>
      </c>
      <c r="H3">
        <v>86.1</v>
      </c>
      <c r="I3">
        <v>86.22</v>
      </c>
      <c r="J3">
        <v>86.34</v>
      </c>
      <c r="K3">
        <v>86.16</v>
      </c>
      <c r="L3">
        <v>86.16</v>
      </c>
      <c r="M3">
        <v>86.16</v>
      </c>
    </row>
    <row r="4" spans="1:13" x14ac:dyDescent="0.25">
      <c r="A4" t="s">
        <v>2</v>
      </c>
      <c r="B4">
        <v>87.43</v>
      </c>
      <c r="C4">
        <v>91.9</v>
      </c>
      <c r="D4">
        <v>91.78</v>
      </c>
      <c r="E4">
        <v>86.53</v>
      </c>
      <c r="F4">
        <v>87.73</v>
      </c>
      <c r="G4">
        <v>88.28</v>
      </c>
      <c r="H4">
        <v>86.1</v>
      </c>
      <c r="I4">
        <v>86.22</v>
      </c>
      <c r="J4">
        <v>86.34</v>
      </c>
      <c r="K4">
        <v>86.16</v>
      </c>
      <c r="L4">
        <v>86.16</v>
      </c>
      <c r="M4">
        <v>86.16</v>
      </c>
    </row>
    <row r="5" spans="1:13" x14ac:dyDescent="0.25">
      <c r="A5" t="s">
        <v>3</v>
      </c>
      <c r="B5">
        <v>87.43</v>
      </c>
      <c r="C5">
        <v>91.9</v>
      </c>
      <c r="D5">
        <v>91.78</v>
      </c>
      <c r="E5">
        <v>86.53</v>
      </c>
      <c r="F5">
        <v>87.73</v>
      </c>
      <c r="G5">
        <v>88.28</v>
      </c>
      <c r="H5">
        <v>86.1</v>
      </c>
      <c r="I5">
        <v>86.22</v>
      </c>
      <c r="J5">
        <v>86.34</v>
      </c>
      <c r="K5">
        <v>86.16</v>
      </c>
      <c r="L5">
        <v>86.16</v>
      </c>
      <c r="M5">
        <v>86.16</v>
      </c>
    </row>
    <row r="6" spans="1:13" x14ac:dyDescent="0.25">
      <c r="A6" t="s">
        <v>4</v>
      </c>
      <c r="B6">
        <v>87.43</v>
      </c>
      <c r="C6">
        <v>91.9</v>
      </c>
      <c r="D6">
        <v>91.78</v>
      </c>
      <c r="E6">
        <v>86.53</v>
      </c>
      <c r="F6">
        <v>87.73</v>
      </c>
      <c r="G6">
        <v>88.28</v>
      </c>
      <c r="H6">
        <v>86.1</v>
      </c>
      <c r="I6">
        <v>86.22</v>
      </c>
      <c r="J6">
        <v>86.34</v>
      </c>
      <c r="K6">
        <v>86.16</v>
      </c>
      <c r="L6">
        <v>86.16</v>
      </c>
      <c r="M6">
        <v>86.16</v>
      </c>
    </row>
    <row r="7" spans="1:13" x14ac:dyDescent="0.25">
      <c r="A7" t="s">
        <v>5</v>
      </c>
      <c r="B7">
        <v>87.43</v>
      </c>
      <c r="C7">
        <v>91.9</v>
      </c>
      <c r="D7">
        <v>91.78</v>
      </c>
      <c r="E7">
        <v>86.53</v>
      </c>
      <c r="F7">
        <v>87.73</v>
      </c>
      <c r="G7">
        <v>88.28</v>
      </c>
      <c r="H7">
        <v>86.1</v>
      </c>
      <c r="I7">
        <v>86.22</v>
      </c>
      <c r="J7">
        <v>86.34</v>
      </c>
      <c r="K7">
        <v>86.16</v>
      </c>
      <c r="L7">
        <v>86.16</v>
      </c>
      <c r="M7">
        <v>86.16</v>
      </c>
    </row>
    <row r="8" spans="1:13" x14ac:dyDescent="0.25">
      <c r="A8" t="s">
        <v>6</v>
      </c>
      <c r="B8">
        <v>87.43</v>
      </c>
      <c r="C8">
        <v>91.9</v>
      </c>
      <c r="D8">
        <v>91.78</v>
      </c>
      <c r="E8">
        <v>86.53</v>
      </c>
      <c r="F8">
        <v>87.73</v>
      </c>
      <c r="G8">
        <v>88.28</v>
      </c>
      <c r="H8">
        <v>86.1</v>
      </c>
      <c r="I8">
        <v>86.22</v>
      </c>
      <c r="J8">
        <v>86.34</v>
      </c>
      <c r="K8">
        <v>86.16</v>
      </c>
      <c r="L8">
        <v>86.16</v>
      </c>
      <c r="M8">
        <v>86.16</v>
      </c>
    </row>
    <row r="9" spans="1:13" x14ac:dyDescent="0.25">
      <c r="A9" t="s">
        <v>7</v>
      </c>
      <c r="B9">
        <v>87.43</v>
      </c>
      <c r="C9">
        <v>91.9</v>
      </c>
      <c r="D9">
        <v>91.78</v>
      </c>
      <c r="E9">
        <v>86.53</v>
      </c>
      <c r="F9">
        <v>87.73</v>
      </c>
      <c r="G9">
        <v>88.28</v>
      </c>
      <c r="H9">
        <v>86.1</v>
      </c>
      <c r="I9">
        <v>86.22</v>
      </c>
      <c r="J9">
        <v>86.34</v>
      </c>
      <c r="K9">
        <v>86.16</v>
      </c>
      <c r="L9">
        <v>86.16</v>
      </c>
      <c r="M9">
        <v>86.16</v>
      </c>
    </row>
    <row r="10" spans="1:13" x14ac:dyDescent="0.25">
      <c r="A10" t="s">
        <v>8</v>
      </c>
      <c r="B10">
        <v>87.43</v>
      </c>
      <c r="C10">
        <v>91.9</v>
      </c>
      <c r="D10">
        <v>91.78</v>
      </c>
      <c r="E10">
        <v>86.53</v>
      </c>
      <c r="F10">
        <v>87.73</v>
      </c>
      <c r="G10">
        <v>88.28</v>
      </c>
      <c r="H10">
        <v>86.1</v>
      </c>
      <c r="I10">
        <v>86.22</v>
      </c>
      <c r="J10">
        <v>86.34</v>
      </c>
      <c r="K10">
        <v>86.16</v>
      </c>
      <c r="L10">
        <v>86.16</v>
      </c>
      <c r="M10">
        <v>86.16</v>
      </c>
    </row>
    <row r="11" spans="1:13" x14ac:dyDescent="0.25">
      <c r="A11" t="s">
        <v>9</v>
      </c>
      <c r="B11">
        <v>87.43</v>
      </c>
      <c r="C11">
        <v>91.9</v>
      </c>
      <c r="D11">
        <v>91.78</v>
      </c>
      <c r="E11">
        <v>86.53</v>
      </c>
      <c r="F11">
        <v>87.73</v>
      </c>
      <c r="G11">
        <v>88.28</v>
      </c>
      <c r="H11">
        <v>86.1</v>
      </c>
      <c r="I11">
        <v>86.22</v>
      </c>
      <c r="J11">
        <v>86.34</v>
      </c>
      <c r="K11">
        <v>86.16</v>
      </c>
      <c r="L11">
        <v>86.16</v>
      </c>
      <c r="M11">
        <v>86.16</v>
      </c>
    </row>
    <row r="12" spans="1:13" x14ac:dyDescent="0.25">
      <c r="A12" t="s">
        <v>10</v>
      </c>
      <c r="B12">
        <v>87.43</v>
      </c>
      <c r="C12">
        <v>91.9</v>
      </c>
      <c r="D12">
        <v>91.78</v>
      </c>
      <c r="E12">
        <v>86.53</v>
      </c>
      <c r="F12">
        <v>87.73</v>
      </c>
      <c r="G12">
        <v>88.28</v>
      </c>
      <c r="H12">
        <v>86.1</v>
      </c>
      <c r="I12">
        <v>86.22</v>
      </c>
      <c r="J12">
        <v>86.34</v>
      </c>
      <c r="K12">
        <v>86.16</v>
      </c>
      <c r="L12">
        <v>86.16</v>
      </c>
      <c r="M12">
        <v>86.16</v>
      </c>
    </row>
    <row r="13" spans="1:13" x14ac:dyDescent="0.25">
      <c r="A13" t="s">
        <v>11</v>
      </c>
      <c r="B13">
        <f>AVERAGE(B3:B12)</f>
        <v>87.430000000000021</v>
      </c>
      <c r="C13">
        <f t="shared" ref="C13:M13" si="0">AVERAGE(C3:C12)</f>
        <v>91.899999999999991</v>
      </c>
      <c r="D13">
        <f t="shared" si="0"/>
        <v>91.779999999999987</v>
      </c>
      <c r="E13">
        <f t="shared" si="0"/>
        <v>86.529999999999987</v>
      </c>
      <c r="F13">
        <f t="shared" si="0"/>
        <v>87.73</v>
      </c>
      <c r="G13">
        <f t="shared" si="0"/>
        <v>88.279999999999987</v>
      </c>
      <c r="H13">
        <f t="shared" si="0"/>
        <v>86.100000000000009</v>
      </c>
      <c r="I13">
        <f t="shared" si="0"/>
        <v>86.220000000000013</v>
      </c>
      <c r="J13">
        <f t="shared" si="0"/>
        <v>86.340000000000018</v>
      </c>
      <c r="K13">
        <f t="shared" si="0"/>
        <v>86.159999999999982</v>
      </c>
      <c r="L13">
        <f t="shared" si="0"/>
        <v>86.159999999999982</v>
      </c>
      <c r="M13">
        <f t="shared" si="0"/>
        <v>86.159999999999982</v>
      </c>
    </row>
    <row r="14" spans="1:13" x14ac:dyDescent="0.25">
      <c r="A14" t="s">
        <v>12</v>
      </c>
      <c r="B14">
        <f>AVERAGE(B13:M13)</f>
        <v>87.56583333333333</v>
      </c>
    </row>
    <row r="16" spans="1:13" x14ac:dyDescent="0.25">
      <c r="A16" t="s">
        <v>13</v>
      </c>
      <c r="B16">
        <f>10*(B13-$B$14)^2</f>
        <v>0.18450694444437907</v>
      </c>
      <c r="C16">
        <f t="shared" ref="C16:M16" si="1">10*(C13-$B$14)^2</f>
        <v>187.85000694444395</v>
      </c>
      <c r="D16">
        <f t="shared" si="1"/>
        <v>177.5920069444436</v>
      </c>
      <c r="E16">
        <f t="shared" si="1"/>
        <v>10.729506944444653</v>
      </c>
      <c r="F16">
        <f t="shared" si="1"/>
        <v>0.26950694444446749</v>
      </c>
      <c r="G16">
        <f t="shared" si="1"/>
        <v>5.1003402777776339</v>
      </c>
      <c r="H16">
        <f t="shared" si="1"/>
        <v>21.486673611110771</v>
      </c>
      <c r="I16">
        <f t="shared" si="1"/>
        <v>18.112673611110676</v>
      </c>
      <c r="J16">
        <f t="shared" si="1"/>
        <v>15.026673611110606</v>
      </c>
      <c r="K16">
        <f t="shared" si="1"/>
        <v>19.763673611111521</v>
      </c>
      <c r="L16">
        <f t="shared" si="1"/>
        <v>19.763673611111521</v>
      </c>
      <c r="M16">
        <f t="shared" si="1"/>
        <v>19.763673611111521</v>
      </c>
    </row>
    <row r="17" spans="1:13" x14ac:dyDescent="0.25">
      <c r="A17" t="s">
        <v>14</v>
      </c>
      <c r="B17">
        <f>SUM(B16:M16)</f>
        <v>495.64291666666531</v>
      </c>
    </row>
    <row r="19" spans="1:13" x14ac:dyDescent="0.25">
      <c r="A19" t="s">
        <v>15</v>
      </c>
      <c r="B19">
        <f>(B3-$B$13)*2</f>
        <v>-2.8421709430404007E-14</v>
      </c>
      <c r="C19">
        <f>(C3-$C$13)*2</f>
        <v>2.8421709430404007E-14</v>
      </c>
      <c r="D19">
        <f>(D3-$D$13)*2</f>
        <v>2.8421709430404007E-14</v>
      </c>
      <c r="E19">
        <f>(E3-$E$13)*2</f>
        <v>2.8421709430404007E-14</v>
      </c>
      <c r="F19">
        <f>(F3-$F$13)*2</f>
        <v>0</v>
      </c>
      <c r="G19">
        <f>(G3-$G$13)*2</f>
        <v>2.8421709430404007E-14</v>
      </c>
      <c r="H19">
        <f>(H3-$H$13)*2</f>
        <v>-2.8421709430404007E-14</v>
      </c>
      <c r="I19">
        <f>(I3-$I$13)*2</f>
        <v>-2.8421709430404007E-14</v>
      </c>
      <c r="J19">
        <f>(J3-$J$13)*2</f>
        <v>-2.8421709430404007E-14</v>
      </c>
      <c r="K19">
        <f>(K3-$K$13)*2</f>
        <v>2.8421709430404007E-14</v>
      </c>
      <c r="L19">
        <f>(L3-$L$13)*2</f>
        <v>2.8421709430404007E-14</v>
      </c>
      <c r="M19">
        <f>(M3-$M$13)*2</f>
        <v>2.8421709430404007E-14</v>
      </c>
    </row>
    <row r="20" spans="1:13" x14ac:dyDescent="0.25">
      <c r="B20">
        <f t="shared" ref="B20:B28" si="2">(B4-$B$13)*2</f>
        <v>-2.8421709430404007E-14</v>
      </c>
      <c r="C20">
        <f t="shared" ref="C20:C28" si="3">(C4-$C$13)*2</f>
        <v>2.8421709430404007E-14</v>
      </c>
      <c r="D20">
        <f t="shared" ref="D20:D28" si="4">(D4-$D$13)*2</f>
        <v>2.8421709430404007E-14</v>
      </c>
      <c r="E20">
        <f t="shared" ref="E20:E28" si="5">(E4-$E$13)*2</f>
        <v>2.8421709430404007E-14</v>
      </c>
      <c r="F20">
        <f t="shared" ref="F20:F28" si="6">(F4-$F$13)*2</f>
        <v>0</v>
      </c>
      <c r="G20">
        <f t="shared" ref="G20:G28" si="7">(G4-$G$13)*2</f>
        <v>2.8421709430404007E-14</v>
      </c>
      <c r="H20">
        <f t="shared" ref="H20:H28" si="8">(H4-$H$13)*2</f>
        <v>-2.8421709430404007E-14</v>
      </c>
      <c r="I20">
        <f t="shared" ref="I20:I28" si="9">(I4-$I$13)*2</f>
        <v>-2.8421709430404007E-14</v>
      </c>
      <c r="J20">
        <f t="shared" ref="J20:J28" si="10">(J4-$J$13)*2</f>
        <v>-2.8421709430404007E-14</v>
      </c>
      <c r="K20">
        <f t="shared" ref="K20:K28" si="11">(K4-$K$13)*2</f>
        <v>2.8421709430404007E-14</v>
      </c>
      <c r="L20">
        <f t="shared" ref="L20:L28" si="12">(L4-$L$13)*2</f>
        <v>2.8421709430404007E-14</v>
      </c>
      <c r="M20">
        <f t="shared" ref="M20:M28" si="13">(M4-$M$13)*2</f>
        <v>2.8421709430404007E-14</v>
      </c>
    </row>
    <row r="21" spans="1:13" x14ac:dyDescent="0.25">
      <c r="B21">
        <f t="shared" si="2"/>
        <v>-2.8421709430404007E-14</v>
      </c>
      <c r="C21">
        <f t="shared" si="3"/>
        <v>2.8421709430404007E-14</v>
      </c>
      <c r="D21">
        <f t="shared" si="4"/>
        <v>2.8421709430404007E-14</v>
      </c>
      <c r="E21">
        <f t="shared" si="5"/>
        <v>2.8421709430404007E-14</v>
      </c>
      <c r="F21">
        <f t="shared" si="6"/>
        <v>0</v>
      </c>
      <c r="G21">
        <f t="shared" si="7"/>
        <v>2.8421709430404007E-14</v>
      </c>
      <c r="H21">
        <f t="shared" si="8"/>
        <v>-2.8421709430404007E-14</v>
      </c>
      <c r="I21">
        <f t="shared" si="9"/>
        <v>-2.8421709430404007E-14</v>
      </c>
      <c r="J21">
        <f t="shared" si="10"/>
        <v>-2.8421709430404007E-14</v>
      </c>
      <c r="K21">
        <f t="shared" si="11"/>
        <v>2.8421709430404007E-14</v>
      </c>
      <c r="L21">
        <f t="shared" si="12"/>
        <v>2.8421709430404007E-14</v>
      </c>
      <c r="M21">
        <f t="shared" si="13"/>
        <v>2.8421709430404007E-14</v>
      </c>
    </row>
    <row r="22" spans="1:13" x14ac:dyDescent="0.25">
      <c r="B22">
        <f t="shared" si="2"/>
        <v>-2.8421709430404007E-14</v>
      </c>
      <c r="C22">
        <f t="shared" si="3"/>
        <v>2.8421709430404007E-14</v>
      </c>
      <c r="D22">
        <f t="shared" si="4"/>
        <v>2.8421709430404007E-14</v>
      </c>
      <c r="E22">
        <f t="shared" si="5"/>
        <v>2.8421709430404007E-14</v>
      </c>
      <c r="F22">
        <f t="shared" si="6"/>
        <v>0</v>
      </c>
      <c r="G22">
        <f t="shared" si="7"/>
        <v>2.8421709430404007E-14</v>
      </c>
      <c r="H22">
        <f t="shared" si="8"/>
        <v>-2.8421709430404007E-14</v>
      </c>
      <c r="I22">
        <f t="shared" si="9"/>
        <v>-2.8421709430404007E-14</v>
      </c>
      <c r="J22">
        <f t="shared" si="10"/>
        <v>-2.8421709430404007E-14</v>
      </c>
      <c r="K22">
        <f t="shared" si="11"/>
        <v>2.8421709430404007E-14</v>
      </c>
      <c r="L22">
        <f t="shared" si="12"/>
        <v>2.8421709430404007E-14</v>
      </c>
      <c r="M22">
        <f t="shared" si="13"/>
        <v>2.8421709430404007E-14</v>
      </c>
    </row>
    <row r="23" spans="1:13" x14ac:dyDescent="0.25">
      <c r="B23">
        <f t="shared" si="2"/>
        <v>-2.8421709430404007E-14</v>
      </c>
      <c r="C23">
        <f t="shared" si="3"/>
        <v>2.8421709430404007E-14</v>
      </c>
      <c r="D23">
        <f t="shared" si="4"/>
        <v>2.8421709430404007E-14</v>
      </c>
      <c r="E23">
        <f t="shared" si="5"/>
        <v>2.8421709430404007E-14</v>
      </c>
      <c r="F23">
        <f t="shared" si="6"/>
        <v>0</v>
      </c>
      <c r="G23">
        <f t="shared" si="7"/>
        <v>2.8421709430404007E-14</v>
      </c>
      <c r="H23">
        <f t="shared" si="8"/>
        <v>-2.8421709430404007E-14</v>
      </c>
      <c r="I23">
        <f t="shared" si="9"/>
        <v>-2.8421709430404007E-14</v>
      </c>
      <c r="J23">
        <f t="shared" si="10"/>
        <v>-2.8421709430404007E-14</v>
      </c>
      <c r="K23">
        <f t="shared" si="11"/>
        <v>2.8421709430404007E-14</v>
      </c>
      <c r="L23">
        <f t="shared" si="12"/>
        <v>2.8421709430404007E-14</v>
      </c>
      <c r="M23">
        <f t="shared" si="13"/>
        <v>2.8421709430404007E-14</v>
      </c>
    </row>
    <row r="24" spans="1:13" x14ac:dyDescent="0.25">
      <c r="B24">
        <f t="shared" si="2"/>
        <v>-2.8421709430404007E-14</v>
      </c>
      <c r="C24">
        <f t="shared" si="3"/>
        <v>2.8421709430404007E-14</v>
      </c>
      <c r="D24">
        <f t="shared" si="4"/>
        <v>2.8421709430404007E-14</v>
      </c>
      <c r="E24">
        <f t="shared" si="5"/>
        <v>2.8421709430404007E-14</v>
      </c>
      <c r="F24">
        <f t="shared" si="6"/>
        <v>0</v>
      </c>
      <c r="G24">
        <f t="shared" si="7"/>
        <v>2.8421709430404007E-14</v>
      </c>
      <c r="H24">
        <f t="shared" si="8"/>
        <v>-2.8421709430404007E-14</v>
      </c>
      <c r="I24">
        <f t="shared" si="9"/>
        <v>-2.8421709430404007E-14</v>
      </c>
      <c r="J24">
        <f t="shared" si="10"/>
        <v>-2.8421709430404007E-14</v>
      </c>
      <c r="K24">
        <f t="shared" si="11"/>
        <v>2.8421709430404007E-14</v>
      </c>
      <c r="L24">
        <f t="shared" si="12"/>
        <v>2.8421709430404007E-14</v>
      </c>
      <c r="M24">
        <f t="shared" si="13"/>
        <v>2.8421709430404007E-14</v>
      </c>
    </row>
    <row r="25" spans="1:13" x14ac:dyDescent="0.25">
      <c r="B25">
        <f t="shared" si="2"/>
        <v>-2.8421709430404007E-14</v>
      </c>
      <c r="C25">
        <f t="shared" si="3"/>
        <v>2.8421709430404007E-14</v>
      </c>
      <c r="D25">
        <f t="shared" si="4"/>
        <v>2.8421709430404007E-14</v>
      </c>
      <c r="E25">
        <f t="shared" si="5"/>
        <v>2.8421709430404007E-14</v>
      </c>
      <c r="F25">
        <f t="shared" si="6"/>
        <v>0</v>
      </c>
      <c r="G25">
        <f t="shared" si="7"/>
        <v>2.8421709430404007E-14</v>
      </c>
      <c r="H25">
        <f t="shared" si="8"/>
        <v>-2.8421709430404007E-14</v>
      </c>
      <c r="I25">
        <f t="shared" si="9"/>
        <v>-2.8421709430404007E-14</v>
      </c>
      <c r="J25">
        <f t="shared" si="10"/>
        <v>-2.8421709430404007E-14</v>
      </c>
      <c r="K25">
        <f t="shared" si="11"/>
        <v>2.8421709430404007E-14</v>
      </c>
      <c r="L25">
        <f t="shared" si="12"/>
        <v>2.8421709430404007E-14</v>
      </c>
      <c r="M25">
        <f t="shared" si="13"/>
        <v>2.8421709430404007E-14</v>
      </c>
    </row>
    <row r="26" spans="1:13" x14ac:dyDescent="0.25">
      <c r="B26">
        <f t="shared" si="2"/>
        <v>-2.8421709430404007E-14</v>
      </c>
      <c r="C26">
        <f t="shared" si="3"/>
        <v>2.8421709430404007E-14</v>
      </c>
      <c r="D26">
        <f t="shared" si="4"/>
        <v>2.8421709430404007E-14</v>
      </c>
      <c r="E26">
        <f t="shared" si="5"/>
        <v>2.8421709430404007E-14</v>
      </c>
      <c r="F26">
        <f t="shared" si="6"/>
        <v>0</v>
      </c>
      <c r="G26">
        <f t="shared" si="7"/>
        <v>2.8421709430404007E-14</v>
      </c>
      <c r="H26">
        <f t="shared" si="8"/>
        <v>-2.8421709430404007E-14</v>
      </c>
      <c r="I26">
        <f t="shared" si="9"/>
        <v>-2.8421709430404007E-14</v>
      </c>
      <c r="J26">
        <f t="shared" si="10"/>
        <v>-2.8421709430404007E-14</v>
      </c>
      <c r="K26">
        <f t="shared" si="11"/>
        <v>2.8421709430404007E-14</v>
      </c>
      <c r="L26">
        <f t="shared" si="12"/>
        <v>2.8421709430404007E-14</v>
      </c>
      <c r="M26">
        <f t="shared" si="13"/>
        <v>2.8421709430404007E-14</v>
      </c>
    </row>
    <row r="27" spans="1:13" x14ac:dyDescent="0.25">
      <c r="B27">
        <f t="shared" si="2"/>
        <v>-2.8421709430404007E-14</v>
      </c>
      <c r="C27">
        <f t="shared" si="3"/>
        <v>2.8421709430404007E-14</v>
      </c>
      <c r="D27">
        <f t="shared" si="4"/>
        <v>2.8421709430404007E-14</v>
      </c>
      <c r="E27">
        <f t="shared" si="5"/>
        <v>2.8421709430404007E-14</v>
      </c>
      <c r="F27">
        <f t="shared" si="6"/>
        <v>0</v>
      </c>
      <c r="G27">
        <f t="shared" si="7"/>
        <v>2.8421709430404007E-14</v>
      </c>
      <c r="H27">
        <f t="shared" si="8"/>
        <v>-2.8421709430404007E-14</v>
      </c>
      <c r="I27">
        <f t="shared" si="9"/>
        <v>-2.8421709430404007E-14</v>
      </c>
      <c r="J27">
        <f t="shared" si="10"/>
        <v>-2.8421709430404007E-14</v>
      </c>
      <c r="K27">
        <f t="shared" si="11"/>
        <v>2.8421709430404007E-14</v>
      </c>
      <c r="L27">
        <f t="shared" si="12"/>
        <v>2.8421709430404007E-14</v>
      </c>
      <c r="M27">
        <f t="shared" si="13"/>
        <v>2.8421709430404007E-14</v>
      </c>
    </row>
    <row r="28" spans="1:13" x14ac:dyDescent="0.25">
      <c r="B28">
        <f t="shared" si="2"/>
        <v>-2.8421709430404007E-14</v>
      </c>
      <c r="C28">
        <f t="shared" si="3"/>
        <v>2.8421709430404007E-14</v>
      </c>
      <c r="D28">
        <f t="shared" si="4"/>
        <v>2.8421709430404007E-14</v>
      </c>
      <c r="E28">
        <f t="shared" si="5"/>
        <v>2.8421709430404007E-14</v>
      </c>
      <c r="F28">
        <f t="shared" si="6"/>
        <v>0</v>
      </c>
      <c r="G28">
        <f t="shared" si="7"/>
        <v>2.8421709430404007E-14</v>
      </c>
      <c r="H28">
        <f t="shared" si="8"/>
        <v>-2.8421709430404007E-14</v>
      </c>
      <c r="I28">
        <f t="shared" si="9"/>
        <v>-2.8421709430404007E-14</v>
      </c>
      <c r="J28">
        <f t="shared" si="10"/>
        <v>-2.8421709430404007E-14</v>
      </c>
      <c r="K28">
        <f t="shared" si="11"/>
        <v>2.8421709430404007E-14</v>
      </c>
      <c r="L28">
        <f t="shared" si="12"/>
        <v>2.8421709430404007E-14</v>
      </c>
      <c r="M28">
        <f t="shared" si="13"/>
        <v>2.8421709430404007E-14</v>
      </c>
    </row>
    <row r="29" spans="1:13" x14ac:dyDescent="0.25">
      <c r="A29" t="s">
        <v>16</v>
      </c>
      <c r="B29">
        <f>SUM(B19:M28)</f>
        <v>8.5265128291212022E-13</v>
      </c>
    </row>
    <row r="30" spans="1:13" x14ac:dyDescent="0.25">
      <c r="A30" t="s">
        <v>17</v>
      </c>
      <c r="B30">
        <f>B17+B29</f>
        <v>495.64291666666617</v>
      </c>
    </row>
    <row r="32" spans="1:13" x14ac:dyDescent="0.25">
      <c r="A32" t="s">
        <v>18</v>
      </c>
      <c r="B32" t="s">
        <v>14</v>
      </c>
      <c r="C32" t="s">
        <v>19</v>
      </c>
      <c r="D32" t="s">
        <v>20</v>
      </c>
      <c r="E32" t="s">
        <v>21</v>
      </c>
    </row>
    <row r="33" spans="1:5" x14ac:dyDescent="0.25">
      <c r="A33" t="s">
        <v>22</v>
      </c>
      <c r="B33">
        <f>B17</f>
        <v>495.64291666666531</v>
      </c>
      <c r="C33">
        <f>12-1</f>
        <v>11</v>
      </c>
      <c r="D33">
        <f>B35/C33</f>
        <v>45.058446969696924</v>
      </c>
      <c r="E33" s="1">
        <f>D33/D34</f>
        <v>5707271390136196</v>
      </c>
    </row>
    <row r="34" spans="1:5" x14ac:dyDescent="0.25">
      <c r="A34" t="s">
        <v>23</v>
      </c>
      <c r="B34">
        <f>B29</f>
        <v>8.5265128291212022E-13</v>
      </c>
      <c r="C34">
        <f>120-12</f>
        <v>108</v>
      </c>
      <c r="D34">
        <f>B34/C34</f>
        <v>7.8949192862233357E-15</v>
      </c>
    </row>
    <row r="35" spans="1:5" x14ac:dyDescent="0.25">
      <c r="A35" t="s">
        <v>24</v>
      </c>
      <c r="B35">
        <f>B30</f>
        <v>495.64291666666617</v>
      </c>
      <c r="C35">
        <f>SUM(C33:C34)</f>
        <v>119</v>
      </c>
    </row>
    <row r="54" spans="1:1" x14ac:dyDescent="0.25">
      <c r="A54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7A77-FF25-4730-9C8C-2D0CCF94045A}">
  <dimension ref="A2:M51"/>
  <sheetViews>
    <sheetView tabSelected="1" topLeftCell="A25" workbookViewId="0">
      <selection activeCell="B56" sqref="B56"/>
    </sheetView>
  </sheetViews>
  <sheetFormatPr defaultRowHeight="15" x14ac:dyDescent="0.25"/>
  <cols>
    <col min="1" max="1" width="13.5703125" bestFit="1" customWidth="1"/>
    <col min="2" max="2" width="11.42578125" bestFit="1" customWidth="1"/>
    <col min="3" max="3" width="12" bestFit="1" customWidth="1"/>
    <col min="4" max="4" width="11.42578125" bestFit="1" customWidth="1"/>
    <col min="5" max="5" width="19.85546875" bestFit="1" customWidth="1"/>
    <col min="6" max="7" width="12" bestFit="1" customWidth="1"/>
    <col min="8" max="8" width="9.85546875" bestFit="1" customWidth="1"/>
    <col min="9" max="10" width="12" bestFit="1" customWidth="1"/>
    <col min="11" max="11" width="9.85546875" bestFit="1" customWidth="1"/>
    <col min="12" max="12" width="8.85546875" bestFit="1" customWidth="1"/>
    <col min="13" max="13" width="9.85546875" bestFit="1" customWidth="1"/>
  </cols>
  <sheetData>
    <row r="2" spans="1:13" x14ac:dyDescent="0.25">
      <c r="A2" t="s">
        <v>39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1:13" x14ac:dyDescent="0.25">
      <c r="A3" t="s">
        <v>1</v>
      </c>
      <c r="B3">
        <v>91.24</v>
      </c>
      <c r="C3">
        <v>93.6</v>
      </c>
      <c r="D3">
        <v>92.87</v>
      </c>
      <c r="E3">
        <v>90.03</v>
      </c>
      <c r="F3">
        <v>93.35</v>
      </c>
      <c r="G3">
        <v>93.84</v>
      </c>
      <c r="H3">
        <v>87.67</v>
      </c>
      <c r="I3">
        <v>93.35</v>
      </c>
      <c r="J3">
        <v>93.72</v>
      </c>
      <c r="K3">
        <v>86.16</v>
      </c>
      <c r="L3">
        <v>86.89</v>
      </c>
      <c r="M3">
        <v>87.07</v>
      </c>
    </row>
    <row r="4" spans="1:13" x14ac:dyDescent="0.25">
      <c r="A4" t="s">
        <v>2</v>
      </c>
      <c r="B4">
        <v>91.24</v>
      </c>
      <c r="C4">
        <v>93.6</v>
      </c>
      <c r="D4">
        <v>92.87</v>
      </c>
      <c r="E4">
        <v>90.03</v>
      </c>
      <c r="F4">
        <v>93.35</v>
      </c>
      <c r="G4">
        <v>93.84</v>
      </c>
      <c r="H4">
        <v>87.67</v>
      </c>
      <c r="I4">
        <v>93.35</v>
      </c>
      <c r="J4">
        <v>93.72</v>
      </c>
      <c r="K4">
        <v>86.16</v>
      </c>
      <c r="L4">
        <v>86.89</v>
      </c>
      <c r="M4">
        <v>87.07</v>
      </c>
    </row>
    <row r="5" spans="1:13" x14ac:dyDescent="0.25">
      <c r="A5" t="s">
        <v>3</v>
      </c>
      <c r="B5">
        <v>91.24</v>
      </c>
      <c r="C5">
        <v>93.6</v>
      </c>
      <c r="D5">
        <v>92.87</v>
      </c>
      <c r="E5">
        <v>90.03</v>
      </c>
      <c r="F5">
        <v>93.35</v>
      </c>
      <c r="G5">
        <v>93.84</v>
      </c>
      <c r="H5">
        <v>87.67</v>
      </c>
      <c r="I5">
        <v>93.35</v>
      </c>
      <c r="J5">
        <v>93.72</v>
      </c>
      <c r="K5">
        <v>86.16</v>
      </c>
      <c r="L5">
        <v>86.89</v>
      </c>
      <c r="M5">
        <v>87.07</v>
      </c>
    </row>
    <row r="6" spans="1:13" x14ac:dyDescent="0.25">
      <c r="A6" t="s">
        <v>4</v>
      </c>
      <c r="B6">
        <v>91.24</v>
      </c>
      <c r="C6">
        <v>93.6</v>
      </c>
      <c r="D6">
        <v>92.87</v>
      </c>
      <c r="E6">
        <v>90.03</v>
      </c>
      <c r="F6">
        <v>93.35</v>
      </c>
      <c r="G6">
        <v>93.84</v>
      </c>
      <c r="H6">
        <v>87.67</v>
      </c>
      <c r="I6">
        <v>93.35</v>
      </c>
      <c r="J6">
        <v>93.72</v>
      </c>
      <c r="K6">
        <v>86.16</v>
      </c>
      <c r="L6">
        <v>86.89</v>
      </c>
      <c r="M6">
        <v>87.07</v>
      </c>
    </row>
    <row r="7" spans="1:13" x14ac:dyDescent="0.25">
      <c r="A7" t="s">
        <v>5</v>
      </c>
      <c r="B7">
        <v>91.24</v>
      </c>
      <c r="C7">
        <v>93.6</v>
      </c>
      <c r="D7">
        <v>92.87</v>
      </c>
      <c r="E7">
        <v>90.03</v>
      </c>
      <c r="F7">
        <v>93.35</v>
      </c>
      <c r="G7">
        <v>93.84</v>
      </c>
      <c r="H7">
        <v>87.67</v>
      </c>
      <c r="I7">
        <v>93.35</v>
      </c>
      <c r="J7">
        <v>93.72</v>
      </c>
      <c r="K7">
        <v>86.16</v>
      </c>
      <c r="L7">
        <v>86.89</v>
      </c>
      <c r="M7">
        <v>87.07</v>
      </c>
    </row>
    <row r="8" spans="1:13" x14ac:dyDescent="0.25">
      <c r="A8" t="s">
        <v>6</v>
      </c>
      <c r="B8">
        <v>91.24</v>
      </c>
      <c r="C8">
        <v>93.6</v>
      </c>
      <c r="D8">
        <v>92.87</v>
      </c>
      <c r="E8">
        <v>90.03</v>
      </c>
      <c r="F8">
        <v>93.35</v>
      </c>
      <c r="G8">
        <v>93.84</v>
      </c>
      <c r="H8">
        <v>87.67</v>
      </c>
      <c r="I8">
        <v>93.35</v>
      </c>
      <c r="J8">
        <v>93.72</v>
      </c>
      <c r="K8">
        <v>86.16</v>
      </c>
      <c r="L8">
        <v>86.89</v>
      </c>
      <c r="M8">
        <v>87.07</v>
      </c>
    </row>
    <row r="9" spans="1:13" x14ac:dyDescent="0.25">
      <c r="A9" t="s">
        <v>7</v>
      </c>
      <c r="B9">
        <v>91.24</v>
      </c>
      <c r="C9">
        <v>93.6</v>
      </c>
      <c r="D9">
        <v>92.87</v>
      </c>
      <c r="E9">
        <v>90.03</v>
      </c>
      <c r="F9">
        <v>93.35</v>
      </c>
      <c r="G9">
        <v>93.84</v>
      </c>
      <c r="H9">
        <v>87.67</v>
      </c>
      <c r="I9">
        <v>93.35</v>
      </c>
      <c r="J9">
        <v>93.72</v>
      </c>
      <c r="K9">
        <v>86.16</v>
      </c>
      <c r="L9">
        <v>86.89</v>
      </c>
      <c r="M9">
        <v>87.07</v>
      </c>
    </row>
    <row r="10" spans="1:13" x14ac:dyDescent="0.25">
      <c r="A10" t="s">
        <v>8</v>
      </c>
      <c r="B10">
        <v>91.24</v>
      </c>
      <c r="C10">
        <v>93.6</v>
      </c>
      <c r="D10">
        <v>92.87</v>
      </c>
      <c r="E10">
        <v>90.03</v>
      </c>
      <c r="F10">
        <v>93.35</v>
      </c>
      <c r="G10">
        <v>93.84</v>
      </c>
      <c r="H10">
        <v>87.67</v>
      </c>
      <c r="I10">
        <v>93.35</v>
      </c>
      <c r="J10">
        <v>93.72</v>
      </c>
      <c r="K10">
        <v>86.16</v>
      </c>
      <c r="L10">
        <v>86.89</v>
      </c>
      <c r="M10">
        <v>87.07</v>
      </c>
    </row>
    <row r="11" spans="1:13" x14ac:dyDescent="0.25">
      <c r="A11" t="s">
        <v>9</v>
      </c>
      <c r="B11">
        <v>91.24</v>
      </c>
      <c r="C11">
        <v>93.6</v>
      </c>
      <c r="D11">
        <v>92.87</v>
      </c>
      <c r="E11">
        <v>90.03</v>
      </c>
      <c r="F11">
        <v>93.35</v>
      </c>
      <c r="G11">
        <v>93.84</v>
      </c>
      <c r="H11">
        <v>87.67</v>
      </c>
      <c r="I11">
        <v>93.35</v>
      </c>
      <c r="J11">
        <v>93.72</v>
      </c>
      <c r="K11">
        <v>86.16</v>
      </c>
      <c r="L11">
        <v>86.89</v>
      </c>
      <c r="M11">
        <v>87.07</v>
      </c>
    </row>
    <row r="12" spans="1:13" x14ac:dyDescent="0.25">
      <c r="A12" t="s">
        <v>10</v>
      </c>
      <c r="B12">
        <v>91.24</v>
      </c>
      <c r="C12">
        <v>93.6</v>
      </c>
      <c r="D12">
        <v>92.87</v>
      </c>
      <c r="E12">
        <v>90.03</v>
      </c>
      <c r="F12">
        <v>93.35</v>
      </c>
      <c r="G12">
        <v>93.84</v>
      </c>
      <c r="H12">
        <v>87.67</v>
      </c>
      <c r="I12">
        <v>93.35</v>
      </c>
      <c r="J12">
        <v>93.72</v>
      </c>
      <c r="K12">
        <v>86.16</v>
      </c>
      <c r="L12">
        <v>86.89</v>
      </c>
      <c r="M12">
        <v>87.07</v>
      </c>
    </row>
    <row r="13" spans="1:13" x14ac:dyDescent="0.25">
      <c r="A13" t="s">
        <v>11</v>
      </c>
      <c r="B13">
        <f>AVERAGE(B3:B12)</f>
        <v>91.24</v>
      </c>
      <c r="C13">
        <f t="shared" ref="C13:M13" si="0">AVERAGE(C3:C12)</f>
        <v>93.600000000000009</v>
      </c>
      <c r="D13">
        <f t="shared" si="0"/>
        <v>92.87</v>
      </c>
      <c r="E13">
        <f t="shared" si="0"/>
        <v>90.029999999999987</v>
      </c>
      <c r="F13">
        <f t="shared" si="0"/>
        <v>93.350000000000009</v>
      </c>
      <c r="G13">
        <f t="shared" si="0"/>
        <v>93.840000000000018</v>
      </c>
      <c r="H13">
        <f t="shared" si="0"/>
        <v>87.669999999999987</v>
      </c>
      <c r="I13">
        <f t="shared" si="0"/>
        <v>93.350000000000009</v>
      </c>
      <c r="J13">
        <f t="shared" si="0"/>
        <v>93.720000000000013</v>
      </c>
      <c r="K13">
        <f t="shared" si="0"/>
        <v>86.159999999999982</v>
      </c>
      <c r="L13">
        <f t="shared" si="0"/>
        <v>86.89</v>
      </c>
      <c r="M13">
        <f t="shared" si="0"/>
        <v>87.069999999999979</v>
      </c>
    </row>
    <row r="14" spans="1:13" x14ac:dyDescent="0.25">
      <c r="A14" t="s">
        <v>12</v>
      </c>
      <c r="B14">
        <f>AVERAGE(B13:M13)</f>
        <v>90.81583333333333</v>
      </c>
    </row>
    <row r="16" spans="1:13" x14ac:dyDescent="0.25">
      <c r="A16" t="s">
        <v>13</v>
      </c>
      <c r="B16">
        <f>10*(B13-$B$14)^2</f>
        <v>1.7991736111110934</v>
      </c>
      <c r="C16">
        <f t="shared" ref="C16:M16" si="1">10*(C13-$B$14)^2</f>
        <v>77.515840277778423</v>
      </c>
      <c r="D16">
        <f t="shared" si="1"/>
        <v>42.196006944444761</v>
      </c>
      <c r="E16">
        <f t="shared" si="1"/>
        <v>6.1753402777779351</v>
      </c>
      <c r="F16">
        <f t="shared" si="1"/>
        <v>64.220006944445032</v>
      </c>
      <c r="G16">
        <f t="shared" si="1"/>
        <v>91.455840277779018</v>
      </c>
      <c r="H16">
        <f t="shared" si="1"/>
        <v>98.962673611111711</v>
      </c>
      <c r="I16">
        <f t="shared" si="1"/>
        <v>64.220006944445032</v>
      </c>
      <c r="J16">
        <f t="shared" si="1"/>
        <v>84.341840277778715</v>
      </c>
      <c r="K16">
        <f t="shared" si="1"/>
        <v>216.76784027777913</v>
      </c>
      <c r="L16">
        <f t="shared" si="1"/>
        <v>154.12167361111082</v>
      </c>
      <c r="M16">
        <f t="shared" si="1"/>
        <v>140.31267361111244</v>
      </c>
    </row>
    <row r="17" spans="1:13" x14ac:dyDescent="0.25">
      <c r="A17" t="s">
        <v>14</v>
      </c>
      <c r="B17">
        <f>SUM(B16:M16)</f>
        <v>1042.0889166666741</v>
      </c>
    </row>
    <row r="19" spans="1:13" x14ac:dyDescent="0.25">
      <c r="A19" t="s">
        <v>15</v>
      </c>
      <c r="B19">
        <f>(B3-$B$13)*2</f>
        <v>0</v>
      </c>
      <c r="C19">
        <f>(C3-$C$13)*2*-1</f>
        <v>2.8421709430404007E-14</v>
      </c>
      <c r="D19">
        <f>(D3-$D$13)*2</f>
        <v>0</v>
      </c>
      <c r="E19">
        <f>(E3-$E$13)*2</f>
        <v>2.8421709430404007E-14</v>
      </c>
      <c r="F19">
        <f>(F3-$F$13)*2*-1</f>
        <v>2.8421709430404007E-14</v>
      </c>
      <c r="G19">
        <f>(G3-$G$13)*2*-1</f>
        <v>2.8421709430404007E-14</v>
      </c>
      <c r="H19">
        <f>(H3-$H$13)*2</f>
        <v>2.8421709430404007E-14</v>
      </c>
      <c r="I19">
        <f>(I3-$I$13)*2*-1</f>
        <v>2.8421709430404007E-14</v>
      </c>
      <c r="J19">
        <f>(J3-$J$13)*2*-1</f>
        <v>2.8421709430404007E-14</v>
      </c>
      <c r="K19">
        <f>(K3-$K$13)*2</f>
        <v>2.8421709430404007E-14</v>
      </c>
      <c r="L19">
        <f>(L3-$L$13)*2</f>
        <v>0</v>
      </c>
      <c r="M19">
        <f>(M3-$M$13)*2</f>
        <v>2.8421709430404007E-14</v>
      </c>
    </row>
    <row r="20" spans="1:13" x14ac:dyDescent="0.25">
      <c r="B20">
        <f t="shared" ref="B20:B28" si="2">(B4-$B$13)*2</f>
        <v>0</v>
      </c>
      <c r="C20">
        <f t="shared" ref="C20:C28" si="3">(C4-$C$13)*2*-1</f>
        <v>2.8421709430404007E-14</v>
      </c>
      <c r="D20">
        <f t="shared" ref="D20:D28" si="4">(D4-$D$13)*2</f>
        <v>0</v>
      </c>
      <c r="E20">
        <f t="shared" ref="E20:E28" si="5">(E4-$E$13)*2</f>
        <v>2.8421709430404007E-14</v>
      </c>
      <c r="F20">
        <f t="shared" ref="F20:F28" si="6">(F4-$F$13)*2*-1</f>
        <v>2.8421709430404007E-14</v>
      </c>
      <c r="G20">
        <f t="shared" ref="G20:G28" si="7">(G4-$G$13)*2*-1</f>
        <v>2.8421709430404007E-14</v>
      </c>
      <c r="H20">
        <f t="shared" ref="H20:H28" si="8">(H4-$H$13)*2</f>
        <v>2.8421709430404007E-14</v>
      </c>
      <c r="I20">
        <f t="shared" ref="I20:I28" si="9">(I4-$I$13)*2*-1</f>
        <v>2.8421709430404007E-14</v>
      </c>
      <c r="J20">
        <f t="shared" ref="J20:J28" si="10">(J4-$J$13)*2*-1</f>
        <v>2.8421709430404007E-14</v>
      </c>
      <c r="K20">
        <f t="shared" ref="K20:K28" si="11">(K4-$K$13)*2</f>
        <v>2.8421709430404007E-14</v>
      </c>
      <c r="L20">
        <f t="shared" ref="L20:L28" si="12">(L4-$L$13)*2</f>
        <v>0</v>
      </c>
      <c r="M20">
        <f t="shared" ref="M20:M28" si="13">(M4-$M$13)*2</f>
        <v>2.8421709430404007E-14</v>
      </c>
    </row>
    <row r="21" spans="1:13" x14ac:dyDescent="0.25">
      <c r="B21">
        <f t="shared" si="2"/>
        <v>0</v>
      </c>
      <c r="C21">
        <f t="shared" si="3"/>
        <v>2.8421709430404007E-14</v>
      </c>
      <c r="D21">
        <f t="shared" si="4"/>
        <v>0</v>
      </c>
      <c r="E21">
        <f t="shared" si="5"/>
        <v>2.8421709430404007E-14</v>
      </c>
      <c r="F21">
        <f t="shared" si="6"/>
        <v>2.8421709430404007E-14</v>
      </c>
      <c r="G21">
        <f t="shared" si="7"/>
        <v>2.8421709430404007E-14</v>
      </c>
      <c r="H21">
        <f t="shared" si="8"/>
        <v>2.8421709430404007E-14</v>
      </c>
      <c r="I21">
        <f t="shared" si="9"/>
        <v>2.8421709430404007E-14</v>
      </c>
      <c r="J21">
        <f t="shared" si="10"/>
        <v>2.8421709430404007E-14</v>
      </c>
      <c r="K21">
        <f t="shared" si="11"/>
        <v>2.8421709430404007E-14</v>
      </c>
      <c r="L21">
        <f t="shared" si="12"/>
        <v>0</v>
      </c>
      <c r="M21">
        <f t="shared" si="13"/>
        <v>2.8421709430404007E-14</v>
      </c>
    </row>
    <row r="22" spans="1:13" x14ac:dyDescent="0.25">
      <c r="B22">
        <f t="shared" si="2"/>
        <v>0</v>
      </c>
      <c r="C22">
        <f t="shared" si="3"/>
        <v>2.8421709430404007E-14</v>
      </c>
      <c r="D22">
        <f t="shared" si="4"/>
        <v>0</v>
      </c>
      <c r="E22">
        <f t="shared" si="5"/>
        <v>2.8421709430404007E-14</v>
      </c>
      <c r="F22">
        <f t="shared" si="6"/>
        <v>2.8421709430404007E-14</v>
      </c>
      <c r="G22">
        <f t="shared" si="7"/>
        <v>2.8421709430404007E-14</v>
      </c>
      <c r="H22">
        <f t="shared" si="8"/>
        <v>2.8421709430404007E-14</v>
      </c>
      <c r="I22">
        <f t="shared" si="9"/>
        <v>2.8421709430404007E-14</v>
      </c>
      <c r="J22">
        <f t="shared" si="10"/>
        <v>2.8421709430404007E-14</v>
      </c>
      <c r="K22">
        <f t="shared" si="11"/>
        <v>2.8421709430404007E-14</v>
      </c>
      <c r="L22">
        <f t="shared" si="12"/>
        <v>0</v>
      </c>
      <c r="M22">
        <f t="shared" si="13"/>
        <v>2.8421709430404007E-14</v>
      </c>
    </row>
    <row r="23" spans="1:13" x14ac:dyDescent="0.25">
      <c r="B23">
        <f t="shared" si="2"/>
        <v>0</v>
      </c>
      <c r="C23">
        <f t="shared" si="3"/>
        <v>2.8421709430404007E-14</v>
      </c>
      <c r="D23">
        <f t="shared" si="4"/>
        <v>0</v>
      </c>
      <c r="E23">
        <f t="shared" si="5"/>
        <v>2.8421709430404007E-14</v>
      </c>
      <c r="F23">
        <f t="shared" si="6"/>
        <v>2.8421709430404007E-14</v>
      </c>
      <c r="G23">
        <f t="shared" si="7"/>
        <v>2.8421709430404007E-14</v>
      </c>
      <c r="H23">
        <f t="shared" si="8"/>
        <v>2.8421709430404007E-14</v>
      </c>
      <c r="I23">
        <f t="shared" si="9"/>
        <v>2.8421709430404007E-14</v>
      </c>
      <c r="J23">
        <f t="shared" si="10"/>
        <v>2.8421709430404007E-14</v>
      </c>
      <c r="K23">
        <f t="shared" si="11"/>
        <v>2.8421709430404007E-14</v>
      </c>
      <c r="L23">
        <f t="shared" si="12"/>
        <v>0</v>
      </c>
      <c r="M23">
        <f t="shared" si="13"/>
        <v>2.8421709430404007E-14</v>
      </c>
    </row>
    <row r="24" spans="1:13" x14ac:dyDescent="0.25">
      <c r="B24">
        <f t="shared" si="2"/>
        <v>0</v>
      </c>
      <c r="C24">
        <f t="shared" si="3"/>
        <v>2.8421709430404007E-14</v>
      </c>
      <c r="D24">
        <f t="shared" si="4"/>
        <v>0</v>
      </c>
      <c r="E24">
        <f t="shared" si="5"/>
        <v>2.8421709430404007E-14</v>
      </c>
      <c r="F24">
        <f t="shared" si="6"/>
        <v>2.8421709430404007E-14</v>
      </c>
      <c r="G24">
        <f t="shared" si="7"/>
        <v>2.8421709430404007E-14</v>
      </c>
      <c r="H24">
        <f t="shared" si="8"/>
        <v>2.8421709430404007E-14</v>
      </c>
      <c r="I24">
        <f t="shared" si="9"/>
        <v>2.8421709430404007E-14</v>
      </c>
      <c r="J24">
        <f t="shared" si="10"/>
        <v>2.8421709430404007E-14</v>
      </c>
      <c r="K24">
        <f t="shared" si="11"/>
        <v>2.8421709430404007E-14</v>
      </c>
      <c r="L24">
        <f t="shared" si="12"/>
        <v>0</v>
      </c>
      <c r="M24">
        <f t="shared" si="13"/>
        <v>2.8421709430404007E-14</v>
      </c>
    </row>
    <row r="25" spans="1:13" x14ac:dyDescent="0.25">
      <c r="B25">
        <f t="shared" si="2"/>
        <v>0</v>
      </c>
      <c r="C25">
        <f t="shared" si="3"/>
        <v>2.8421709430404007E-14</v>
      </c>
      <c r="D25">
        <f t="shared" si="4"/>
        <v>0</v>
      </c>
      <c r="E25">
        <f t="shared" si="5"/>
        <v>2.8421709430404007E-14</v>
      </c>
      <c r="F25">
        <f t="shared" si="6"/>
        <v>2.8421709430404007E-14</v>
      </c>
      <c r="G25">
        <f t="shared" si="7"/>
        <v>2.8421709430404007E-14</v>
      </c>
      <c r="H25">
        <f t="shared" si="8"/>
        <v>2.8421709430404007E-14</v>
      </c>
      <c r="I25">
        <f t="shared" si="9"/>
        <v>2.8421709430404007E-14</v>
      </c>
      <c r="J25">
        <f t="shared" si="10"/>
        <v>2.8421709430404007E-14</v>
      </c>
      <c r="K25">
        <f t="shared" si="11"/>
        <v>2.8421709430404007E-14</v>
      </c>
      <c r="L25">
        <f t="shared" si="12"/>
        <v>0</v>
      </c>
      <c r="M25">
        <f t="shared" si="13"/>
        <v>2.8421709430404007E-14</v>
      </c>
    </row>
    <row r="26" spans="1:13" x14ac:dyDescent="0.25">
      <c r="B26">
        <f t="shared" si="2"/>
        <v>0</v>
      </c>
      <c r="C26">
        <f t="shared" si="3"/>
        <v>2.8421709430404007E-14</v>
      </c>
      <c r="D26">
        <f t="shared" si="4"/>
        <v>0</v>
      </c>
      <c r="E26">
        <f t="shared" si="5"/>
        <v>2.8421709430404007E-14</v>
      </c>
      <c r="F26">
        <f t="shared" si="6"/>
        <v>2.8421709430404007E-14</v>
      </c>
      <c r="G26">
        <f t="shared" si="7"/>
        <v>2.8421709430404007E-14</v>
      </c>
      <c r="H26">
        <f t="shared" si="8"/>
        <v>2.8421709430404007E-14</v>
      </c>
      <c r="I26">
        <f t="shared" si="9"/>
        <v>2.8421709430404007E-14</v>
      </c>
      <c r="J26">
        <f t="shared" si="10"/>
        <v>2.8421709430404007E-14</v>
      </c>
      <c r="K26">
        <f t="shared" si="11"/>
        <v>2.8421709430404007E-14</v>
      </c>
      <c r="L26">
        <f t="shared" si="12"/>
        <v>0</v>
      </c>
      <c r="M26">
        <f t="shared" si="13"/>
        <v>2.8421709430404007E-14</v>
      </c>
    </row>
    <row r="27" spans="1:13" x14ac:dyDescent="0.25">
      <c r="B27">
        <f t="shared" si="2"/>
        <v>0</v>
      </c>
      <c r="C27">
        <f t="shared" si="3"/>
        <v>2.8421709430404007E-14</v>
      </c>
      <c r="D27">
        <f t="shared" si="4"/>
        <v>0</v>
      </c>
      <c r="E27">
        <f t="shared" si="5"/>
        <v>2.8421709430404007E-14</v>
      </c>
      <c r="F27">
        <f t="shared" si="6"/>
        <v>2.8421709430404007E-14</v>
      </c>
      <c r="G27">
        <f t="shared" si="7"/>
        <v>2.8421709430404007E-14</v>
      </c>
      <c r="H27">
        <f t="shared" si="8"/>
        <v>2.8421709430404007E-14</v>
      </c>
      <c r="I27">
        <f t="shared" si="9"/>
        <v>2.8421709430404007E-14</v>
      </c>
      <c r="J27">
        <f t="shared" si="10"/>
        <v>2.8421709430404007E-14</v>
      </c>
      <c r="K27">
        <f t="shared" si="11"/>
        <v>2.8421709430404007E-14</v>
      </c>
      <c r="L27">
        <f t="shared" si="12"/>
        <v>0</v>
      </c>
      <c r="M27">
        <f t="shared" si="13"/>
        <v>2.8421709430404007E-14</v>
      </c>
    </row>
    <row r="28" spans="1:13" x14ac:dyDescent="0.25">
      <c r="B28">
        <f t="shared" si="2"/>
        <v>0</v>
      </c>
      <c r="C28">
        <f t="shared" si="3"/>
        <v>2.8421709430404007E-14</v>
      </c>
      <c r="D28">
        <f t="shared" si="4"/>
        <v>0</v>
      </c>
      <c r="E28">
        <f t="shared" si="5"/>
        <v>2.8421709430404007E-14</v>
      </c>
      <c r="F28">
        <f t="shared" si="6"/>
        <v>2.8421709430404007E-14</v>
      </c>
      <c r="G28">
        <f t="shared" si="7"/>
        <v>2.8421709430404007E-14</v>
      </c>
      <c r="H28">
        <f t="shared" si="8"/>
        <v>2.8421709430404007E-14</v>
      </c>
      <c r="I28">
        <f t="shared" si="9"/>
        <v>2.8421709430404007E-14</v>
      </c>
      <c r="J28">
        <f t="shared" si="10"/>
        <v>2.8421709430404007E-14</v>
      </c>
      <c r="K28">
        <f t="shared" si="11"/>
        <v>2.8421709430404007E-14</v>
      </c>
      <c r="L28">
        <f t="shared" si="12"/>
        <v>0</v>
      </c>
      <c r="M28">
        <f t="shared" si="13"/>
        <v>2.8421709430404007E-14</v>
      </c>
    </row>
    <row r="29" spans="1:13" x14ac:dyDescent="0.25">
      <c r="A29" t="s">
        <v>16</v>
      </c>
      <c r="B29">
        <f>SUM(B19:M28)</f>
        <v>2.5579538487363607E-12</v>
      </c>
    </row>
    <row r="30" spans="1:13" x14ac:dyDescent="0.25">
      <c r="A30" t="s">
        <v>17</v>
      </c>
      <c r="B30">
        <f>B17+B29</f>
        <v>1042.0889166666766</v>
      </c>
    </row>
    <row r="32" spans="1:13" x14ac:dyDescent="0.25">
      <c r="A32" t="s">
        <v>18</v>
      </c>
      <c r="B32" t="s">
        <v>14</v>
      </c>
      <c r="C32" t="s">
        <v>19</v>
      </c>
      <c r="D32" t="s">
        <v>20</v>
      </c>
      <c r="E32" t="s">
        <v>21</v>
      </c>
    </row>
    <row r="33" spans="1:5" x14ac:dyDescent="0.25">
      <c r="A33" t="s">
        <v>22</v>
      </c>
      <c r="B33">
        <f>B17</f>
        <v>1042.0889166666741</v>
      </c>
      <c r="C33">
        <f>12-1</f>
        <v>11</v>
      </c>
      <c r="D33">
        <f>B35/C33</f>
        <v>94.735356060606961</v>
      </c>
      <c r="E33" s="1">
        <f>D33/D34</f>
        <v>3999844821125257</v>
      </c>
    </row>
    <row r="34" spans="1:5" x14ac:dyDescent="0.25">
      <c r="A34" t="s">
        <v>23</v>
      </c>
      <c r="B34">
        <f>B29</f>
        <v>2.5579538487363607E-12</v>
      </c>
      <c r="C34">
        <f>120-12</f>
        <v>108</v>
      </c>
      <c r="D34">
        <f>B34/C34</f>
        <v>2.3684757858670007E-14</v>
      </c>
    </row>
    <row r="35" spans="1:5" x14ac:dyDescent="0.25">
      <c r="A35" t="s">
        <v>24</v>
      </c>
      <c r="B35">
        <f>B30</f>
        <v>1042.0889166666766</v>
      </c>
      <c r="C35">
        <f>SUM(C33:C34)</f>
        <v>119</v>
      </c>
    </row>
    <row r="51" spans="1:1" x14ac:dyDescent="0.25">
      <c r="A5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logreg_cv</vt:lpstr>
      <vt:lpstr>logreg_tfidf</vt:lpstr>
      <vt:lpstr>svm_cv</vt:lpstr>
      <vt:lpstr>svm_tfidf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</dc:creator>
  <cp:lastModifiedBy>Monique</cp:lastModifiedBy>
  <dcterms:created xsi:type="dcterms:W3CDTF">2022-01-11T15:09:53Z</dcterms:created>
  <dcterms:modified xsi:type="dcterms:W3CDTF">2022-01-12T03:45:50Z</dcterms:modified>
</cp:coreProperties>
</file>