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LEGION\Desktop\New folder\"/>
    </mc:Choice>
  </mc:AlternateContent>
  <xr:revisionPtr revIDLastSave="0" documentId="13_ncr:1_{DA425B43-42E5-491A-A2B6-ECA89DBF68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2" i="1" l="1"/>
  <c r="F91" i="1"/>
  <c r="F90" i="1"/>
  <c r="F89" i="1"/>
  <c r="F88" i="1"/>
  <c r="E91" i="1"/>
  <c r="E90" i="1"/>
  <c r="E89" i="1"/>
  <c r="E88" i="1"/>
  <c r="B91" i="1"/>
  <c r="B90" i="1"/>
  <c r="B89" i="1"/>
  <c r="B88" i="1"/>
  <c r="F80" i="1"/>
  <c r="F81" i="1"/>
  <c r="F82" i="1"/>
  <c r="F83" i="1"/>
  <c r="F84" i="1"/>
  <c r="F79" i="1"/>
  <c r="F78" i="1"/>
  <c r="E79" i="1"/>
  <c r="E80" i="1"/>
  <c r="E81" i="1"/>
  <c r="E82" i="1"/>
  <c r="E83" i="1"/>
  <c r="E84" i="1"/>
  <c r="E78" i="1"/>
  <c r="B85" i="1"/>
  <c r="D74" i="1"/>
  <c r="B71" i="1"/>
  <c r="B74" i="1" s="1"/>
  <c r="F65" i="1"/>
  <c r="F66" i="1" s="1"/>
  <c r="F67" i="1" s="1"/>
  <c r="F68" i="1" s="1"/>
  <c r="F69" i="1" s="1"/>
  <c r="F70" i="1" s="1"/>
  <c r="E66" i="1"/>
  <c r="E67" i="1"/>
  <c r="E68" i="1"/>
  <c r="E69" i="1"/>
  <c r="E70" i="1"/>
  <c r="E65" i="1"/>
  <c r="B58" i="1"/>
  <c r="B57" i="1"/>
  <c r="H54" i="1"/>
  <c r="G54" i="1"/>
  <c r="H48" i="1"/>
  <c r="H49" i="1"/>
  <c r="H50" i="1"/>
  <c r="H51" i="1"/>
  <c r="H52" i="1"/>
  <c r="H53" i="1"/>
  <c r="H47" i="1"/>
  <c r="G48" i="1"/>
  <c r="G49" i="1"/>
  <c r="G50" i="1"/>
  <c r="G51" i="1"/>
  <c r="G52" i="1"/>
  <c r="G53" i="1"/>
  <c r="G47" i="1"/>
  <c r="F48" i="1"/>
  <c r="F49" i="1"/>
  <c r="F50" i="1"/>
  <c r="F51" i="1"/>
  <c r="F52" i="1"/>
  <c r="F53" i="1"/>
  <c r="F47" i="1"/>
  <c r="E47" i="1"/>
  <c r="E48" i="1"/>
  <c r="E49" i="1"/>
  <c r="E50" i="1"/>
  <c r="E51" i="1"/>
  <c r="E52" i="1"/>
  <c r="E53" i="1"/>
  <c r="B54" i="1"/>
  <c r="B42" i="1"/>
  <c r="B40" i="1"/>
  <c r="B39" i="1"/>
  <c r="B38" i="1"/>
  <c r="B37" i="1"/>
  <c r="B36" i="1"/>
  <c r="B35" i="1"/>
  <c r="E74" i="1" l="1"/>
</calcChain>
</file>

<file path=xl/sharedStrings.xml><?xml version="1.0" encoding="utf-8"?>
<sst xmlns="http://schemas.openxmlformats.org/spreadsheetml/2006/main" count="112" uniqueCount="92">
  <si>
    <t>Question 1</t>
  </si>
  <si>
    <t>Food</t>
  </si>
  <si>
    <t xml:space="preserve">Rent </t>
  </si>
  <si>
    <t>Cloth</t>
  </si>
  <si>
    <t>Education</t>
  </si>
  <si>
    <t>Health</t>
  </si>
  <si>
    <t>Misc</t>
  </si>
  <si>
    <t>Percent</t>
  </si>
  <si>
    <t>Items</t>
  </si>
  <si>
    <t>Question 2</t>
  </si>
  <si>
    <t>Economic(X)</t>
  </si>
  <si>
    <t>Statistics(Y)</t>
  </si>
  <si>
    <t xml:space="preserve">measure </t>
  </si>
  <si>
    <t>value</t>
  </si>
  <si>
    <t>formula</t>
  </si>
  <si>
    <t>n</t>
  </si>
  <si>
    <t>correlation coefficient</t>
  </si>
  <si>
    <t>=COUNT(A23:A32)</t>
  </si>
  <si>
    <t>=CORREL(A23:A32,B23:B32)</t>
  </si>
  <si>
    <t>when (X)</t>
  </si>
  <si>
    <t>X intercept</t>
  </si>
  <si>
    <t>Y intercept</t>
  </si>
  <si>
    <t>bxy</t>
  </si>
  <si>
    <t>byx</t>
  </si>
  <si>
    <t>=INTERCEPT(A23:A32,B23:B32)</t>
  </si>
  <si>
    <t>=INTERCEPT(B23:B32,A23:A32)</t>
  </si>
  <si>
    <t>=SLOPE(A23:A32,B23:B32)</t>
  </si>
  <si>
    <t>=SLOPE(B23:B32,A23:A32)</t>
  </si>
  <si>
    <t>except statistic</t>
  </si>
  <si>
    <t>=B40*B41+B38</t>
  </si>
  <si>
    <t>Question 3</t>
  </si>
  <si>
    <t>life</t>
  </si>
  <si>
    <t>no of bulb</t>
  </si>
  <si>
    <t xml:space="preserve"> 10-12</t>
  </si>
  <si>
    <t xml:space="preserve"> 12-14</t>
  </si>
  <si>
    <t>14-16</t>
  </si>
  <si>
    <t>16-18</t>
  </si>
  <si>
    <t>18-20</t>
  </si>
  <si>
    <t>20-22</t>
  </si>
  <si>
    <t>22-24</t>
  </si>
  <si>
    <t>LCB</t>
  </si>
  <si>
    <t>UCB</t>
  </si>
  <si>
    <t>CF</t>
  </si>
  <si>
    <t>total</t>
  </si>
  <si>
    <t>mean</t>
  </si>
  <si>
    <t>fm</t>
  </si>
  <si>
    <t>fm^2</t>
  </si>
  <si>
    <t>mid point</t>
  </si>
  <si>
    <t>sd</t>
  </si>
  <si>
    <t>=G54/B54</t>
  </si>
  <si>
    <t>=SQRT((H54/B54)/(G54/B54)^2)</t>
  </si>
  <si>
    <t>class</t>
  </si>
  <si>
    <t>frequency</t>
  </si>
  <si>
    <t>0-10</t>
  </si>
  <si>
    <t>20-30</t>
  </si>
  <si>
    <t>30-40</t>
  </si>
  <si>
    <t>40-50</t>
  </si>
  <si>
    <t>50-60</t>
  </si>
  <si>
    <t xml:space="preserve"> 10-20</t>
  </si>
  <si>
    <t xml:space="preserve">cf </t>
  </si>
  <si>
    <t xml:space="preserve">postion </t>
  </si>
  <si>
    <t>median</t>
  </si>
  <si>
    <t>=B69/2</t>
  </si>
  <si>
    <t>=C65+(B71-F64)/B65*10</t>
  </si>
  <si>
    <t>Question 4</t>
  </si>
  <si>
    <t>Question 5</t>
  </si>
  <si>
    <t>Daiily wage</t>
  </si>
  <si>
    <t>worker</t>
  </si>
  <si>
    <t xml:space="preserve">   5-6</t>
  </si>
  <si>
    <t xml:space="preserve"> 6-7</t>
  </si>
  <si>
    <t xml:space="preserve"> 7-8</t>
  </si>
  <si>
    <t xml:space="preserve"> 8-9 </t>
  </si>
  <si>
    <t xml:space="preserve"> 9-10</t>
  </si>
  <si>
    <t xml:space="preserve"> 10-11</t>
  </si>
  <si>
    <t xml:space="preserve"> 11-12</t>
  </si>
  <si>
    <t>cf</t>
  </si>
  <si>
    <t>position</t>
  </si>
  <si>
    <t>Q1</t>
  </si>
  <si>
    <t>P10</t>
  </si>
  <si>
    <t>P90</t>
  </si>
  <si>
    <t>Q3</t>
  </si>
  <si>
    <t>coffient of kurtosis</t>
  </si>
  <si>
    <t>=B85/4</t>
  </si>
  <si>
    <t>=(3*B85)/4</t>
  </si>
  <si>
    <t>=(10*B85)/100</t>
  </si>
  <si>
    <t>=(90*B85)/100</t>
  </si>
  <si>
    <t>=C80+(B88-F79)/B80*1</t>
  </si>
  <si>
    <t>=C82+(B89-F81)/B82*1</t>
  </si>
  <si>
    <t>=C78+(B90-0)/B78-1</t>
  </si>
  <si>
    <t>=C83+(B91-F82)/B83*1</t>
  </si>
  <si>
    <t>=(F89-F88)/2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</si>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</sst>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Sheet1!$A$3:$A$8</c:f>
              <c:strCache>
                <c:ptCount val="6"/>
                <c:pt idx="0">
                  <c:v>Food</c:v>
                </c:pt>
                <c:pt idx="1">
                  <c:v>Rent </c:v>
                </c:pt>
                <c:pt idx="2">
                  <c:v>Cloth</c:v>
                </c:pt>
                <c:pt idx="3">
                  <c:v>Education</c:v>
                </c:pt>
                <c:pt idx="4">
                  <c:v>Health</c:v>
                </c:pt>
                <c:pt idx="5">
                  <c:v>Misc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45</c:v>
                </c:pt>
                <c:pt idx="1">
                  <c:v>20</c:v>
                </c:pt>
                <c:pt idx="2">
                  <c:v>15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E-4AB3-A7A1-6316BFB3E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80683</xdr:colOff>
      <xdr:row>8</xdr:row>
      <xdr:rowOff>174172</xdr:rowOff>
    </xdr:from>
    <xdr:to>
      <xdr:col>5</xdr:col>
      <xdr:colOff>32657</xdr:colOff>
      <xdr:row>18</xdr:row>
      <xdr:rowOff>174170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C2CA4B-15E6-6AD2-FBCA-1091DA7B0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2"/>
  <sheetViews>
    <sheetView tabSelected="1" view="pageLayout" topLeftCell="A19" zoomScaleNormal="100" workbookViewId="0">
      <selection activeCell="A85" sqref="A85"/>
    </sheetView>
  </sheetViews>
  <sheetFormatPr defaultRowHeight="14.4" x14ac:dyDescent="0.3"/>
  <cols>
    <col min="1" max="16384" width="8.88671875" style="9"/>
  </cols>
  <sheetData>
    <row r="1" spans="1:2" x14ac:dyDescent="0.3">
      <c r="A1" s="9" t="s">
        <v>0</v>
      </c>
    </row>
    <row r="2" spans="1:2" x14ac:dyDescent="0.3">
      <c r="A2" s="10" t="s">
        <v>8</v>
      </c>
      <c r="B2" s="10" t="s">
        <v>7</v>
      </c>
    </row>
    <row r="3" spans="1:2" x14ac:dyDescent="0.3">
      <c r="A3" s="10" t="s">
        <v>1</v>
      </c>
      <c r="B3" s="10">
        <v>45</v>
      </c>
    </row>
    <row r="4" spans="1:2" x14ac:dyDescent="0.3">
      <c r="A4" s="10" t="s">
        <v>2</v>
      </c>
      <c r="B4" s="10">
        <v>20</v>
      </c>
    </row>
    <row r="5" spans="1:2" x14ac:dyDescent="0.3">
      <c r="A5" s="10" t="s">
        <v>3</v>
      </c>
      <c r="B5" s="10">
        <v>15</v>
      </c>
    </row>
    <row r="6" spans="1:2" x14ac:dyDescent="0.3">
      <c r="A6" s="10" t="s">
        <v>4</v>
      </c>
      <c r="B6" s="10">
        <v>10</v>
      </c>
    </row>
    <row r="7" spans="1:2" x14ac:dyDescent="0.3">
      <c r="A7" s="10" t="s">
        <v>5</v>
      </c>
      <c r="B7" s="10">
        <v>10</v>
      </c>
    </row>
    <row r="8" spans="1:2" x14ac:dyDescent="0.3">
      <c r="A8" s="10" t="s">
        <v>6</v>
      </c>
      <c r="B8" s="10">
        <v>5</v>
      </c>
    </row>
    <row r="21" spans="1:2" x14ac:dyDescent="0.3">
      <c r="A21" s="9" t="s">
        <v>9</v>
      </c>
    </row>
    <row r="22" spans="1:2" ht="28.8" x14ac:dyDescent="0.3">
      <c r="A22" s="11" t="s">
        <v>10</v>
      </c>
      <c r="B22" s="11" t="s">
        <v>11</v>
      </c>
    </row>
    <row r="23" spans="1:2" x14ac:dyDescent="0.3">
      <c r="A23" s="10">
        <v>47</v>
      </c>
      <c r="B23" s="10">
        <v>42</v>
      </c>
    </row>
    <row r="24" spans="1:2" x14ac:dyDescent="0.3">
      <c r="A24" s="10">
        <v>67</v>
      </c>
      <c r="B24" s="10">
        <v>38</v>
      </c>
    </row>
    <row r="25" spans="1:2" x14ac:dyDescent="0.3">
      <c r="A25" s="10">
        <v>40</v>
      </c>
      <c r="B25" s="10">
        <v>48</v>
      </c>
    </row>
    <row r="26" spans="1:2" x14ac:dyDescent="0.3">
      <c r="A26" s="10">
        <v>35</v>
      </c>
      <c r="B26" s="10">
        <v>37</v>
      </c>
    </row>
    <row r="27" spans="1:2" x14ac:dyDescent="0.3">
      <c r="A27" s="10">
        <v>42</v>
      </c>
      <c r="B27" s="10">
        <v>39</v>
      </c>
    </row>
    <row r="28" spans="1:2" x14ac:dyDescent="0.3">
      <c r="A28" s="10">
        <v>55</v>
      </c>
      <c r="B28" s="10">
        <v>31</v>
      </c>
    </row>
    <row r="29" spans="1:2" x14ac:dyDescent="0.3">
      <c r="A29" s="10">
        <v>50</v>
      </c>
      <c r="B29" s="10">
        <v>46</v>
      </c>
    </row>
    <row r="30" spans="1:2" x14ac:dyDescent="0.3">
      <c r="A30" s="10">
        <v>32</v>
      </c>
      <c r="B30" s="10">
        <v>44</v>
      </c>
    </row>
    <row r="31" spans="1:2" x14ac:dyDescent="0.3">
      <c r="A31" s="10">
        <v>57</v>
      </c>
      <c r="B31" s="10">
        <v>52</v>
      </c>
    </row>
    <row r="32" spans="1:2" x14ac:dyDescent="0.3">
      <c r="A32" s="10">
        <v>45</v>
      </c>
      <c r="B32" s="10">
        <v>43</v>
      </c>
    </row>
    <row r="34" spans="1:8" x14ac:dyDescent="0.3">
      <c r="A34" s="10" t="s">
        <v>12</v>
      </c>
      <c r="B34" s="10" t="s">
        <v>13</v>
      </c>
      <c r="C34" s="10" t="s">
        <v>14</v>
      </c>
      <c r="D34" s="10"/>
      <c r="E34" s="10"/>
    </row>
    <row r="35" spans="1:8" x14ac:dyDescent="0.3">
      <c r="A35" s="10" t="s">
        <v>15</v>
      </c>
      <c r="B35" s="10">
        <f>COUNT(A23:A32)</f>
        <v>10</v>
      </c>
      <c r="C35" s="12" t="s">
        <v>17</v>
      </c>
      <c r="D35" s="10"/>
      <c r="E35" s="10"/>
    </row>
    <row r="36" spans="1:8" ht="57.6" x14ac:dyDescent="0.3">
      <c r="A36" s="11" t="s">
        <v>16</v>
      </c>
      <c r="B36" s="10">
        <f>CORREL(A23:A32,B23:B32)</f>
        <v>-9.5087993178298982E-2</v>
      </c>
      <c r="C36" s="12" t="s">
        <v>18</v>
      </c>
      <c r="D36" s="10"/>
      <c r="E36" s="10"/>
    </row>
    <row r="37" spans="1:8" x14ac:dyDescent="0.3">
      <c r="A37" s="10" t="s">
        <v>20</v>
      </c>
      <c r="B37" s="10">
        <f>INTERCEPT(A23:A32,B23:B32)</f>
        <v>54.042682926829272</v>
      </c>
      <c r="C37" s="1" t="s">
        <v>24</v>
      </c>
      <c r="D37" s="2"/>
      <c r="E37" s="2"/>
    </row>
    <row r="38" spans="1:8" x14ac:dyDescent="0.3">
      <c r="A38" s="10" t="s">
        <v>21</v>
      </c>
      <c r="B38" s="10">
        <f>INTERCEPT(B23:B32,A23:A32)</f>
        <v>44.534313725490193</v>
      </c>
      <c r="C38" s="1" t="s">
        <v>25</v>
      </c>
      <c r="D38" s="2"/>
      <c r="E38" s="2"/>
    </row>
    <row r="39" spans="1:8" x14ac:dyDescent="0.3">
      <c r="A39" s="13" t="s">
        <v>22</v>
      </c>
      <c r="B39" s="10">
        <f>SLOPE(A23:A32,B23:B32)</f>
        <v>-0.1676829268292683</v>
      </c>
      <c r="C39" s="1" t="s">
        <v>26</v>
      </c>
      <c r="D39" s="2"/>
      <c r="E39" s="2"/>
    </row>
    <row r="40" spans="1:8" x14ac:dyDescent="0.3">
      <c r="A40" s="13" t="s">
        <v>23</v>
      </c>
      <c r="B40" s="10">
        <f>SLOPE(B23:B32,A23:A32)</f>
        <v>-5.3921568627450983E-2</v>
      </c>
      <c r="C40" s="12" t="s">
        <v>27</v>
      </c>
      <c r="D40" s="10"/>
      <c r="E40" s="10"/>
    </row>
    <row r="41" spans="1:8" x14ac:dyDescent="0.3">
      <c r="A41" s="10" t="s">
        <v>19</v>
      </c>
      <c r="B41" s="10">
        <v>55</v>
      </c>
      <c r="C41" s="3"/>
      <c r="D41" s="4"/>
      <c r="E41" s="5"/>
    </row>
    <row r="42" spans="1:8" ht="28.8" x14ac:dyDescent="0.3">
      <c r="A42" s="14" t="s">
        <v>28</v>
      </c>
      <c r="B42" s="10">
        <f>B40*B41+B38</f>
        <v>41.568627450980387</v>
      </c>
      <c r="C42" s="6" t="s">
        <v>29</v>
      </c>
      <c r="D42" s="7"/>
      <c r="E42" s="8"/>
    </row>
    <row r="45" spans="1:8" x14ac:dyDescent="0.3">
      <c r="A45" s="9" t="s">
        <v>30</v>
      </c>
    </row>
    <row r="46" spans="1:8" x14ac:dyDescent="0.3">
      <c r="A46" s="10" t="s">
        <v>31</v>
      </c>
      <c r="B46" s="10" t="s">
        <v>32</v>
      </c>
      <c r="C46" s="10" t="s">
        <v>40</v>
      </c>
      <c r="D46" s="10" t="s">
        <v>41</v>
      </c>
      <c r="E46" s="10" t="s">
        <v>42</v>
      </c>
      <c r="F46" s="13" t="s">
        <v>47</v>
      </c>
      <c r="G46" s="13" t="s">
        <v>45</v>
      </c>
      <c r="H46" s="13" t="s">
        <v>46</v>
      </c>
    </row>
    <row r="47" spans="1:8" x14ac:dyDescent="0.3">
      <c r="A47" s="15" t="s">
        <v>33</v>
      </c>
      <c r="B47" s="10">
        <v>10</v>
      </c>
      <c r="C47" s="10">
        <v>10</v>
      </c>
      <c r="D47" s="10">
        <v>12</v>
      </c>
      <c r="E47" s="10">
        <f>B47</f>
        <v>10</v>
      </c>
      <c r="F47" s="10">
        <f>(D47+C47)/2</f>
        <v>11</v>
      </c>
      <c r="G47" s="10">
        <f>B47*F47</f>
        <v>110</v>
      </c>
      <c r="H47" s="10">
        <f>B47*F47*F47</f>
        <v>1210</v>
      </c>
    </row>
    <row r="48" spans="1:8" x14ac:dyDescent="0.3">
      <c r="A48" s="15" t="s">
        <v>34</v>
      </c>
      <c r="B48" s="10">
        <v>15</v>
      </c>
      <c r="C48" s="10">
        <v>12</v>
      </c>
      <c r="D48" s="10">
        <v>14</v>
      </c>
      <c r="E48" s="10">
        <f>B48+B47</f>
        <v>25</v>
      </c>
      <c r="F48" s="10">
        <f t="shared" ref="F48:F53" si="0">(D48+C48)/2</f>
        <v>13</v>
      </c>
      <c r="G48" s="10">
        <f t="shared" ref="G48:G53" si="1">B48*F48</f>
        <v>195</v>
      </c>
      <c r="H48" s="10">
        <f t="shared" ref="H48:H53" si="2">B48*F48*F48</f>
        <v>2535</v>
      </c>
    </row>
    <row r="49" spans="1:8" x14ac:dyDescent="0.3">
      <c r="A49" s="10" t="s">
        <v>35</v>
      </c>
      <c r="B49" s="10">
        <v>30</v>
      </c>
      <c r="C49" s="10">
        <v>14</v>
      </c>
      <c r="D49" s="10">
        <v>16</v>
      </c>
      <c r="E49" s="10">
        <f t="shared" ref="E49:E53" si="3">B49+B48</f>
        <v>45</v>
      </c>
      <c r="F49" s="10">
        <f t="shared" si="0"/>
        <v>15</v>
      </c>
      <c r="G49" s="10">
        <f t="shared" si="1"/>
        <v>450</v>
      </c>
      <c r="H49" s="10">
        <f t="shared" si="2"/>
        <v>6750</v>
      </c>
    </row>
    <row r="50" spans="1:8" x14ac:dyDescent="0.3">
      <c r="A50" s="10" t="s">
        <v>36</v>
      </c>
      <c r="B50" s="10">
        <v>60</v>
      </c>
      <c r="C50" s="10">
        <v>16</v>
      </c>
      <c r="D50" s="10">
        <v>18</v>
      </c>
      <c r="E50" s="10">
        <f t="shared" si="3"/>
        <v>90</v>
      </c>
      <c r="F50" s="10">
        <f t="shared" si="0"/>
        <v>17</v>
      </c>
      <c r="G50" s="10">
        <f t="shared" si="1"/>
        <v>1020</v>
      </c>
      <c r="H50" s="10">
        <f t="shared" si="2"/>
        <v>17340</v>
      </c>
    </row>
    <row r="51" spans="1:8" x14ac:dyDescent="0.3">
      <c r="A51" s="10" t="s">
        <v>37</v>
      </c>
      <c r="B51" s="10">
        <v>20</v>
      </c>
      <c r="C51" s="10">
        <v>18</v>
      </c>
      <c r="D51" s="10">
        <v>20</v>
      </c>
      <c r="E51" s="10">
        <f t="shared" si="3"/>
        <v>80</v>
      </c>
      <c r="F51" s="10">
        <f t="shared" si="0"/>
        <v>19</v>
      </c>
      <c r="G51" s="10">
        <f t="shared" si="1"/>
        <v>380</v>
      </c>
      <c r="H51" s="10">
        <f t="shared" si="2"/>
        <v>7220</v>
      </c>
    </row>
    <row r="52" spans="1:8" x14ac:dyDescent="0.3">
      <c r="A52" s="10" t="s">
        <v>38</v>
      </c>
      <c r="B52" s="10">
        <v>10</v>
      </c>
      <c r="C52" s="10">
        <v>20</v>
      </c>
      <c r="D52" s="10">
        <v>22</v>
      </c>
      <c r="E52" s="10">
        <f t="shared" si="3"/>
        <v>30</v>
      </c>
      <c r="F52" s="10">
        <f t="shared" si="0"/>
        <v>21</v>
      </c>
      <c r="G52" s="10">
        <f t="shared" si="1"/>
        <v>210</v>
      </c>
      <c r="H52" s="10">
        <f t="shared" si="2"/>
        <v>4410</v>
      </c>
    </row>
    <row r="53" spans="1:8" x14ac:dyDescent="0.3">
      <c r="A53" s="10" t="s">
        <v>39</v>
      </c>
      <c r="B53" s="10">
        <v>5</v>
      </c>
      <c r="C53" s="10">
        <v>22</v>
      </c>
      <c r="D53" s="10">
        <v>24</v>
      </c>
      <c r="E53" s="10">
        <f t="shared" si="3"/>
        <v>15</v>
      </c>
      <c r="F53" s="10">
        <f t="shared" si="0"/>
        <v>23</v>
      </c>
      <c r="G53" s="10">
        <f t="shared" si="1"/>
        <v>115</v>
      </c>
      <c r="H53" s="10">
        <f t="shared" si="2"/>
        <v>2645</v>
      </c>
    </row>
    <row r="54" spans="1:8" x14ac:dyDescent="0.3">
      <c r="A54" s="10" t="s">
        <v>43</v>
      </c>
      <c r="B54" s="10">
        <f>SUM(B47:B53)</f>
        <v>150</v>
      </c>
      <c r="C54" s="10"/>
      <c r="D54" s="10"/>
      <c r="E54" s="10"/>
      <c r="F54" s="10"/>
      <c r="G54" s="10">
        <f>SUM(G47:G53)</f>
        <v>2480</v>
      </c>
      <c r="H54" s="10">
        <f>SUM(H47:H53)</f>
        <v>42110</v>
      </c>
    </row>
    <row r="56" spans="1:8" x14ac:dyDescent="0.3">
      <c r="A56" s="10" t="s">
        <v>12</v>
      </c>
      <c r="B56" s="10" t="s">
        <v>13</v>
      </c>
      <c r="C56" s="10" t="s">
        <v>14</v>
      </c>
      <c r="D56" s="10"/>
      <c r="E56" s="10"/>
      <c r="F56" s="10"/>
    </row>
    <row r="57" spans="1:8" x14ac:dyDescent="0.3">
      <c r="A57" s="10" t="s">
        <v>44</v>
      </c>
      <c r="B57" s="10">
        <f>G54/B54</f>
        <v>16.533333333333335</v>
      </c>
      <c r="C57" s="6" t="s">
        <v>49</v>
      </c>
      <c r="D57" s="7"/>
      <c r="E57" s="7"/>
      <c r="F57" s="8"/>
    </row>
    <row r="58" spans="1:8" x14ac:dyDescent="0.3">
      <c r="A58" s="10" t="s">
        <v>48</v>
      </c>
      <c r="B58" s="10">
        <f>SQRT((H54/B54)/(G54/B54)^2)</f>
        <v>1.0134132294228246</v>
      </c>
      <c r="C58" s="12" t="s">
        <v>50</v>
      </c>
      <c r="D58" s="10"/>
      <c r="E58" s="10"/>
      <c r="F58" s="10"/>
    </row>
    <row r="63" spans="1:8" x14ac:dyDescent="0.3">
      <c r="A63" s="9" t="s">
        <v>64</v>
      </c>
    </row>
    <row r="64" spans="1:8" x14ac:dyDescent="0.3">
      <c r="A64" s="10" t="s">
        <v>51</v>
      </c>
      <c r="B64" s="10" t="s">
        <v>52</v>
      </c>
      <c r="C64" s="10" t="s">
        <v>40</v>
      </c>
      <c r="D64" s="10" t="s">
        <v>41</v>
      </c>
      <c r="E64" s="10" t="s">
        <v>47</v>
      </c>
      <c r="F64" s="10" t="s">
        <v>59</v>
      </c>
    </row>
    <row r="65" spans="1:8" x14ac:dyDescent="0.3">
      <c r="A65" s="10" t="s">
        <v>53</v>
      </c>
      <c r="B65" s="10">
        <v>10</v>
      </c>
      <c r="C65" s="10">
        <v>0</v>
      </c>
      <c r="D65" s="10">
        <v>10</v>
      </c>
      <c r="E65" s="10">
        <f>(C65+D65)/20</f>
        <v>0.5</v>
      </c>
      <c r="F65" s="10">
        <f>B65</f>
        <v>10</v>
      </c>
    </row>
    <row r="66" spans="1:8" x14ac:dyDescent="0.3">
      <c r="A66" s="15" t="s">
        <v>58</v>
      </c>
      <c r="B66" s="10">
        <v>25</v>
      </c>
      <c r="C66" s="10">
        <v>10</v>
      </c>
      <c r="D66" s="10">
        <v>20</v>
      </c>
      <c r="E66" s="10">
        <f t="shared" ref="E66:E70" si="4">(C66+D66)/20</f>
        <v>1.5</v>
      </c>
      <c r="F66" s="10">
        <f>B66+F65</f>
        <v>35</v>
      </c>
    </row>
    <row r="67" spans="1:8" x14ac:dyDescent="0.3">
      <c r="A67" s="10" t="s">
        <v>54</v>
      </c>
      <c r="B67" s="10">
        <v>40</v>
      </c>
      <c r="C67" s="10">
        <v>20</v>
      </c>
      <c r="D67" s="10">
        <v>30</v>
      </c>
      <c r="E67" s="10">
        <f t="shared" si="4"/>
        <v>2.5</v>
      </c>
      <c r="F67" s="10">
        <f t="shared" ref="F67:F70" si="5">B67+F66</f>
        <v>75</v>
      </c>
    </row>
    <row r="68" spans="1:8" x14ac:dyDescent="0.3">
      <c r="A68" s="10" t="s">
        <v>55</v>
      </c>
      <c r="B68" s="10">
        <v>15</v>
      </c>
      <c r="C68" s="10">
        <v>30</v>
      </c>
      <c r="D68" s="10">
        <v>40</v>
      </c>
      <c r="E68" s="10">
        <f t="shared" si="4"/>
        <v>3.5</v>
      </c>
      <c r="F68" s="10">
        <f t="shared" si="5"/>
        <v>90</v>
      </c>
    </row>
    <row r="69" spans="1:8" x14ac:dyDescent="0.3">
      <c r="A69" s="10" t="s">
        <v>56</v>
      </c>
      <c r="B69" s="10">
        <v>6</v>
      </c>
      <c r="C69" s="10">
        <v>40</v>
      </c>
      <c r="D69" s="10">
        <v>50</v>
      </c>
      <c r="E69" s="10">
        <f t="shared" si="4"/>
        <v>4.5</v>
      </c>
      <c r="F69" s="10">
        <f t="shared" si="5"/>
        <v>96</v>
      </c>
    </row>
    <row r="70" spans="1:8" x14ac:dyDescent="0.3">
      <c r="A70" s="10" t="s">
        <v>57</v>
      </c>
      <c r="B70" s="10">
        <v>9</v>
      </c>
      <c r="C70" s="10">
        <v>50</v>
      </c>
      <c r="D70" s="10">
        <v>60</v>
      </c>
      <c r="E70" s="10">
        <f t="shared" si="4"/>
        <v>5.5</v>
      </c>
      <c r="F70" s="10">
        <f t="shared" si="5"/>
        <v>105</v>
      </c>
    </row>
    <row r="71" spans="1:8" x14ac:dyDescent="0.3">
      <c r="A71" s="10" t="s">
        <v>91</v>
      </c>
      <c r="B71" s="10">
        <f>SUM(B65:B70)</f>
        <v>105</v>
      </c>
      <c r="C71" s="10"/>
      <c r="D71" s="10"/>
      <c r="E71" s="10"/>
      <c r="F71" s="10"/>
    </row>
    <row r="73" spans="1:8" x14ac:dyDescent="0.3">
      <c r="A73" s="10" t="s">
        <v>12</v>
      </c>
      <c r="B73" s="10" t="s">
        <v>60</v>
      </c>
      <c r="C73" s="10" t="s">
        <v>14</v>
      </c>
      <c r="D73" s="10" t="s">
        <v>51</v>
      </c>
      <c r="E73" s="10" t="s">
        <v>13</v>
      </c>
      <c r="F73" s="3" t="s">
        <v>14</v>
      </c>
      <c r="G73" s="4"/>
      <c r="H73" s="5"/>
    </row>
    <row r="74" spans="1:8" x14ac:dyDescent="0.3">
      <c r="A74" s="10" t="s">
        <v>61</v>
      </c>
      <c r="B74" s="10">
        <f>B71/2</f>
        <v>52.5</v>
      </c>
      <c r="C74" s="12" t="s">
        <v>62</v>
      </c>
      <c r="D74" s="10" t="str">
        <f>A67</f>
        <v>20-30</v>
      </c>
      <c r="E74" s="10">
        <f>C67+(B74-F66)/B67*10</f>
        <v>24.375</v>
      </c>
      <c r="F74" s="12" t="s">
        <v>63</v>
      </c>
      <c r="G74" s="10"/>
      <c r="H74" s="10"/>
    </row>
    <row r="76" spans="1:8" x14ac:dyDescent="0.3">
      <c r="A76" s="9" t="s">
        <v>65</v>
      </c>
    </row>
    <row r="77" spans="1:8" x14ac:dyDescent="0.3">
      <c r="A77" s="10" t="s">
        <v>66</v>
      </c>
      <c r="B77" s="10" t="s">
        <v>67</v>
      </c>
      <c r="C77" s="10" t="s">
        <v>40</v>
      </c>
      <c r="D77" s="10" t="s">
        <v>41</v>
      </c>
      <c r="E77" s="10" t="s">
        <v>47</v>
      </c>
      <c r="F77" s="10" t="s">
        <v>75</v>
      </c>
    </row>
    <row r="78" spans="1:8" x14ac:dyDescent="0.3">
      <c r="A78" s="15" t="s">
        <v>68</v>
      </c>
      <c r="B78" s="10">
        <v>10</v>
      </c>
      <c r="C78" s="10">
        <v>5</v>
      </c>
      <c r="D78" s="10">
        <v>6</v>
      </c>
      <c r="E78" s="10">
        <f>(C78+D78)/2</f>
        <v>5.5</v>
      </c>
      <c r="F78" s="10">
        <f>B78</f>
        <v>10</v>
      </c>
    </row>
    <row r="79" spans="1:8" x14ac:dyDescent="0.3">
      <c r="A79" s="15" t="s">
        <v>69</v>
      </c>
      <c r="B79" s="10">
        <v>14</v>
      </c>
      <c r="C79" s="10">
        <v>6</v>
      </c>
      <c r="D79" s="10">
        <v>7</v>
      </c>
      <c r="E79" s="10">
        <f t="shared" ref="E79:E84" si="6">(C79+D79)/2</f>
        <v>6.5</v>
      </c>
      <c r="F79" s="10">
        <f>F78+B79</f>
        <v>24</v>
      </c>
    </row>
    <row r="80" spans="1:8" x14ac:dyDescent="0.3">
      <c r="A80" s="15" t="s">
        <v>70</v>
      </c>
      <c r="B80" s="10">
        <v>18</v>
      </c>
      <c r="C80" s="10">
        <v>7</v>
      </c>
      <c r="D80" s="10">
        <v>8</v>
      </c>
      <c r="E80" s="10">
        <f t="shared" si="6"/>
        <v>7.5</v>
      </c>
      <c r="F80" s="10">
        <f t="shared" ref="F80:F84" si="7">F79+B80</f>
        <v>42</v>
      </c>
    </row>
    <row r="81" spans="1:9" x14ac:dyDescent="0.3">
      <c r="A81" s="15" t="s">
        <v>71</v>
      </c>
      <c r="B81" s="10">
        <v>24</v>
      </c>
      <c r="C81" s="10">
        <v>8</v>
      </c>
      <c r="D81" s="10">
        <v>9</v>
      </c>
      <c r="E81" s="10">
        <f t="shared" si="6"/>
        <v>8.5</v>
      </c>
      <c r="F81" s="10">
        <f t="shared" si="7"/>
        <v>66</v>
      </c>
    </row>
    <row r="82" spans="1:9" x14ac:dyDescent="0.3">
      <c r="A82" s="15" t="s">
        <v>72</v>
      </c>
      <c r="B82" s="10">
        <v>16</v>
      </c>
      <c r="C82" s="10">
        <v>9</v>
      </c>
      <c r="D82" s="10">
        <v>10</v>
      </c>
      <c r="E82" s="10">
        <f t="shared" si="6"/>
        <v>9.5</v>
      </c>
      <c r="F82" s="10">
        <f t="shared" si="7"/>
        <v>82</v>
      </c>
    </row>
    <row r="83" spans="1:9" x14ac:dyDescent="0.3">
      <c r="A83" s="15" t="s">
        <v>73</v>
      </c>
      <c r="B83" s="10">
        <v>12</v>
      </c>
      <c r="C83" s="10">
        <v>10</v>
      </c>
      <c r="D83" s="10">
        <v>11</v>
      </c>
      <c r="E83" s="10">
        <f t="shared" si="6"/>
        <v>10.5</v>
      </c>
      <c r="F83" s="10">
        <f t="shared" si="7"/>
        <v>94</v>
      </c>
    </row>
    <row r="84" spans="1:9" x14ac:dyDescent="0.3">
      <c r="A84" s="15" t="s">
        <v>74</v>
      </c>
      <c r="B84" s="10">
        <v>6</v>
      </c>
      <c r="C84" s="10">
        <v>11</v>
      </c>
      <c r="D84" s="10">
        <v>12</v>
      </c>
      <c r="E84" s="10">
        <f t="shared" si="6"/>
        <v>11.5</v>
      </c>
      <c r="F84" s="10">
        <f t="shared" si="7"/>
        <v>100</v>
      </c>
    </row>
    <row r="85" spans="1:9" x14ac:dyDescent="0.3">
      <c r="A85" s="10" t="s">
        <v>91</v>
      </c>
      <c r="B85" s="10">
        <f>SUM(B78:B84)</f>
        <v>100</v>
      </c>
      <c r="C85" s="10"/>
      <c r="D85" s="10"/>
      <c r="E85" s="10"/>
      <c r="F85" s="10"/>
    </row>
    <row r="87" spans="1:9" x14ac:dyDescent="0.3">
      <c r="A87" s="15" t="s">
        <v>12</v>
      </c>
      <c r="B87" s="10" t="s">
        <v>76</v>
      </c>
      <c r="C87" s="2" t="s">
        <v>14</v>
      </c>
      <c r="D87" s="2"/>
      <c r="E87" s="10" t="s">
        <v>51</v>
      </c>
      <c r="F87" s="10" t="s">
        <v>13</v>
      </c>
      <c r="G87" s="10" t="s">
        <v>14</v>
      </c>
      <c r="H87" s="10"/>
      <c r="I87" s="10"/>
    </row>
    <row r="88" spans="1:9" x14ac:dyDescent="0.3">
      <c r="A88" s="15" t="s">
        <v>77</v>
      </c>
      <c r="B88" s="10">
        <f>B85/4</f>
        <v>25</v>
      </c>
      <c r="C88" s="1" t="s">
        <v>82</v>
      </c>
      <c r="D88" s="2"/>
      <c r="E88" s="15" t="str">
        <f>A80</f>
        <v xml:space="preserve"> 7-8</v>
      </c>
      <c r="F88" s="10">
        <f>C80+(B88-F79)/B80*1</f>
        <v>7.0555555555555554</v>
      </c>
      <c r="G88" s="12" t="s">
        <v>86</v>
      </c>
      <c r="H88" s="10"/>
      <c r="I88" s="10"/>
    </row>
    <row r="89" spans="1:9" x14ac:dyDescent="0.3">
      <c r="A89" s="15" t="s">
        <v>80</v>
      </c>
      <c r="B89" s="10">
        <f>(3*B85)/4</f>
        <v>75</v>
      </c>
      <c r="C89" s="1" t="s">
        <v>83</v>
      </c>
      <c r="D89" s="2"/>
      <c r="E89" s="15" t="str">
        <f>A82</f>
        <v xml:space="preserve"> 9-10</v>
      </c>
      <c r="F89" s="10">
        <f>C82+(B89-F81)/B82*1</f>
        <v>9.5625</v>
      </c>
      <c r="G89" s="12" t="s">
        <v>87</v>
      </c>
      <c r="H89" s="10"/>
      <c r="I89" s="10"/>
    </row>
    <row r="90" spans="1:9" x14ac:dyDescent="0.3">
      <c r="A90" s="15" t="s">
        <v>78</v>
      </c>
      <c r="B90" s="10">
        <f>(10*B85)/100</f>
        <v>10</v>
      </c>
      <c r="C90" s="1" t="s">
        <v>84</v>
      </c>
      <c r="D90" s="2"/>
      <c r="E90" s="15" t="str">
        <f>A78</f>
        <v xml:space="preserve">   5-6</v>
      </c>
      <c r="F90" s="10">
        <f>C78+(B90-0)/B78-1</f>
        <v>5</v>
      </c>
      <c r="G90" s="12" t="s">
        <v>88</v>
      </c>
      <c r="H90" s="10"/>
      <c r="I90" s="10"/>
    </row>
    <row r="91" spans="1:9" x14ac:dyDescent="0.3">
      <c r="A91" s="15" t="s">
        <v>79</v>
      </c>
      <c r="B91" s="10">
        <f>(90*B85)/100</f>
        <v>90</v>
      </c>
      <c r="C91" s="1" t="s">
        <v>85</v>
      </c>
      <c r="D91" s="2"/>
      <c r="E91" s="15" t="str">
        <f>A83</f>
        <v xml:space="preserve"> 10-11</v>
      </c>
      <c r="F91" s="10">
        <f>C83+(B91-F82)/B83*1</f>
        <v>10.666666666666666</v>
      </c>
      <c r="G91" s="12" t="s">
        <v>89</v>
      </c>
      <c r="H91" s="10"/>
      <c r="I91" s="10"/>
    </row>
    <row r="92" spans="1:9" ht="43.2" x14ac:dyDescent="0.3">
      <c r="A92" s="16" t="s">
        <v>81</v>
      </c>
      <c r="B92" s="10"/>
      <c r="C92" s="10"/>
      <c r="D92" s="10"/>
      <c r="E92" s="10"/>
      <c r="F92" s="10">
        <f>(F89-F88)/2*(F91-F90)</f>
        <v>7.1030092592592586</v>
      </c>
      <c r="G92" s="6" t="s">
        <v>90</v>
      </c>
      <c r="H92" s="7"/>
      <c r="I92" s="8"/>
    </row>
  </sheetData>
  <mergeCells count="13">
    <mergeCell ref="C90:D90"/>
    <mergeCell ref="C91:D91"/>
    <mergeCell ref="G92:I92"/>
    <mergeCell ref="C57:F57"/>
    <mergeCell ref="F73:H73"/>
    <mergeCell ref="C87:D87"/>
    <mergeCell ref="C88:D88"/>
    <mergeCell ref="C89:D89"/>
    <mergeCell ref="C37:E37"/>
    <mergeCell ref="C38:E38"/>
    <mergeCell ref="C39:E39"/>
    <mergeCell ref="C41:E41"/>
    <mergeCell ref="C42:E42"/>
  </mergeCells>
  <printOptions headings="1" gridLines="1"/>
  <pageMargins left="0.25" right="0.25" top="0.75" bottom="0.75" header="0.3" footer="0.3"/>
  <pageSetup paperSize="9" scale="75" orientation="portrait" r:id="rId1"/>
  <headerFooter>
    <oddHeader xml:space="preserve">&amp;C13174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Diganta Shakya</dc:creator>
  <cp:lastModifiedBy>Diganta Shakya</cp:lastModifiedBy>
  <dcterms:created xsi:type="dcterms:W3CDTF">2015-06-05T18:17:20Z</dcterms:created>
  <dcterms:modified xsi:type="dcterms:W3CDTF">2024-01-02T16:22:20Z</dcterms:modified>
</cp:coreProperties>
</file>