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autoCompressPictures="0"/>
  <bookViews>
    <workbookView xWindow="0" yWindow="0" windowWidth="25605" windowHeight="15120" activeTab="1"/>
  </bookViews>
  <sheets>
    <sheet name="ASK, RPK, PAX" sheetId="19" r:id="rId1"/>
    <sheet name="Carga" sheetId="18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8" l="1"/>
  <c r="F6" i="18"/>
  <c r="E16" i="18"/>
  <c r="E6" i="18"/>
  <c r="D18" i="18" l="1"/>
  <c r="M17" i="19" l="1"/>
  <c r="K17" i="19"/>
  <c r="J17" i="19"/>
  <c r="D17" i="19"/>
  <c r="H19" i="19" l="1"/>
  <c r="H18" i="19"/>
  <c r="H17" i="19"/>
  <c r="L17" i="19" s="1"/>
  <c r="H16" i="19"/>
  <c r="H10" i="19"/>
  <c r="H9" i="19"/>
  <c r="H8" i="19"/>
  <c r="H7" i="19"/>
  <c r="D19" i="19"/>
  <c r="D18" i="19"/>
  <c r="D16" i="19"/>
  <c r="D10" i="19"/>
  <c r="D9" i="19"/>
  <c r="D8" i="19"/>
  <c r="D7" i="19"/>
  <c r="D17" i="18" l="1"/>
  <c r="M16" i="19"/>
  <c r="L16" i="19"/>
  <c r="K16" i="19"/>
  <c r="J16" i="19"/>
  <c r="C14" i="18" l="1"/>
  <c r="C4" i="18"/>
  <c r="B14" i="18"/>
  <c r="B4" i="18"/>
  <c r="A1" i="18"/>
  <c r="N6" i="19"/>
  <c r="Q15" i="19"/>
  <c r="P15" i="19"/>
  <c r="Q6" i="19"/>
  <c r="P6" i="19"/>
  <c r="O15" i="19"/>
  <c r="N15" i="19"/>
  <c r="O6" i="19"/>
  <c r="F13" i="19"/>
  <c r="B13" i="19"/>
  <c r="F4" i="19"/>
  <c r="B4" i="19"/>
  <c r="A1" i="19"/>
  <c r="I20" i="19" l="1"/>
  <c r="E11" i="19"/>
  <c r="C11" i="19"/>
  <c r="P8" i="19" s="1"/>
  <c r="B11" i="19"/>
  <c r="N8" i="19" s="1"/>
  <c r="D21" i="18"/>
  <c r="D20" i="18"/>
  <c r="D19" i="18"/>
  <c r="C22" i="18"/>
  <c r="F17" i="18" s="1"/>
  <c r="B22" i="18"/>
  <c r="E18" i="18" s="1"/>
  <c r="M19" i="19"/>
  <c r="M18" i="19"/>
  <c r="G20" i="19"/>
  <c r="Q17" i="19" s="1"/>
  <c r="F20" i="19"/>
  <c r="O17" i="19" s="1"/>
  <c r="M10" i="19"/>
  <c r="M9" i="19"/>
  <c r="M8" i="19"/>
  <c r="M7" i="19"/>
  <c r="D11" i="18"/>
  <c r="D10" i="18"/>
  <c r="D9" i="18"/>
  <c r="D8" i="18"/>
  <c r="D7" i="18"/>
  <c r="E20" i="19"/>
  <c r="C20" i="19"/>
  <c r="P19" i="19" s="1"/>
  <c r="B20" i="19"/>
  <c r="N16" i="19" s="1"/>
  <c r="K19" i="19"/>
  <c r="J19" i="19"/>
  <c r="K18" i="19"/>
  <c r="J18" i="19"/>
  <c r="I11" i="19"/>
  <c r="G11" i="19"/>
  <c r="Q7" i="19" s="1"/>
  <c r="F11" i="19"/>
  <c r="O7" i="19" s="1"/>
  <c r="K10" i="19"/>
  <c r="J10" i="19"/>
  <c r="K9" i="19"/>
  <c r="J9" i="19"/>
  <c r="K8" i="19"/>
  <c r="J8" i="19"/>
  <c r="K7" i="19"/>
  <c r="J7" i="19"/>
  <c r="B12" i="18"/>
  <c r="E8" i="18" s="1"/>
  <c r="L19" i="19"/>
  <c r="L7" i="19"/>
  <c r="L10" i="19"/>
  <c r="L8" i="19"/>
  <c r="L18" i="19"/>
  <c r="L9" i="19"/>
  <c r="C12" i="18"/>
  <c r="F11" i="18" s="1"/>
  <c r="P7" i="19" l="1"/>
  <c r="F9" i="18"/>
  <c r="Q10" i="19"/>
  <c r="O9" i="19"/>
  <c r="O19" i="19"/>
  <c r="F19" i="18"/>
  <c r="F21" i="18"/>
  <c r="P9" i="19"/>
  <c r="D22" i="18"/>
  <c r="E17" i="18"/>
  <c r="E10" i="18"/>
  <c r="E11" i="18"/>
  <c r="E9" i="18"/>
  <c r="E7" i="18"/>
  <c r="N18" i="19"/>
  <c r="M20" i="19"/>
  <c r="P18" i="19"/>
  <c r="P16" i="19"/>
  <c r="P17" i="19"/>
  <c r="Q16" i="19"/>
  <c r="E20" i="18"/>
  <c r="O8" i="19"/>
  <c r="M11" i="19"/>
  <c r="N19" i="19"/>
  <c r="N17" i="19"/>
  <c r="E21" i="18"/>
  <c r="F7" i="18"/>
  <c r="E19" i="18"/>
  <c r="F8" i="18"/>
  <c r="Q18" i="19"/>
  <c r="Q19" i="19"/>
  <c r="H11" i="19"/>
  <c r="O10" i="19"/>
  <c r="Q9" i="19"/>
  <c r="Q8" i="19"/>
  <c r="K20" i="19"/>
  <c r="D20" i="19"/>
  <c r="D11" i="19"/>
  <c r="P10" i="19"/>
  <c r="F18" i="18"/>
  <c r="F20" i="18"/>
  <c r="D12" i="18"/>
  <c r="F10" i="18"/>
  <c r="J20" i="19"/>
  <c r="O18" i="19"/>
  <c r="O16" i="19"/>
  <c r="H20" i="19"/>
  <c r="K11" i="19"/>
  <c r="N9" i="19"/>
  <c r="J11" i="19"/>
  <c r="N10" i="19"/>
  <c r="N7" i="19"/>
  <c r="P11" i="19" l="1"/>
  <c r="O11" i="19"/>
  <c r="E12" i="18"/>
  <c r="F22" i="18"/>
  <c r="N20" i="19"/>
  <c r="Q20" i="19"/>
  <c r="P20" i="19"/>
  <c r="L11" i="19"/>
  <c r="L20" i="19"/>
  <c r="N11" i="19"/>
  <c r="Q11" i="19"/>
  <c r="E22" i="18"/>
  <c r="F12" i="18"/>
  <c r="O20" i="19"/>
</calcChain>
</file>

<file path=xl/sharedStrings.xml><?xml version="1.0" encoding="utf-8"?>
<sst xmlns="http://schemas.openxmlformats.org/spreadsheetml/2006/main" count="46" uniqueCount="18">
  <si>
    <t>ASK (000)</t>
  </si>
  <si>
    <t>RPK (000)</t>
  </si>
  <si>
    <t>ASK</t>
  </si>
  <si>
    <t>RPK</t>
  </si>
  <si>
    <t>VOOS REGULARES E NÃO REGULARES DE PASSAGEIROS</t>
  </si>
  <si>
    <t>MERCADO DOMÉSTICO</t>
  </si>
  <si>
    <t>MERCADO INTERNACIONAL</t>
  </si>
  <si>
    <t>LF (%)</t>
  </si>
  <si>
    <t>VARIAÇÃO</t>
  </si>
  <si>
    <t>ASK (%)</t>
  </si>
  <si>
    <t>RPK (%)</t>
  </si>
  <si>
    <t>LF (pp)</t>
  </si>
  <si>
    <t>MARKET SHARE (%)</t>
  </si>
  <si>
    <t>CARGA PAGA (KG)</t>
  </si>
  <si>
    <t>PAX PAGOS TRANSPORTADOS</t>
  </si>
  <si>
    <t>PAX (%)</t>
  </si>
  <si>
    <t>VARIAÇÃO (%)</t>
  </si>
  <si>
    <t>VOOS REGULARES E NÃO REGULARES DE PASSAGEIROS E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</si>
</sst>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99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4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4" applyFont="1" applyFill="1" applyBorder="1" applyAlignment="1" applyProtection="1">
      <alignment horizontal="left" vertical="center"/>
    </xf>
    <xf numFmtId="2" fontId="5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2" fontId="11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11" fillId="4" borderId="5" xfId="0" applyNumberFormat="1" applyFont="1" applyFill="1" applyBorder="1" applyAlignment="1">
      <alignment horizontal="center" vertical="center"/>
    </xf>
    <xf numFmtId="167" fontId="11" fillId="4" borderId="8" xfId="5" applyNumberFormat="1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/>
    </xf>
    <xf numFmtId="3" fontId="10" fillId="3" borderId="11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2" fontId="10" fillId="3" borderId="11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2" fontId="10" fillId="3" borderId="3" xfId="0" applyNumberFormat="1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3" borderId="21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/>
    <xf numFmtId="0" fontId="10" fillId="3" borderId="2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left"/>
    </xf>
    <xf numFmtId="2" fontId="11" fillId="4" borderId="27" xfId="0" applyNumberFormat="1" applyFont="1" applyFill="1" applyBorder="1" applyAlignment="1">
      <alignment horizontal="center" vertical="center"/>
    </xf>
    <xf numFmtId="2" fontId="10" fillId="3" borderId="28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167" fontId="1" fillId="0" borderId="0" xfId="0" applyNumberFormat="1" applyFont="1"/>
    <xf numFmtId="167" fontId="11" fillId="4" borderId="8" xfId="7" applyNumberFormat="1" applyFont="1" applyFill="1" applyBorder="1" applyAlignment="1">
      <alignment horizontal="center" vertical="center"/>
    </xf>
    <xf numFmtId="1" fontId="10" fillId="3" borderId="5" xfId="2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30" xfId="0" applyFont="1" applyFill="1" applyBorder="1" applyAlignment="1">
      <alignment horizontal="left"/>
    </xf>
    <xf numFmtId="3" fontId="11" fillId="4" borderId="8" xfId="5" applyNumberFormat="1" applyFont="1" applyFill="1" applyBorder="1" applyAlignment="1">
      <alignment horizontal="center" vertical="center"/>
    </xf>
    <xf numFmtId="3" fontId="10" fillId="3" borderId="9" xfId="5" applyNumberFormat="1" applyFont="1" applyFill="1" applyBorder="1" applyAlignment="1">
      <alignment horizontal="center" vertical="center"/>
    </xf>
    <xf numFmtId="3" fontId="10" fillId="3" borderId="11" xfId="5" applyNumberFormat="1" applyFont="1" applyFill="1" applyBorder="1" applyAlignment="1">
      <alignment horizontal="center" vertical="center"/>
    </xf>
    <xf numFmtId="17" fontId="14" fillId="2" borderId="0" xfId="0" applyNumberFormat="1" applyFont="1" applyFill="1" applyAlignment="1">
      <alignment vertical="center"/>
    </xf>
    <xf numFmtId="0" fontId="3" fillId="2" borderId="39" xfId="0" applyFont="1" applyFill="1" applyBorder="1" applyAlignment="1">
      <alignment vertical="center"/>
    </xf>
    <xf numFmtId="17" fontId="14" fillId="2" borderId="39" xfId="0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horizontal="center" vertical="center"/>
    </xf>
    <xf numFmtId="17" fontId="14" fillId="6" borderId="0" xfId="0" applyNumberFormat="1" applyFont="1" applyFill="1" applyAlignment="1">
      <alignment vertical="center"/>
    </xf>
    <xf numFmtId="0" fontId="10" fillId="3" borderId="35" xfId="0" applyNumberFormat="1" applyFont="1" applyFill="1" applyBorder="1" applyAlignment="1">
      <alignment horizontal="center" vertical="center"/>
    </xf>
    <xf numFmtId="0" fontId="10" fillId="3" borderId="24" xfId="0" applyNumberFormat="1" applyFont="1" applyFill="1" applyBorder="1" applyAlignment="1">
      <alignment horizontal="center" vertical="center"/>
    </xf>
    <xf numFmtId="0" fontId="10" fillId="3" borderId="18" xfId="0" applyNumberFormat="1" applyFont="1" applyFill="1" applyBorder="1" applyAlignment="1">
      <alignment horizontal="center" vertical="center"/>
    </xf>
    <xf numFmtId="0" fontId="10" fillId="3" borderId="20" xfId="0" applyNumberFormat="1" applyFont="1" applyFill="1" applyBorder="1" applyAlignment="1">
      <alignment horizontal="center" vertical="center"/>
    </xf>
    <xf numFmtId="3" fontId="11" fillId="4" borderId="5" xfId="6" applyNumberFormat="1" applyFont="1" applyFill="1" applyBorder="1" applyAlignment="1">
      <alignment horizontal="center" vertical="center"/>
    </xf>
    <xf numFmtId="3" fontId="11" fillId="4" borderId="1" xfId="6" applyNumberFormat="1" applyFont="1" applyFill="1" applyBorder="1" applyAlignment="1">
      <alignment horizontal="center" vertical="center"/>
    </xf>
    <xf numFmtId="4" fontId="11" fillId="4" borderId="27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4" xfId="0" applyNumberFormat="1" applyFont="1" applyFill="1" applyBorder="1" applyAlignment="1">
      <alignment horizontal="center" vertical="center"/>
    </xf>
    <xf numFmtId="0" fontId="10" fillId="3" borderId="15" xfId="0" applyNumberFormat="1" applyFont="1" applyFill="1" applyBorder="1" applyAlignment="1">
      <alignment horizontal="center" vertical="center"/>
    </xf>
    <xf numFmtId="0" fontId="10" fillId="3" borderId="16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8" fillId="0" borderId="0" xfId="3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0" fillId="3" borderId="29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</cellXfs>
  <cellStyles count="34"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Normal" xfId="0" builtinId="0"/>
    <cellStyle name="Normal 2" xfId="1"/>
    <cellStyle name="Normal 2 2" xfId="2"/>
    <cellStyle name="Normal 3" xfId="6"/>
    <cellStyle name="Normal 4" xfId="3"/>
    <cellStyle name="Normal 4 2" xfId="4"/>
    <cellStyle name="Vírgula" xfId="5" builtinId="3"/>
    <cellStyle name="Vírgula 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7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18</xdr:row>
      <xdr:rowOff>126996</xdr:rowOff>
    </xdr:from>
    <xdr:to>
      <xdr:col>0</xdr:col>
      <xdr:colOff>1221730</xdr:colOff>
      <xdr:row>18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4444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3984</xdr:colOff>
      <xdr:row>12</xdr:row>
      <xdr:rowOff>138167</xdr:rowOff>
    </xdr:from>
    <xdr:to>
      <xdr:col>1</xdr:col>
      <xdr:colOff>26981</xdr:colOff>
      <xdr:row>14</xdr:row>
      <xdr:rowOff>205155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" y="4876855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16</xdr:row>
      <xdr:rowOff>74082</xdr:rowOff>
    </xdr:from>
    <xdr:to>
      <xdr:col>0</xdr:col>
      <xdr:colOff>1396856</xdr:colOff>
      <xdr:row>16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352431</xdr:colOff>
      <xdr:row>8</xdr:row>
      <xdr:rowOff>51688</xdr:rowOff>
    </xdr:from>
    <xdr:to>
      <xdr:col>0</xdr:col>
      <xdr:colOff>1131137</xdr:colOff>
      <xdr:row>8</xdr:row>
      <xdr:rowOff>472190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31" y="2587719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338143</xdr:colOff>
      <xdr:row>17</xdr:row>
      <xdr:rowOff>73118</xdr:rowOff>
    </xdr:from>
    <xdr:to>
      <xdr:col>0</xdr:col>
      <xdr:colOff>1116849</xdr:colOff>
      <xdr:row>17</xdr:row>
      <xdr:rowOff>493620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43" y="6240556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306645</xdr:colOff>
      <xdr:row>6</xdr:row>
      <xdr:rowOff>37940</xdr:rowOff>
    </xdr:from>
    <xdr:to>
      <xdr:col>0</xdr:col>
      <xdr:colOff>1384043</xdr:colOff>
      <xdr:row>6</xdr:row>
      <xdr:rowOff>474029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6645" y="1573846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304265</xdr:colOff>
      <xdr:row>15</xdr:row>
      <xdr:rowOff>47390</xdr:rowOff>
    </xdr:from>
    <xdr:to>
      <xdr:col>0</xdr:col>
      <xdr:colOff>1381663</xdr:colOff>
      <xdr:row>15</xdr:row>
      <xdr:rowOff>483479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4265" y="5214703"/>
          <a:ext cx="1077398" cy="4360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19</xdr:row>
      <xdr:rowOff>126996</xdr:rowOff>
    </xdr:from>
    <xdr:to>
      <xdr:col>0</xdr:col>
      <xdr:colOff>1221730</xdr:colOff>
      <xdr:row>19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51584"/>
          <a:ext cx="868006" cy="852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161978</xdr:rowOff>
    </xdr:from>
    <xdr:to>
      <xdr:col>1</xdr:col>
      <xdr:colOff>22997</xdr:colOff>
      <xdr:row>15</xdr:row>
      <xdr:rowOff>228966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00728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17</xdr:row>
      <xdr:rowOff>74082</xdr:rowOff>
    </xdr:from>
    <xdr:to>
      <xdr:col>0</xdr:col>
      <xdr:colOff>1396856</xdr:colOff>
      <xdr:row>17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192354</xdr:colOff>
      <xdr:row>10</xdr:row>
      <xdr:rowOff>36706</xdr:rowOff>
    </xdr:from>
    <xdr:to>
      <xdr:col>0</xdr:col>
      <xdr:colOff>1309167</xdr:colOff>
      <xdr:row>10</xdr:row>
      <xdr:rowOff>483552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54" y="3572862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142872</xdr:colOff>
      <xdr:row>20</xdr:row>
      <xdr:rowOff>35718</xdr:rowOff>
    </xdr:from>
    <xdr:to>
      <xdr:col>0</xdr:col>
      <xdr:colOff>1259685</xdr:colOff>
      <xdr:row>20</xdr:row>
      <xdr:rowOff>482564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2" y="8203406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351527</xdr:colOff>
      <xdr:row>6</xdr:row>
      <xdr:rowOff>33711</xdr:rowOff>
    </xdr:from>
    <xdr:to>
      <xdr:col>0</xdr:col>
      <xdr:colOff>1428925</xdr:colOff>
      <xdr:row>6</xdr:row>
      <xdr:rowOff>469800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51527" y="1569617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339617</xdr:colOff>
      <xdr:row>16</xdr:row>
      <xdr:rowOff>45617</xdr:rowOff>
    </xdr:from>
    <xdr:to>
      <xdr:col>0</xdr:col>
      <xdr:colOff>1417015</xdr:colOff>
      <xdr:row>16</xdr:row>
      <xdr:rowOff>481706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39617" y="5712992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321462</xdr:colOff>
      <xdr:row>8</xdr:row>
      <xdr:rowOff>47624</xdr:rowOff>
    </xdr:from>
    <xdr:to>
      <xdr:col>0</xdr:col>
      <xdr:colOff>1100168</xdr:colOff>
      <xdr:row>8</xdr:row>
      <xdr:rowOff>468126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2" y="2583655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285744</xdr:colOff>
      <xdr:row>18</xdr:row>
      <xdr:rowOff>47624</xdr:rowOff>
    </xdr:from>
    <xdr:to>
      <xdr:col>0</xdr:col>
      <xdr:colOff>1064450</xdr:colOff>
      <xdr:row>18</xdr:row>
      <xdr:rowOff>468126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4" y="6715124"/>
          <a:ext cx="778706" cy="420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4"/>
  <sheetViews>
    <sheetView showGridLines="0" zoomScale="80" zoomScaleNormal="80" zoomScalePageLayoutView="80" workbookViewId="0">
      <selection activeCell="A4" sqref="A4:A6"/>
    </sheetView>
  </sheetViews>
  <sheetFormatPr defaultColWidth="8.85546875" defaultRowHeight="12.75" x14ac:dyDescent="0.2"/>
  <cols>
    <col min="1" max="1" width="24.140625" customWidth="1"/>
    <col min="2" max="4" width="18.7109375" customWidth="1"/>
    <col min="5" max="5" width="22.42578125" customWidth="1"/>
    <col min="6" max="8" width="18.7109375" customWidth="1"/>
    <col min="9" max="9" width="21.42578125" customWidth="1"/>
    <col min="10" max="17" width="18.7109375" customWidth="1"/>
    <col min="19" max="19" width="9.28515625" bestFit="1" customWidth="1"/>
  </cols>
  <sheetData>
    <row r="1" spans="1:20" s="1" customFormat="1" ht="15.95" customHeight="1" x14ac:dyDescent="0.2">
      <c r="A1" s="48" t="str">
        <f>"DADOS COMPARATIVOS - "&amp;UPPER(TEXT($H$1,"mmmmmmmmmm"))&amp;"/"&amp;TEXT($H$1,"aaaa")&amp;" - ASSOCIAÇÃO BRASILEIRA DAS EMPRESAS AÉREAS"</f>
        <v>DADOS COMPARATIVOS - JANEIRO/2016 - ASSOCIAÇÃO BRASILEIRA DAS EMPRESAS AÉREAS</v>
      </c>
      <c r="B1" s="48"/>
      <c r="C1" s="48"/>
      <c r="D1" s="48"/>
      <c r="E1" s="48"/>
      <c r="F1" s="48"/>
      <c r="G1" s="48"/>
      <c r="H1" s="53">
        <v>42370</v>
      </c>
      <c r="I1" s="48"/>
      <c r="J1" s="48"/>
      <c r="K1" s="48"/>
      <c r="L1" s="48"/>
      <c r="M1" s="48"/>
      <c r="N1" s="48"/>
      <c r="O1" s="48"/>
      <c r="P1" s="48"/>
      <c r="Q1" s="48"/>
    </row>
    <row r="2" spans="1:20" s="1" customFormat="1" ht="15.95" customHeight="1" thickBot="1" x14ac:dyDescent="0.25">
      <c r="A2" s="54" t="s">
        <v>4</v>
      </c>
      <c r="B2" s="54"/>
      <c r="C2" s="54"/>
      <c r="D2" s="54"/>
      <c r="E2" s="54"/>
      <c r="F2" s="54"/>
      <c r="G2" s="54"/>
      <c r="H2" s="55">
        <v>42005</v>
      </c>
      <c r="I2" s="54"/>
      <c r="J2" s="54"/>
      <c r="K2" s="54"/>
      <c r="L2" s="54"/>
      <c r="M2" s="54"/>
      <c r="N2" s="54"/>
      <c r="O2" s="54"/>
      <c r="P2" s="54"/>
      <c r="Q2" s="54"/>
    </row>
    <row r="3" spans="1:20" s="1" customFormat="1" ht="15.95" customHeight="1" thickBot="1" x14ac:dyDescent="0.25">
      <c r="A3" s="65" t="s">
        <v>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7"/>
      <c r="T3" s="2"/>
    </row>
    <row r="4" spans="1:20" s="1" customFormat="1" ht="24.95" customHeight="1" x14ac:dyDescent="0.2">
      <c r="A4" s="68"/>
      <c r="B4" s="70" t="str">
        <f>""&amp;UPPER(TEXT($H$2,"mmmmmmmmmm"))&amp;"/"&amp;TEXT($H$2,"aaaa")&amp;""</f>
        <v>JANEIRO/2015</v>
      </c>
      <c r="C4" s="71"/>
      <c r="D4" s="71"/>
      <c r="E4" s="72"/>
      <c r="F4" s="70" t="str">
        <f>""&amp;UPPER(TEXT($H$1,"mmmmmmmmmm"))&amp;"/"&amp;TEXT($H$1,"aaaa")&amp;""</f>
        <v>JANEIRO/2016</v>
      </c>
      <c r="G4" s="71"/>
      <c r="H4" s="71"/>
      <c r="I4" s="72"/>
      <c r="J4" s="73" t="s">
        <v>8</v>
      </c>
      <c r="K4" s="74"/>
      <c r="L4" s="74"/>
      <c r="M4" s="75"/>
      <c r="N4" s="76" t="s">
        <v>12</v>
      </c>
      <c r="O4" s="77"/>
      <c r="P4" s="77"/>
      <c r="Q4" s="78"/>
    </row>
    <row r="5" spans="1:20" s="1" customFormat="1" ht="24.95" customHeight="1" x14ac:dyDescent="0.2">
      <c r="A5" s="69"/>
      <c r="B5" s="79" t="s">
        <v>0</v>
      </c>
      <c r="C5" s="80" t="s">
        <v>1</v>
      </c>
      <c r="D5" s="80" t="s">
        <v>7</v>
      </c>
      <c r="E5" s="84" t="s">
        <v>14</v>
      </c>
      <c r="F5" s="79" t="s">
        <v>0</v>
      </c>
      <c r="G5" s="80" t="s">
        <v>1</v>
      </c>
      <c r="H5" s="80" t="s">
        <v>7</v>
      </c>
      <c r="I5" s="84" t="s">
        <v>14</v>
      </c>
      <c r="J5" s="86"/>
      <c r="K5" s="87"/>
      <c r="L5" s="87"/>
      <c r="M5" s="88"/>
      <c r="N5" s="81" t="s">
        <v>2</v>
      </c>
      <c r="O5" s="82"/>
      <c r="P5" s="82" t="s">
        <v>3</v>
      </c>
      <c r="Q5" s="83"/>
    </row>
    <row r="6" spans="1:20" s="1" customFormat="1" ht="24.95" customHeight="1" x14ac:dyDescent="0.2">
      <c r="A6" s="69"/>
      <c r="B6" s="79"/>
      <c r="C6" s="80"/>
      <c r="D6" s="80"/>
      <c r="E6" s="85"/>
      <c r="F6" s="79"/>
      <c r="G6" s="80"/>
      <c r="H6" s="80"/>
      <c r="I6" s="85"/>
      <c r="J6" s="24" t="s">
        <v>9</v>
      </c>
      <c r="K6" s="17" t="s">
        <v>10</v>
      </c>
      <c r="L6" s="17" t="s">
        <v>11</v>
      </c>
      <c r="M6" s="25" t="s">
        <v>15</v>
      </c>
      <c r="N6" s="56" t="str">
        <f>""&amp;UPPER(TEXT($H$2,"mmm"))&amp;"/"&amp;TEXT($H$2,"aaaa")&amp;""</f>
        <v>JAN/2015</v>
      </c>
      <c r="O6" s="56" t="str">
        <f>""&amp;UPPER(TEXT($H$1,"mmm"))&amp;"/"&amp;TEXT($H$1,"aaaa")&amp;""</f>
        <v>JAN/2016</v>
      </c>
      <c r="P6" s="56" t="str">
        <f>""&amp;UPPER(TEXT($H$2,"mmm"))&amp;"/"&amp;TEXT($H$2,"aaaa")&amp;""</f>
        <v>JAN/2015</v>
      </c>
      <c r="Q6" s="56" t="str">
        <f>""&amp;UPPER(TEXT($H$1,"mmm"))&amp;"/"&amp;TEXT($H$1,"aaaa")&amp;""</f>
        <v>JAN/2016</v>
      </c>
    </row>
    <row r="7" spans="1:20" s="1" customFormat="1" ht="39.950000000000003" customHeight="1" x14ac:dyDescent="0.3">
      <c r="A7" s="37"/>
      <c r="B7" s="18">
        <v>902383</v>
      </c>
      <c r="C7" s="16">
        <v>771903</v>
      </c>
      <c r="D7" s="15">
        <f>C7/B7*100</f>
        <v>85.540507744494292</v>
      </c>
      <c r="E7" s="46">
        <v>676635</v>
      </c>
      <c r="F7" s="62">
        <v>1014264</v>
      </c>
      <c r="G7" s="63">
        <v>890637</v>
      </c>
      <c r="H7" s="15">
        <f t="shared" ref="H7:H10" si="0">G7/F7*100</f>
        <v>87.811161591065044</v>
      </c>
      <c r="I7" s="46">
        <v>801695</v>
      </c>
      <c r="J7" s="26">
        <f t="shared" ref="J7:K11" si="1">(F7-B7)/B7*100</f>
        <v>12.398394030029378</v>
      </c>
      <c r="K7" s="15">
        <f t="shared" si="1"/>
        <v>15.381984523962208</v>
      </c>
      <c r="L7" s="15">
        <f t="shared" ref="L7:L11" si="2">H7-D7</f>
        <v>2.2706538465707524</v>
      </c>
      <c r="M7" s="27">
        <f t="shared" ref="M7:M11" si="3">(I7-E7)/E7*100</f>
        <v>18.48263835007057</v>
      </c>
      <c r="N7" s="26">
        <f>B7/$B$11*100</f>
        <v>8.0165938801782701</v>
      </c>
      <c r="O7" s="15">
        <f>F7/$F$11*100</f>
        <v>9.2301904464365592</v>
      </c>
      <c r="P7" s="15">
        <f>C7/$C$11*100</f>
        <v>8.1071075078728647</v>
      </c>
      <c r="Q7" s="30">
        <f>G7/$G$11*100</f>
        <v>9.7444587394677846</v>
      </c>
      <c r="R7" s="13"/>
      <c r="S7" s="2"/>
    </row>
    <row r="8" spans="1:20" s="1" customFormat="1" ht="39.950000000000003" customHeight="1" x14ac:dyDescent="0.3">
      <c r="A8" s="37"/>
      <c r="B8" s="18">
        <v>1915171</v>
      </c>
      <c r="C8" s="16">
        <v>1563987</v>
      </c>
      <c r="D8" s="15">
        <f t="shared" ref="D8:D10" si="4">C8/B8*100</f>
        <v>81.663047320578684</v>
      </c>
      <c r="E8" s="46">
        <v>1868293</v>
      </c>
      <c r="F8" s="62">
        <v>1963079</v>
      </c>
      <c r="G8" s="63">
        <v>1579116</v>
      </c>
      <c r="H8" s="15">
        <f t="shared" si="0"/>
        <v>80.440776963127831</v>
      </c>
      <c r="I8" s="46">
        <v>1903474</v>
      </c>
      <c r="J8" s="26">
        <f t="shared" si="1"/>
        <v>2.5014998660694006</v>
      </c>
      <c r="K8" s="15">
        <f t="shared" si="1"/>
        <v>0.967335406240589</v>
      </c>
      <c r="L8" s="15">
        <f t="shared" si="2"/>
        <v>-1.2222703574508529</v>
      </c>
      <c r="M8" s="27">
        <f t="shared" si="3"/>
        <v>1.8830558161915718</v>
      </c>
      <c r="N8" s="26">
        <f>B8/$B$11*100</f>
        <v>17.014004162417617</v>
      </c>
      <c r="O8" s="15">
        <f>F8/$F$11*100</f>
        <v>17.864769952793587</v>
      </c>
      <c r="P8" s="15">
        <f>C8/$C$11*100</f>
        <v>16.42617109910903</v>
      </c>
      <c r="Q8" s="30">
        <f>G8/$G$11*100</f>
        <v>17.277106954722754</v>
      </c>
      <c r="R8" s="13"/>
      <c r="S8" s="2"/>
    </row>
    <row r="9" spans="1:20" s="1" customFormat="1" ht="39.950000000000003" customHeight="1" x14ac:dyDescent="0.3">
      <c r="A9" s="37"/>
      <c r="B9" s="18">
        <v>4358025</v>
      </c>
      <c r="C9" s="16">
        <v>3662926</v>
      </c>
      <c r="D9" s="15">
        <f t="shared" si="4"/>
        <v>84.050137390216889</v>
      </c>
      <c r="E9" s="46">
        <v>3583049</v>
      </c>
      <c r="F9" s="62">
        <v>4283958</v>
      </c>
      <c r="G9" s="63">
        <v>3529401</v>
      </c>
      <c r="H9" s="15">
        <f t="shared" si="0"/>
        <v>82.386451968016488</v>
      </c>
      <c r="I9" s="19">
        <v>3537755</v>
      </c>
      <c r="J9" s="26">
        <f t="shared" si="1"/>
        <v>-1.699554270569811</v>
      </c>
      <c r="K9" s="15">
        <f t="shared" si="1"/>
        <v>-3.645309787858122</v>
      </c>
      <c r="L9" s="15">
        <f t="shared" si="2"/>
        <v>-1.6636854222004018</v>
      </c>
      <c r="M9" s="27">
        <f t="shared" si="3"/>
        <v>-1.2641189110168463</v>
      </c>
      <c r="N9" s="26">
        <f>B9/$B$11*100</f>
        <v>38.715840773445315</v>
      </c>
      <c r="O9" s="15">
        <f>F9/$F$11*100</f>
        <v>38.985656795997357</v>
      </c>
      <c r="P9" s="15">
        <f>C9/$C$11*100</f>
        <v>38.470811585630216</v>
      </c>
      <c r="Q9" s="30">
        <f>G9/$G$11*100</f>
        <v>38.615173656086974</v>
      </c>
      <c r="R9" s="13"/>
      <c r="S9" s="2"/>
      <c r="T9" s="12"/>
    </row>
    <row r="10" spans="1:20" s="1" customFormat="1" ht="39.950000000000003" customHeight="1" x14ac:dyDescent="0.3">
      <c r="A10" s="37"/>
      <c r="B10" s="18">
        <v>4080860</v>
      </c>
      <c r="C10" s="16">
        <v>3522496</v>
      </c>
      <c r="D10" s="15">
        <f t="shared" si="4"/>
        <v>86.317491901216897</v>
      </c>
      <c r="E10" s="46">
        <v>3099557</v>
      </c>
      <c r="F10" s="62">
        <v>3727248</v>
      </c>
      <c r="G10" s="63">
        <v>3140779</v>
      </c>
      <c r="H10" s="15">
        <f t="shared" si="0"/>
        <v>84.265361467763881</v>
      </c>
      <c r="I10" s="46">
        <v>2804863</v>
      </c>
      <c r="J10" s="26">
        <f t="shared" si="1"/>
        <v>-8.6651343099248681</v>
      </c>
      <c r="K10" s="15">
        <f t="shared" si="1"/>
        <v>-10.836548856265557</v>
      </c>
      <c r="L10" s="15">
        <f t="shared" si="2"/>
        <v>-2.0521304334530157</v>
      </c>
      <c r="M10" s="27">
        <f t="shared" si="3"/>
        <v>-9.5076167336170947</v>
      </c>
      <c r="N10" s="26">
        <f>B10/$B$11*100</f>
        <v>36.253561183958801</v>
      </c>
      <c r="O10" s="15">
        <f>F10/$F$11*100</f>
        <v>33.919382804772496</v>
      </c>
      <c r="P10" s="15">
        <f>C10/$C$11*100</f>
        <v>36.995909807387889</v>
      </c>
      <c r="Q10" s="30">
        <f>G10/$G$11*100</f>
        <v>34.363260649722491</v>
      </c>
      <c r="R10" s="13"/>
      <c r="S10" s="2"/>
      <c r="T10" s="2"/>
    </row>
    <row r="11" spans="1:20" s="1" customFormat="1" ht="39.950000000000003" customHeight="1" thickBot="1" x14ac:dyDescent="0.25">
      <c r="A11" s="38"/>
      <c r="B11" s="31">
        <f>SUM(B7:B10)</f>
        <v>11256439</v>
      </c>
      <c r="C11" s="32">
        <f>SUM(C7:C10)</f>
        <v>9521312</v>
      </c>
      <c r="D11" s="33">
        <f>C11/B11*100</f>
        <v>84.585471479923626</v>
      </c>
      <c r="E11" s="34">
        <f>SUM(E7:E10)</f>
        <v>9227534</v>
      </c>
      <c r="F11" s="31">
        <f>SUM(F7:F10)</f>
        <v>10988549</v>
      </c>
      <c r="G11" s="32">
        <f>SUM(G7:G10)</f>
        <v>9139933</v>
      </c>
      <c r="H11" s="33">
        <f>G11/F11*100</f>
        <v>83.176887139512232</v>
      </c>
      <c r="I11" s="34">
        <f>SUM(I7:I10)</f>
        <v>9047787</v>
      </c>
      <c r="J11" s="35">
        <f t="shared" si="1"/>
        <v>-2.3798823055852742</v>
      </c>
      <c r="K11" s="33">
        <f t="shared" si="1"/>
        <v>-4.0055299101636415</v>
      </c>
      <c r="L11" s="33">
        <f t="shared" si="2"/>
        <v>-1.4085843404113945</v>
      </c>
      <c r="M11" s="36">
        <f t="shared" si="3"/>
        <v>-1.9479418878326538</v>
      </c>
      <c r="N11" s="35">
        <f>SUM(N7:N10)</f>
        <v>100</v>
      </c>
      <c r="O11" s="33">
        <f>SUM(O7:O10)</f>
        <v>100</v>
      </c>
      <c r="P11" s="33">
        <f>SUM(P7:P10)</f>
        <v>100</v>
      </c>
      <c r="Q11" s="36">
        <f>SUM(Q7:Q10)</f>
        <v>100</v>
      </c>
      <c r="R11" s="2"/>
      <c r="S11" s="2"/>
    </row>
    <row r="12" spans="1:20" s="1" customFormat="1" ht="15.95" customHeight="1" thickBot="1" x14ac:dyDescent="0.25">
      <c r="A12" s="89" t="s">
        <v>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1"/>
      <c r="R12" s="2"/>
      <c r="S12" s="2"/>
    </row>
    <row r="13" spans="1:20" s="1" customFormat="1" ht="24.95" customHeight="1" x14ac:dyDescent="0.2">
      <c r="A13" s="96"/>
      <c r="B13" s="70" t="str">
        <f>""&amp;UPPER(TEXT($H$2,"mmmmmmmmmm"))&amp;"/"&amp;TEXT($H$2,"aaaa")&amp;""</f>
        <v>JANEIRO/2015</v>
      </c>
      <c r="C13" s="71"/>
      <c r="D13" s="71"/>
      <c r="E13" s="72"/>
      <c r="F13" s="70" t="str">
        <f>""&amp;UPPER(TEXT($H$1,"mmmmmmmmmm"))&amp;"/"&amp;TEXT($H$1,"aaaa")&amp;""</f>
        <v>JANEIRO/2016</v>
      </c>
      <c r="G13" s="71"/>
      <c r="H13" s="71"/>
      <c r="I13" s="72"/>
      <c r="J13" s="73" t="s">
        <v>8</v>
      </c>
      <c r="K13" s="74"/>
      <c r="L13" s="74"/>
      <c r="M13" s="75"/>
      <c r="N13" s="76" t="s">
        <v>12</v>
      </c>
      <c r="O13" s="77"/>
      <c r="P13" s="77"/>
      <c r="Q13" s="78"/>
      <c r="R13" s="2"/>
      <c r="S13" s="2"/>
    </row>
    <row r="14" spans="1:20" s="1" customFormat="1" ht="24.95" customHeight="1" x14ac:dyDescent="0.2">
      <c r="A14" s="97"/>
      <c r="B14" s="79" t="s">
        <v>0</v>
      </c>
      <c r="C14" s="80" t="s">
        <v>1</v>
      </c>
      <c r="D14" s="80" t="s">
        <v>7</v>
      </c>
      <c r="E14" s="84" t="s">
        <v>14</v>
      </c>
      <c r="F14" s="79" t="s">
        <v>0</v>
      </c>
      <c r="G14" s="80" t="s">
        <v>1</v>
      </c>
      <c r="H14" s="80" t="s">
        <v>7</v>
      </c>
      <c r="I14" s="84" t="s">
        <v>14</v>
      </c>
      <c r="J14" s="86"/>
      <c r="K14" s="87"/>
      <c r="L14" s="87"/>
      <c r="M14" s="88"/>
      <c r="N14" s="81" t="s">
        <v>2</v>
      </c>
      <c r="O14" s="82"/>
      <c r="P14" s="82" t="s">
        <v>3</v>
      </c>
      <c r="Q14" s="83"/>
      <c r="R14" s="2"/>
      <c r="S14" s="2"/>
    </row>
    <row r="15" spans="1:20" s="1" customFormat="1" ht="24.95" customHeight="1" x14ac:dyDescent="0.2">
      <c r="A15" s="97"/>
      <c r="B15" s="79"/>
      <c r="C15" s="80"/>
      <c r="D15" s="80"/>
      <c r="E15" s="85"/>
      <c r="F15" s="79"/>
      <c r="G15" s="80"/>
      <c r="H15" s="80"/>
      <c r="I15" s="85"/>
      <c r="J15" s="42" t="s">
        <v>9</v>
      </c>
      <c r="K15" s="43" t="s">
        <v>10</v>
      </c>
      <c r="L15" s="43" t="s">
        <v>11</v>
      </c>
      <c r="M15" s="44" t="s">
        <v>15</v>
      </c>
      <c r="N15" s="56" t="str">
        <f>""&amp;UPPER(TEXT($H$2,"mmm"))&amp;"/"&amp;TEXT($H$2,"aaaa")&amp;""</f>
        <v>JAN/2015</v>
      </c>
      <c r="O15" s="56" t="str">
        <f>""&amp;UPPER(TEXT($H$1,"mmm"))&amp;"/"&amp;TEXT($H$1,"aaaa")&amp;""</f>
        <v>JAN/2016</v>
      </c>
      <c r="P15" s="56" t="str">
        <f>""&amp;UPPER(TEXT($H$2,"mmm"))&amp;"/"&amp;TEXT($H$2,"aaaa")&amp;""</f>
        <v>JAN/2015</v>
      </c>
      <c r="Q15" s="56" t="str">
        <f>""&amp;UPPER(TEXT($H$1,"mmm"))&amp;"/"&amp;TEXT($H$1,"aaaa")&amp;""</f>
        <v>JAN/2016</v>
      </c>
      <c r="R15" s="2"/>
      <c r="S15" s="2"/>
    </row>
    <row r="16" spans="1:20" s="1" customFormat="1" ht="39.950000000000003" customHeight="1" x14ac:dyDescent="0.3">
      <c r="A16" s="39"/>
      <c r="B16" s="18">
        <v>4828</v>
      </c>
      <c r="C16" s="16">
        <v>1687</v>
      </c>
      <c r="D16" s="15">
        <f t="shared" ref="D16:D19" si="5">C16/B16*100</f>
        <v>34.94200497100249</v>
      </c>
      <c r="E16" s="19">
        <v>415</v>
      </c>
      <c r="F16" s="18">
        <v>5364</v>
      </c>
      <c r="G16" s="16">
        <v>2564</v>
      </c>
      <c r="H16" s="15">
        <f t="shared" ref="H16:H19" si="6">G16/F16*100</f>
        <v>47.800149142431017</v>
      </c>
      <c r="I16" s="46">
        <v>631</v>
      </c>
      <c r="J16" s="26">
        <f t="shared" ref="J16" si="7">(F16-B16)/B16*100</f>
        <v>11.101905550952775</v>
      </c>
      <c r="K16" s="15">
        <f t="shared" ref="K16" si="8">(G16-C16)/C16*100</f>
        <v>51.985773562537055</v>
      </c>
      <c r="L16" s="15">
        <f>H16-D16</f>
        <v>12.858144171428528</v>
      </c>
      <c r="M16" s="27">
        <f>(I16-E16)/E16*100</f>
        <v>52.048192771084331</v>
      </c>
      <c r="N16" s="26">
        <f t="shared" ref="N16:N17" si="9">B16/$B$20*100</f>
        <v>0.1325634694287168</v>
      </c>
      <c r="O16" s="15">
        <f t="shared" ref="O16:O17" si="10">F16/$F$20*100</f>
        <v>0.13879088916988611</v>
      </c>
      <c r="P16" s="15">
        <f t="shared" ref="P16:P17" si="11">C16/$C$20*100</f>
        <v>5.4902443207539377E-2</v>
      </c>
      <c r="Q16" s="27">
        <f>G16/$G$20*100</f>
        <v>7.7817279927937077E-2</v>
      </c>
      <c r="R16" s="2"/>
      <c r="S16" s="2"/>
    </row>
    <row r="17" spans="1:19" s="1" customFormat="1" ht="39.950000000000003" customHeight="1" x14ac:dyDescent="0.3">
      <c r="A17" s="39"/>
      <c r="B17" s="18">
        <v>267048</v>
      </c>
      <c r="C17" s="16">
        <v>239584</v>
      </c>
      <c r="D17" s="15">
        <f t="shared" si="5"/>
        <v>89.715706539648295</v>
      </c>
      <c r="E17" s="19">
        <v>36238</v>
      </c>
      <c r="F17" s="18">
        <v>472697</v>
      </c>
      <c r="G17" s="16">
        <v>424060</v>
      </c>
      <c r="H17" s="15">
        <f t="shared" si="6"/>
        <v>89.710744938089306</v>
      </c>
      <c r="I17" s="46">
        <v>64960</v>
      </c>
      <c r="J17" s="26">
        <f t="shared" ref="J17" si="12">(F17-B17)/B17*100</f>
        <v>77.008253197926962</v>
      </c>
      <c r="K17" s="15">
        <f t="shared" ref="K17" si="13">(G17-C17)/C17*100</f>
        <v>76.998464004274069</v>
      </c>
      <c r="L17" s="15">
        <f>H17-D17</f>
        <v>-4.9616015589890594E-3</v>
      </c>
      <c r="M17" s="27">
        <f>(I17-E17)/E17*100</f>
        <v>79.25934102323528</v>
      </c>
      <c r="N17" s="26">
        <f t="shared" si="9"/>
        <v>7.3323963098591474</v>
      </c>
      <c r="O17" s="15">
        <f t="shared" si="10"/>
        <v>12.230804798273239</v>
      </c>
      <c r="P17" s="15">
        <f t="shared" si="11"/>
        <v>7.7971232681891598</v>
      </c>
      <c r="Q17" s="27">
        <f>G17/$G$20*100</f>
        <v>12.870201141279638</v>
      </c>
      <c r="R17" s="2"/>
      <c r="S17" s="2"/>
    </row>
    <row r="18" spans="1:19" s="1" customFormat="1" ht="39.950000000000003" customHeight="1" x14ac:dyDescent="0.3">
      <c r="A18" s="39"/>
      <c r="B18" s="18">
        <v>635082</v>
      </c>
      <c r="C18" s="16">
        <v>488274</v>
      </c>
      <c r="D18" s="15">
        <f t="shared" si="5"/>
        <v>76.883615029240318</v>
      </c>
      <c r="E18" s="19">
        <v>200620</v>
      </c>
      <c r="F18" s="18">
        <v>533711</v>
      </c>
      <c r="G18" s="16">
        <v>432580</v>
      </c>
      <c r="H18" s="15">
        <f t="shared" si="6"/>
        <v>81.051355508880278</v>
      </c>
      <c r="I18" s="19">
        <v>206907</v>
      </c>
      <c r="J18" s="26">
        <f t="shared" ref="J18:K20" si="14">(F18-B18)/B18*100</f>
        <v>-15.961875789268158</v>
      </c>
      <c r="K18" s="15">
        <f t="shared" si="14"/>
        <v>-11.406300560750726</v>
      </c>
      <c r="L18" s="15">
        <f>H18-D18</f>
        <v>4.16774047963996</v>
      </c>
      <c r="M18" s="27">
        <f>(I18-E18)/E18*100</f>
        <v>3.1337852656764031</v>
      </c>
      <c r="N18" s="26">
        <f>B18/$B$20*100</f>
        <v>17.437587674343067</v>
      </c>
      <c r="O18" s="15">
        <f>F18/$F$20*100</f>
        <v>13.80951235081079</v>
      </c>
      <c r="P18" s="15">
        <f>C18/$C$20*100</f>
        <v>15.890596060888013</v>
      </c>
      <c r="Q18" s="27">
        <f>G18/$G$20*100</f>
        <v>13.128782742288228</v>
      </c>
      <c r="R18" s="2"/>
      <c r="S18" s="14"/>
    </row>
    <row r="19" spans="1:19" s="1" customFormat="1" ht="39.950000000000003" customHeight="1" x14ac:dyDescent="0.3">
      <c r="A19" s="39"/>
      <c r="B19" s="18">
        <v>2735071</v>
      </c>
      <c r="C19" s="16">
        <v>2343178</v>
      </c>
      <c r="D19" s="15">
        <f t="shared" si="5"/>
        <v>85.671560262969408</v>
      </c>
      <c r="E19" s="19">
        <v>444864</v>
      </c>
      <c r="F19" s="18">
        <v>2853035</v>
      </c>
      <c r="G19" s="16">
        <v>2435694</v>
      </c>
      <c r="H19" s="15">
        <f t="shared" si="6"/>
        <v>85.372033641367878</v>
      </c>
      <c r="I19" s="46">
        <v>482243</v>
      </c>
      <c r="J19" s="26">
        <f t="shared" si="14"/>
        <v>4.3130141776941073</v>
      </c>
      <c r="K19" s="15">
        <f t="shared" si="14"/>
        <v>3.9483129322654955</v>
      </c>
      <c r="L19" s="15">
        <f>H19-D19</f>
        <v>-0.29952662160152954</v>
      </c>
      <c r="M19" s="27">
        <f>(I19-E19)/E19*100</f>
        <v>8.4023431880304997</v>
      </c>
      <c r="N19" s="26">
        <f>B19/$B$20*100</f>
        <v>75.09745254636907</v>
      </c>
      <c r="O19" s="15">
        <f>F19/$F$20*100</f>
        <v>73.820891961746085</v>
      </c>
      <c r="P19" s="15">
        <f>C19/$C$20*100</f>
        <v>76.257378227715293</v>
      </c>
      <c r="Q19" s="27">
        <f>G19/$G$20*100</f>
        <v>73.923198836504199</v>
      </c>
      <c r="R19" s="2"/>
      <c r="S19" s="14"/>
    </row>
    <row r="20" spans="1:19" s="1" customFormat="1" ht="39.950000000000003" customHeight="1" thickBot="1" x14ac:dyDescent="0.25">
      <c r="A20" s="38"/>
      <c r="B20" s="20">
        <f>SUM(B16:B19)</f>
        <v>3642029</v>
      </c>
      <c r="C20" s="21">
        <f>SUM(C16:C19)</f>
        <v>3072723</v>
      </c>
      <c r="D20" s="22">
        <f>C20/B20*100</f>
        <v>84.368438581900364</v>
      </c>
      <c r="E20" s="23">
        <f>SUM(E16:E19)</f>
        <v>682137</v>
      </c>
      <c r="F20" s="20">
        <f>SUM(F16:F19)</f>
        <v>3864807</v>
      </c>
      <c r="G20" s="21">
        <f>SUM(G16:G19)</f>
        <v>3294898</v>
      </c>
      <c r="H20" s="22">
        <f>G20/F20*100</f>
        <v>85.253882017911891</v>
      </c>
      <c r="I20" s="23">
        <f>SUM(I16:I19)</f>
        <v>754741</v>
      </c>
      <c r="J20" s="28">
        <f t="shared" si="14"/>
        <v>6.1168650771314557</v>
      </c>
      <c r="K20" s="22">
        <f t="shared" si="14"/>
        <v>7.2305573916034733</v>
      </c>
      <c r="L20" s="22">
        <f>H20-D20</f>
        <v>0.88544343601152775</v>
      </c>
      <c r="M20" s="29">
        <f>(I20-E20)/E20*100</f>
        <v>10.643609714764043</v>
      </c>
      <c r="N20" s="28">
        <f>SUM(N16:N19)</f>
        <v>100</v>
      </c>
      <c r="O20" s="22">
        <f>SUM(O16:O19)</f>
        <v>100</v>
      </c>
      <c r="P20" s="22">
        <f>SUM(P16:P19)</f>
        <v>100</v>
      </c>
      <c r="Q20" s="29">
        <f>SUM(Q16:Q19)</f>
        <v>100</v>
      </c>
      <c r="R20" s="2"/>
      <c r="S20" s="13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6"/>
      <c r="C22" s="6"/>
      <c r="D22" s="5"/>
      <c r="E22" s="6"/>
      <c r="F22" s="6"/>
      <c r="G22" s="6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7"/>
      <c r="I23" s="7"/>
      <c r="J23" s="5"/>
      <c r="K23" s="5"/>
      <c r="L23" s="5"/>
      <c r="M23" s="5"/>
      <c r="N23" s="5"/>
      <c r="O23" s="5"/>
      <c r="P23" s="5"/>
      <c r="Q23" s="7"/>
      <c r="R23" s="5"/>
      <c r="S23" s="5"/>
    </row>
    <row r="24" spans="1:19" x14ac:dyDescent="0.2">
      <c r="A24" s="5"/>
      <c r="B24" s="5"/>
      <c r="C24" s="5"/>
      <c r="D24" s="5"/>
      <c r="E24" s="5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9" s="4" customFormat="1" ht="17.25" customHeight="1" x14ac:dyDescent="0.2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9" ht="15" customHeight="1" x14ac:dyDescent="0.2">
      <c r="A26" s="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9" ht="15" customHeight="1" x14ac:dyDescent="0.2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9" ht="15" customHeight="1" x14ac:dyDescent="0.2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9" ht="15" customHeight="1" x14ac:dyDescent="0.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</row>
    <row r="30" spans="1:19" ht="15" customHeight="1" x14ac:dyDescent="0.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</row>
    <row r="31" spans="1:19" ht="15" customHeight="1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</row>
    <row r="32" spans="1:19" ht="15" customHeight="1" x14ac:dyDescent="0.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spans="1:17" ht="15" customHeight="1" x14ac:dyDescent="0.2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1:17" ht="15" customHeight="1" x14ac:dyDescent="0.2">
      <c r="A34" s="3"/>
      <c r="B34" s="9"/>
      <c r="C34" s="9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</sheetData>
  <mergeCells count="37">
    <mergeCell ref="A25:Q25"/>
    <mergeCell ref="A29:Q30"/>
    <mergeCell ref="A31:Q33"/>
    <mergeCell ref="F14:F15"/>
    <mergeCell ref="G14:G15"/>
    <mergeCell ref="H14:H15"/>
    <mergeCell ref="I14:I15"/>
    <mergeCell ref="J14:M14"/>
    <mergeCell ref="A13:A15"/>
    <mergeCell ref="B13:E13"/>
    <mergeCell ref="F13:I13"/>
    <mergeCell ref="J13:M13"/>
    <mergeCell ref="N13:Q13"/>
    <mergeCell ref="B14:B15"/>
    <mergeCell ref="C14:C15"/>
    <mergeCell ref="D14:D15"/>
    <mergeCell ref="E14:E15"/>
    <mergeCell ref="I5:I6"/>
    <mergeCell ref="J5:M5"/>
    <mergeCell ref="A12:Q12"/>
    <mergeCell ref="D5:D6"/>
    <mergeCell ref="E5:E6"/>
    <mergeCell ref="F5:F6"/>
    <mergeCell ref="G5:G6"/>
    <mergeCell ref="H5:H6"/>
    <mergeCell ref="N14:O14"/>
    <mergeCell ref="P14:Q14"/>
    <mergeCell ref="A3:Q3"/>
    <mergeCell ref="A4:A6"/>
    <mergeCell ref="B4:E4"/>
    <mergeCell ref="F4:I4"/>
    <mergeCell ref="J4:M4"/>
    <mergeCell ref="N4:Q4"/>
    <mergeCell ref="B5:B6"/>
    <mergeCell ref="C5:C6"/>
    <mergeCell ref="N5:O5"/>
    <mergeCell ref="P5:Q5"/>
  </mergeCells>
  <pageMargins left="0.25" right="0.25" top="0.75" bottom="0.75" header="0.3" footer="0.3"/>
  <pageSetup paperSize="9" scale="40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"/>
  <sheetViews>
    <sheetView showGridLines="0" tabSelected="1" zoomScale="80" zoomScaleNormal="80" zoomScalePageLayoutView="80" workbookViewId="0">
      <selection activeCell="M22" sqref="M22"/>
    </sheetView>
  </sheetViews>
  <sheetFormatPr defaultColWidth="8.85546875" defaultRowHeight="12.75" x14ac:dyDescent="0.2"/>
  <cols>
    <col min="1" max="1" width="24.140625" customWidth="1"/>
    <col min="2" max="4" width="25.7109375" customWidth="1"/>
    <col min="5" max="6" width="18.7109375" customWidth="1"/>
    <col min="7" max="7" width="0.42578125" customWidth="1"/>
    <col min="8" max="8" width="9.28515625" customWidth="1"/>
    <col min="9" max="15" width="9.140625" customWidth="1"/>
    <col min="16" max="16" width="45.5703125" customWidth="1"/>
    <col min="17" max="17" width="12.85546875" customWidth="1"/>
  </cols>
  <sheetData>
    <row r="1" spans="1:17" s="1" customFormat="1" ht="15.95" customHeight="1" x14ac:dyDescent="0.2">
      <c r="A1" s="48" t="str">
        <f>"DADOS COMPARATIVOS - "&amp;UPPER(TEXT($H$1,"mmmmmmmmmm"))&amp;"/"&amp;TEXT($H$1,"aaaa")&amp;" - ASSOCIAÇÃO BRASILEIRA DAS EMPRESAS AÉREAS"</f>
        <v>DADOS COMPARATIVOS - JANEIRO/2016 - ASSOCIAÇÃO BRASILEIRA DAS EMPRESAS AÉREAS</v>
      </c>
      <c r="B1" s="48"/>
      <c r="C1" s="48"/>
      <c r="D1" s="48"/>
      <c r="E1" s="48"/>
      <c r="F1" s="48"/>
      <c r="G1" s="48"/>
      <c r="H1" s="57">
        <v>42370</v>
      </c>
      <c r="I1" s="48"/>
      <c r="J1" s="48"/>
      <c r="K1" s="48"/>
      <c r="L1" s="48"/>
      <c r="M1" s="48"/>
      <c r="N1" s="48"/>
      <c r="O1" s="48"/>
      <c r="P1" s="48"/>
      <c r="Q1" s="48"/>
    </row>
    <row r="2" spans="1:17" s="1" customFormat="1" ht="15.95" customHeight="1" thickBot="1" x14ac:dyDescent="0.25">
      <c r="A2" s="48" t="s">
        <v>17</v>
      </c>
      <c r="B2" s="48"/>
      <c r="C2" s="48"/>
      <c r="D2" s="48"/>
      <c r="E2" s="48"/>
      <c r="F2" s="48"/>
      <c r="G2" s="48"/>
      <c r="H2" s="57">
        <v>42005</v>
      </c>
      <c r="I2" s="48"/>
      <c r="J2" s="48"/>
      <c r="K2" s="48"/>
      <c r="L2" s="48"/>
      <c r="M2" s="48"/>
      <c r="N2" s="48"/>
      <c r="O2" s="48"/>
      <c r="P2" s="48"/>
      <c r="Q2" s="48"/>
    </row>
    <row r="3" spans="1:17" s="1" customFormat="1" ht="15.95" customHeight="1" thickBot="1" x14ac:dyDescent="0.25">
      <c r="A3" s="65" t="s">
        <v>5</v>
      </c>
      <c r="B3" s="66"/>
      <c r="C3" s="66"/>
      <c r="D3" s="66"/>
      <c r="E3" s="66"/>
      <c r="F3" s="67"/>
      <c r="I3" s="2"/>
    </row>
    <row r="4" spans="1:17" s="1" customFormat="1" ht="24.95" customHeight="1" thickBot="1" x14ac:dyDescent="0.25">
      <c r="A4" s="68"/>
      <c r="B4" s="58" t="str">
        <f>""&amp;UPPER(TEXT($H$2,"mmmmmmmmmm"))&amp;"/"&amp;TEXT($H$2,"aaaa")&amp;""</f>
        <v>JANEIRO/2015</v>
      </c>
      <c r="C4" s="59" t="str">
        <f>""&amp;UPPER(TEXT($H$1,"mmmmmmmmmm"))&amp;"/"&amp;TEXT($H$1,"aaaa")&amp;""</f>
        <v>JANEIRO/2016</v>
      </c>
      <c r="D4" s="107" t="s">
        <v>16</v>
      </c>
      <c r="E4" s="105" t="s">
        <v>12</v>
      </c>
      <c r="F4" s="106"/>
    </row>
    <row r="5" spans="1:17" s="1" customFormat="1" ht="24.95" customHeight="1" x14ac:dyDescent="0.2">
      <c r="A5" s="69"/>
      <c r="B5" s="98" t="s">
        <v>13</v>
      </c>
      <c r="C5" s="98" t="s">
        <v>13</v>
      </c>
      <c r="D5" s="108"/>
      <c r="E5" s="73"/>
      <c r="F5" s="75"/>
    </row>
    <row r="6" spans="1:17" s="1" customFormat="1" ht="24.95" customHeight="1" x14ac:dyDescent="0.2">
      <c r="A6" s="69"/>
      <c r="B6" s="85"/>
      <c r="C6" s="85"/>
      <c r="D6" s="109"/>
      <c r="E6" s="47" t="str">
        <f>""&amp;UPPER(TEXT($H$2,"mmm"))&amp;"/"&amp;TEXT($H$2,"aaaa")&amp;""</f>
        <v>JAN/2015</v>
      </c>
      <c r="F6" s="47" t="str">
        <f>""&amp;UPPER(TEXT($H$1,"mmm"))&amp;"/"&amp;TEXT($H$1,"aaaa")&amp;""</f>
        <v>JAN/2016</v>
      </c>
    </row>
    <row r="7" spans="1:17" s="1" customFormat="1" ht="39.950000000000003" customHeight="1" x14ac:dyDescent="0.3">
      <c r="A7" s="37"/>
      <c r="B7" s="50">
        <v>1975074</v>
      </c>
      <c r="C7" s="50">
        <v>3071315</v>
      </c>
      <c r="D7" s="40">
        <f>(C7-B7)/B7*100</f>
        <v>55.503793781903866</v>
      </c>
      <c r="E7" s="26">
        <f>B7/B12*100</f>
        <v>8.6798885201283031</v>
      </c>
      <c r="F7" s="27">
        <f>C7/C12*100</f>
        <v>13.851783706669247</v>
      </c>
      <c r="G7" s="13"/>
      <c r="H7" s="2"/>
    </row>
    <row r="8" spans="1:17" s="1" customFormat="1" ht="39.950000000000003" customHeight="1" x14ac:dyDescent="0.3">
      <c r="A8" s="37"/>
      <c r="B8" s="50">
        <v>1833664</v>
      </c>
      <c r="C8" s="50">
        <v>2430195</v>
      </c>
      <c r="D8" s="40">
        <f t="shared" ref="D8:D11" si="0">(C8-B8)/B8*100</f>
        <v>32.532186921922445</v>
      </c>
      <c r="E8" s="26">
        <f>B8/B12*100</f>
        <v>8.0584317870482547</v>
      </c>
      <c r="F8" s="27">
        <f>C8/C12*100</f>
        <v>10.960300556937035</v>
      </c>
      <c r="G8" s="13"/>
      <c r="H8" s="2"/>
    </row>
    <row r="9" spans="1:17" s="1" customFormat="1" ht="39.950000000000003" customHeight="1" x14ac:dyDescent="0.3">
      <c r="A9" s="37"/>
      <c r="B9" s="50">
        <v>5895092</v>
      </c>
      <c r="C9" s="50">
        <v>6462233</v>
      </c>
      <c r="D9" s="40">
        <f t="shared" si="0"/>
        <v>9.6205623254056079</v>
      </c>
      <c r="E9" s="26">
        <f>B9/B12*100</f>
        <v>25.907252779339</v>
      </c>
      <c r="F9" s="27">
        <f>C9/C12*100</f>
        <v>29.144992870513221</v>
      </c>
      <c r="G9" s="13"/>
      <c r="H9" s="2"/>
      <c r="I9" s="12"/>
    </row>
    <row r="10" spans="1:17" s="1" customFormat="1" ht="39.950000000000003" customHeight="1" x14ac:dyDescent="0.3">
      <c r="A10" s="37"/>
      <c r="B10" s="50">
        <v>9263840</v>
      </c>
      <c r="C10" s="50">
        <v>7890456</v>
      </c>
      <c r="D10" s="40">
        <f t="shared" si="0"/>
        <v>-14.825212870688611</v>
      </c>
      <c r="E10" s="26">
        <f>B10/B12*100</f>
        <v>40.711942169410051</v>
      </c>
      <c r="F10" s="27">
        <f>C10/C12*100</f>
        <v>35.586349774930476</v>
      </c>
      <c r="G10" s="13"/>
      <c r="H10" s="2"/>
      <c r="I10" s="2"/>
    </row>
    <row r="11" spans="1:17" s="1" customFormat="1" ht="39.950000000000003" customHeight="1" x14ac:dyDescent="0.3">
      <c r="A11" s="37"/>
      <c r="B11" s="50">
        <v>3786931</v>
      </c>
      <c r="C11" s="50">
        <v>2318505</v>
      </c>
      <c r="D11" s="40">
        <f t="shared" si="0"/>
        <v>-38.776148812851361</v>
      </c>
      <c r="E11" s="26">
        <f>B11/B12*100</f>
        <v>16.642484744074395</v>
      </c>
      <c r="F11" s="27">
        <f>C11/C12*100</f>
        <v>10.456573090950027</v>
      </c>
      <c r="G11" s="13"/>
      <c r="H11" s="2"/>
      <c r="I11" s="2"/>
    </row>
    <row r="12" spans="1:17" s="1" customFormat="1" ht="39.950000000000003" customHeight="1" thickBot="1" x14ac:dyDescent="0.25">
      <c r="A12" s="38"/>
      <c r="B12" s="51">
        <f>SUM(B7:B11)</f>
        <v>22754601</v>
      </c>
      <c r="C12" s="52">
        <f>SUM(C7:C11)</f>
        <v>22172704</v>
      </c>
      <c r="D12" s="41">
        <f>(C12-B12)/B12*100</f>
        <v>-2.5572718238390557</v>
      </c>
      <c r="E12" s="28">
        <f>SUM(E7:E11)</f>
        <v>100</v>
      </c>
      <c r="F12" s="29">
        <f>SUM(F7:F11)</f>
        <v>100</v>
      </c>
      <c r="G12" s="2"/>
      <c r="H12" s="2"/>
    </row>
    <row r="13" spans="1:17" s="1" customFormat="1" ht="15.95" customHeight="1" thickBot="1" x14ac:dyDescent="0.25">
      <c r="A13" s="102" t="s">
        <v>6</v>
      </c>
      <c r="B13" s="102"/>
      <c r="C13" s="102"/>
      <c r="D13" s="102"/>
      <c r="E13" s="102"/>
      <c r="F13" s="102"/>
      <c r="G13" s="2"/>
      <c r="H13" s="2"/>
    </row>
    <row r="14" spans="1:17" s="1" customFormat="1" ht="24.95" customHeight="1" thickBot="1" x14ac:dyDescent="0.25">
      <c r="A14" s="103"/>
      <c r="B14" s="60" t="str">
        <f>""&amp;UPPER(TEXT($H$2,"mmmmmmmmmm"))&amp;"/"&amp;TEXT($H$2,"aaaa")&amp;""</f>
        <v>JANEIRO/2015</v>
      </c>
      <c r="C14" s="61" t="str">
        <f>""&amp;UPPER(TEXT($H$1,"mmmmmmmmmm"))&amp;"/"&amp;TEXT($H$1,"aaaa")&amp;""</f>
        <v>JANEIRO/2016</v>
      </c>
      <c r="D14" s="106" t="s">
        <v>16</v>
      </c>
      <c r="E14" s="105" t="s">
        <v>12</v>
      </c>
      <c r="F14" s="106"/>
      <c r="G14" s="2"/>
      <c r="H14" s="2"/>
    </row>
    <row r="15" spans="1:17" s="1" customFormat="1" ht="24.95" customHeight="1" x14ac:dyDescent="0.2">
      <c r="A15" s="97"/>
      <c r="B15" s="99" t="s">
        <v>13</v>
      </c>
      <c r="C15" s="98" t="s">
        <v>13</v>
      </c>
      <c r="D15" s="108"/>
      <c r="E15" s="73"/>
      <c r="F15" s="75"/>
      <c r="G15" s="2"/>
      <c r="H15" s="2"/>
    </row>
    <row r="16" spans="1:17" s="1" customFormat="1" ht="24.95" customHeight="1" thickBot="1" x14ac:dyDescent="0.25">
      <c r="A16" s="104"/>
      <c r="B16" s="100"/>
      <c r="C16" s="101"/>
      <c r="D16" s="109"/>
      <c r="E16" s="47" t="str">
        <f>""&amp;UPPER(TEXT($H$2,"mmm"))&amp;"/"&amp;TEXT($H$2,"aaaa")&amp;""</f>
        <v>JAN/2015</v>
      </c>
      <c r="F16" s="47" t="str">
        <f>""&amp;UPPER(TEXT($H$1,"mmm"))&amp;"/"&amp;TEXT($H$1,"aaaa")&amp;""</f>
        <v>JAN/2016</v>
      </c>
      <c r="G16" s="2"/>
      <c r="H16" s="2"/>
    </row>
    <row r="17" spans="1:8" s="1" customFormat="1" ht="39.950000000000003" customHeight="1" x14ac:dyDescent="0.3">
      <c r="A17" s="49"/>
      <c r="B17" s="50">
        <v>65286</v>
      </c>
      <c r="C17" s="50">
        <v>1018947</v>
      </c>
      <c r="D17" s="64">
        <f t="shared" ref="D17:D21" si="1">(C17-B17)/B17*100</f>
        <v>1460.7434978402721</v>
      </c>
      <c r="E17" s="26">
        <f>B17/B22*100</f>
        <v>0.46100517997074214</v>
      </c>
      <c r="F17" s="27">
        <f>C17/C22*100</f>
        <v>5.8928707129448989</v>
      </c>
      <c r="G17" s="2"/>
      <c r="H17" s="2"/>
    </row>
    <row r="18" spans="1:8" s="1" customFormat="1" ht="39.950000000000003" customHeight="1" x14ac:dyDescent="0.3">
      <c r="A18" s="39"/>
      <c r="B18" s="50">
        <v>27933</v>
      </c>
      <c r="C18" s="50">
        <v>721228</v>
      </c>
      <c r="D18" s="64">
        <f t="shared" si="1"/>
        <v>2481.9926252103246</v>
      </c>
      <c r="E18" s="26">
        <f>B18/B22*100</f>
        <v>0.19724378415162119</v>
      </c>
      <c r="F18" s="27">
        <f>C18/C22*100</f>
        <v>4.1710740191156397</v>
      </c>
      <c r="G18" s="2"/>
      <c r="H18" s="2"/>
    </row>
    <row r="19" spans="1:8" s="1" customFormat="1" ht="39.950000000000003" customHeight="1" x14ac:dyDescent="0.3">
      <c r="A19" s="39"/>
      <c r="B19" s="50">
        <v>181709</v>
      </c>
      <c r="C19" s="50">
        <v>127797</v>
      </c>
      <c r="D19" s="64">
        <f t="shared" si="1"/>
        <v>-29.669416484599004</v>
      </c>
      <c r="E19" s="26">
        <f>B19/B22*100</f>
        <v>1.2831049573768278</v>
      </c>
      <c r="F19" s="27">
        <f>C19/C22*100</f>
        <v>0.73908770377872379</v>
      </c>
      <c r="G19" s="2"/>
      <c r="H19" s="14"/>
    </row>
    <row r="20" spans="1:8" s="1" customFormat="1" ht="39.950000000000003" customHeight="1" x14ac:dyDescent="0.3">
      <c r="A20" s="39"/>
      <c r="B20" s="50">
        <v>9471754</v>
      </c>
      <c r="C20" s="50">
        <v>8669971</v>
      </c>
      <c r="D20" s="64">
        <f t="shared" si="1"/>
        <v>-8.4649896946225578</v>
      </c>
      <c r="E20" s="26">
        <f>B20/B22*100</f>
        <v>66.883063097886179</v>
      </c>
      <c r="F20" s="27">
        <f>C20/C22*100</f>
        <v>50.140996723069598</v>
      </c>
      <c r="G20" s="2"/>
      <c r="H20" s="14"/>
    </row>
    <row r="21" spans="1:8" s="1" customFormat="1" ht="39.950000000000003" customHeight="1" x14ac:dyDescent="0.3">
      <c r="A21" s="39"/>
      <c r="B21" s="50">
        <v>4414981</v>
      </c>
      <c r="C21" s="50">
        <v>6753239</v>
      </c>
      <c r="D21" s="64">
        <f t="shared" si="1"/>
        <v>52.961904026314045</v>
      </c>
      <c r="E21" s="26">
        <f>B21/B22*100</f>
        <v>31.175582980614635</v>
      </c>
      <c r="F21" s="27">
        <f>C21/C22*100</f>
        <v>39.055970841091145</v>
      </c>
      <c r="G21" s="2"/>
      <c r="H21" s="14"/>
    </row>
    <row r="22" spans="1:8" s="1" customFormat="1" ht="39.950000000000003" customHeight="1" thickBot="1" x14ac:dyDescent="0.25">
      <c r="A22" s="38"/>
      <c r="B22" s="51">
        <f>SUM(B17:B21)</f>
        <v>14161663</v>
      </c>
      <c r="C22" s="52">
        <f>SUM(C17:C21)</f>
        <v>17291182</v>
      </c>
      <c r="D22" s="41">
        <f>(C22-B22)/B22*100</f>
        <v>22.098527552872852</v>
      </c>
      <c r="E22" s="28">
        <f>SUM(E17:E21)</f>
        <v>100</v>
      </c>
      <c r="F22" s="29">
        <f>SUM(F17:F21)</f>
        <v>100</v>
      </c>
      <c r="G22" s="2"/>
      <c r="H22" s="13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45"/>
      <c r="C24" s="45"/>
      <c r="D24" s="5"/>
      <c r="E24" s="5"/>
      <c r="F24" s="5"/>
      <c r="G24" s="5"/>
      <c r="H24" s="5"/>
    </row>
    <row r="25" spans="1:8" x14ac:dyDescent="0.2">
      <c r="A25" s="5"/>
      <c r="B25" s="5"/>
      <c r="C25" s="7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</row>
    <row r="27" spans="1:8" s="4" customFormat="1" ht="17.25" customHeight="1" x14ac:dyDescent="0.2">
      <c r="A27" s="92"/>
      <c r="B27" s="93"/>
      <c r="C27" s="93"/>
      <c r="D27" s="93"/>
      <c r="E27" s="93"/>
      <c r="F27" s="93"/>
    </row>
    <row r="28" spans="1:8" ht="15" customHeight="1" x14ac:dyDescent="0.2">
      <c r="A28" s="8"/>
      <c r="B28" s="11"/>
      <c r="C28" s="11"/>
      <c r="D28" s="11"/>
      <c r="E28" s="11"/>
      <c r="F28" s="11"/>
    </row>
    <row r="29" spans="1:8" ht="15" customHeight="1" x14ac:dyDescent="0.2">
      <c r="A29" s="8"/>
      <c r="B29" s="3"/>
      <c r="C29" s="3"/>
      <c r="D29" s="3"/>
      <c r="E29" s="3"/>
      <c r="F29" s="3"/>
    </row>
    <row r="30" spans="1:8" ht="15" customHeight="1" x14ac:dyDescent="0.2">
      <c r="A30" s="9"/>
      <c r="B30" s="3"/>
      <c r="C30" s="3"/>
      <c r="D30" s="3"/>
      <c r="E30" s="3"/>
      <c r="F30" s="3"/>
    </row>
    <row r="31" spans="1:8" ht="15" customHeight="1" x14ac:dyDescent="0.2">
      <c r="A31" s="94"/>
      <c r="B31" s="94"/>
      <c r="C31" s="94"/>
      <c r="D31" s="94"/>
      <c r="E31" s="94"/>
      <c r="F31" s="94"/>
    </row>
    <row r="32" spans="1:8" ht="15" customHeight="1" x14ac:dyDescent="0.2">
      <c r="A32" s="94"/>
      <c r="B32" s="94"/>
      <c r="C32" s="94"/>
      <c r="D32" s="94"/>
      <c r="E32" s="94"/>
      <c r="F32" s="94"/>
    </row>
    <row r="33" spans="1:6" ht="15" customHeight="1" x14ac:dyDescent="0.2">
      <c r="A33" s="95"/>
      <c r="B33" s="95"/>
      <c r="C33" s="95"/>
      <c r="D33" s="95"/>
      <c r="E33" s="95"/>
      <c r="F33" s="95"/>
    </row>
    <row r="34" spans="1:6" ht="15" customHeight="1" x14ac:dyDescent="0.2">
      <c r="A34" s="95"/>
      <c r="B34" s="95"/>
      <c r="C34" s="95"/>
      <c r="D34" s="95"/>
      <c r="E34" s="95"/>
      <c r="F34" s="95"/>
    </row>
    <row r="35" spans="1:6" ht="15" customHeight="1" x14ac:dyDescent="0.2">
      <c r="A35" s="95"/>
      <c r="B35" s="95"/>
      <c r="C35" s="95"/>
      <c r="D35" s="95"/>
      <c r="E35" s="95"/>
      <c r="F35" s="95"/>
    </row>
    <row r="36" spans="1:6" ht="15" customHeight="1" x14ac:dyDescent="0.2">
      <c r="A36" s="3"/>
      <c r="B36" s="9"/>
      <c r="C36" s="10"/>
      <c r="D36" s="10"/>
      <c r="E36" s="10"/>
      <c r="F36" s="10"/>
    </row>
  </sheetData>
  <mergeCells count="15">
    <mergeCell ref="A3:F3"/>
    <mergeCell ref="A4:A6"/>
    <mergeCell ref="A33:F35"/>
    <mergeCell ref="B5:B6"/>
    <mergeCell ref="C5:C6"/>
    <mergeCell ref="B15:B16"/>
    <mergeCell ref="C15:C16"/>
    <mergeCell ref="A27:F27"/>
    <mergeCell ref="A31:F32"/>
    <mergeCell ref="A13:F13"/>
    <mergeCell ref="A14:A16"/>
    <mergeCell ref="E4:F5"/>
    <mergeCell ref="D4:D6"/>
    <mergeCell ref="D14:D16"/>
    <mergeCell ref="E14:F15"/>
  </mergeCells>
  <pageMargins left="0.25" right="0.25" top="0.75" bottom="0.75" header="0.3" footer="0.3"/>
  <pageSetup paperSize="9" scale="56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ASK, RPK, PAX</vt:lpstr>
      <vt:lpstr>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ABEAR</cp:lastModifiedBy>
  <cp:lastPrinted>2016-01-14T13:31:43Z</cp:lastPrinted>
  <dcterms:created xsi:type="dcterms:W3CDTF">2012-03-12T17:04:47Z</dcterms:created>
  <dcterms:modified xsi:type="dcterms:W3CDTF">2016-02-15T19:12:37Z</dcterms:modified>
</cp:coreProperties>
</file>