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EstaPasta_de_trabalho" autoCompressPictures="0"/>
  <bookViews>
    <workbookView xWindow="0" yWindow="0" windowWidth="25605" windowHeight="15120"/>
  </bookViews>
  <sheets>
    <sheet name="ASK, RPK, PAX" sheetId="19" r:id="rId1"/>
    <sheet name="Carga" sheetId="18" r:id="rId2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8" l="1"/>
  <c r="F6" i="18"/>
  <c r="E16" i="18"/>
  <c r="E6" i="18"/>
  <c r="D18" i="18" l="1"/>
  <c r="M17" i="19" l="1"/>
  <c r="K17" i="19"/>
  <c r="J17" i="19"/>
  <c r="D17" i="19"/>
  <c r="H19" i="19" l="1"/>
  <c r="H18" i="19"/>
  <c r="H17" i="19"/>
  <c r="L17" i="19" s="1"/>
  <c r="H16" i="19"/>
  <c r="H10" i="19"/>
  <c r="H9" i="19"/>
  <c r="H8" i="19"/>
  <c r="H7" i="19"/>
  <c r="D19" i="19"/>
  <c r="D18" i="19"/>
  <c r="D16" i="19"/>
  <c r="D10" i="19"/>
  <c r="D9" i="19"/>
  <c r="D8" i="19"/>
  <c r="D7" i="19"/>
  <c r="D17" i="18" l="1"/>
  <c r="M16" i="19"/>
  <c r="L16" i="19"/>
  <c r="K16" i="19"/>
  <c r="J16" i="19"/>
  <c r="C14" i="18" l="1"/>
  <c r="C4" i="18"/>
  <c r="B14" i="18"/>
  <c r="B4" i="18"/>
  <c r="A1" i="18"/>
  <c r="N6" i="19"/>
  <c r="Q15" i="19"/>
  <c r="P15" i="19"/>
  <c r="Q6" i="19"/>
  <c r="P6" i="19"/>
  <c r="O15" i="19"/>
  <c r="N15" i="19"/>
  <c r="O6" i="19"/>
  <c r="F13" i="19"/>
  <c r="B13" i="19"/>
  <c r="F4" i="19"/>
  <c r="B4" i="19"/>
  <c r="A1" i="19"/>
  <c r="I20" i="19" l="1"/>
  <c r="E11" i="19"/>
  <c r="C11" i="19"/>
  <c r="P8" i="19" s="1"/>
  <c r="B11" i="19"/>
  <c r="N8" i="19" s="1"/>
  <c r="D21" i="18"/>
  <c r="D20" i="18"/>
  <c r="D19" i="18"/>
  <c r="C22" i="18"/>
  <c r="F17" i="18" s="1"/>
  <c r="B22" i="18"/>
  <c r="E18" i="18" s="1"/>
  <c r="M19" i="19"/>
  <c r="M18" i="19"/>
  <c r="G20" i="19"/>
  <c r="Q17" i="19" s="1"/>
  <c r="F20" i="19"/>
  <c r="O17" i="19" s="1"/>
  <c r="M10" i="19"/>
  <c r="M9" i="19"/>
  <c r="M8" i="19"/>
  <c r="M7" i="19"/>
  <c r="D11" i="18"/>
  <c r="D10" i="18"/>
  <c r="D9" i="18"/>
  <c r="D8" i="18"/>
  <c r="D7" i="18"/>
  <c r="E20" i="19"/>
  <c r="C20" i="19"/>
  <c r="P19" i="19" s="1"/>
  <c r="B20" i="19"/>
  <c r="N16" i="19" s="1"/>
  <c r="K19" i="19"/>
  <c r="J19" i="19"/>
  <c r="K18" i="19"/>
  <c r="J18" i="19"/>
  <c r="I11" i="19"/>
  <c r="G11" i="19"/>
  <c r="Q7" i="19" s="1"/>
  <c r="F11" i="19"/>
  <c r="O7" i="19" s="1"/>
  <c r="K10" i="19"/>
  <c r="J10" i="19"/>
  <c r="K9" i="19"/>
  <c r="J9" i="19"/>
  <c r="K8" i="19"/>
  <c r="J8" i="19"/>
  <c r="K7" i="19"/>
  <c r="J7" i="19"/>
  <c r="B12" i="18"/>
  <c r="E8" i="18" s="1"/>
  <c r="L19" i="19"/>
  <c r="L7" i="19"/>
  <c r="L10" i="19"/>
  <c r="L8" i="19"/>
  <c r="L18" i="19"/>
  <c r="L9" i="19"/>
  <c r="C12" i="18"/>
  <c r="F11" i="18" s="1"/>
  <c r="P7" i="19" l="1"/>
  <c r="F9" i="18"/>
  <c r="Q10" i="19"/>
  <c r="O9" i="19"/>
  <c r="O19" i="19"/>
  <c r="F19" i="18"/>
  <c r="F21" i="18"/>
  <c r="P9" i="19"/>
  <c r="D22" i="18"/>
  <c r="E17" i="18"/>
  <c r="E10" i="18"/>
  <c r="E11" i="18"/>
  <c r="E9" i="18"/>
  <c r="E7" i="18"/>
  <c r="N18" i="19"/>
  <c r="M20" i="19"/>
  <c r="P18" i="19"/>
  <c r="P16" i="19"/>
  <c r="P17" i="19"/>
  <c r="Q16" i="19"/>
  <c r="E20" i="18"/>
  <c r="O8" i="19"/>
  <c r="M11" i="19"/>
  <c r="N19" i="19"/>
  <c r="N17" i="19"/>
  <c r="E21" i="18"/>
  <c r="F7" i="18"/>
  <c r="E19" i="18"/>
  <c r="F8" i="18"/>
  <c r="Q18" i="19"/>
  <c r="Q19" i="19"/>
  <c r="H11" i="19"/>
  <c r="O10" i="19"/>
  <c r="Q9" i="19"/>
  <c r="Q8" i="19"/>
  <c r="K20" i="19"/>
  <c r="D20" i="19"/>
  <c r="D11" i="19"/>
  <c r="P10" i="19"/>
  <c r="F18" i="18"/>
  <c r="F20" i="18"/>
  <c r="D12" i="18"/>
  <c r="F10" i="18"/>
  <c r="J20" i="19"/>
  <c r="O18" i="19"/>
  <c r="O16" i="19"/>
  <c r="H20" i="19"/>
  <c r="K11" i="19"/>
  <c r="N9" i="19"/>
  <c r="J11" i="19"/>
  <c r="N10" i="19"/>
  <c r="N7" i="19"/>
  <c r="P11" i="19" l="1"/>
  <c r="O11" i="19"/>
  <c r="E12" i="18"/>
  <c r="F22" i="18"/>
  <c r="N20" i="19"/>
  <c r="Q20" i="19"/>
  <c r="P20" i="19"/>
  <c r="L11" i="19"/>
  <c r="L20" i="19"/>
  <c r="N11" i="19"/>
  <c r="Q11" i="19"/>
  <c r="E22" i="18"/>
  <c r="F12" i="18"/>
  <c r="O20" i="19"/>
</calcChain>
</file>

<file path=xl/sharedStrings.xml><?xml version="1.0" encoding="utf-8"?>
<sst xmlns="http://schemas.openxmlformats.org/spreadsheetml/2006/main" count="46" uniqueCount="18">
  <si>
    <t>ASK (000)</t>
  </si>
  <si>
    <t>RPK (000)</t>
  </si>
  <si>
    <t>ASK</t>
  </si>
  <si>
    <t>RPK</t>
  </si>
  <si>
    <t>VOOS REGULARES E NÃO REGULARES DE PASSAGEIROS</t>
  </si>
  <si>
    <t>MERCADO DOMÉSTICO</t>
  </si>
  <si>
    <t>MERCADO INTERNACIONAL</t>
  </si>
  <si>
    <t>LF (%)</t>
  </si>
  <si>
    <t>VARIAÇÃO</t>
  </si>
  <si>
    <t>ASK (%)</t>
  </si>
  <si>
    <t>RPK (%)</t>
  </si>
  <si>
    <t>LF (pp)</t>
  </si>
  <si>
    <t>MARKET SHARE (%)</t>
  </si>
  <si>
    <t>CARGA PAGA (KG)</t>
  </si>
  <si>
    <t>PAX PAGOS TRANSPORTADOS</t>
  </si>
  <si>
    <t>PAX (%)</t>
  </si>
  <si>
    <t>VARIAÇÃO (%)</t>
  </si>
  <si>
    <t>VOOS REGULARES E NÃO REGULARES DE PASSAGEIROS E CARGAS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</si>
</sst>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000"/>
    <numFmt numFmtId="166" formatCode="0.00000"/>
    <numFmt numFmtId="167" formatCode="_(* #,##0_);_(* \(#,##0\);_(* &quot;-&quot;??_);_(@_)"/>
  </numFmts>
  <fonts count="15" x14ac:knownFonts="1">
    <font>
      <sz val="10"/>
      <name val="Arial"/>
    </font>
    <font>
      <sz val="10"/>
      <name val="Arial"/>
      <family val="2"/>
    </font>
    <font>
      <sz val="6"/>
      <color indexed="8"/>
      <name val="Arial"/>
      <family val="2"/>
    </font>
    <font>
      <b/>
      <sz val="11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rgb="FFFFFF99"/>
        <bgColor indexed="9"/>
      </patternFill>
    </fill>
    <fill>
      <patternFill patternType="solid">
        <fgColor rgb="FFFFFFCC"/>
        <bgColor indexed="9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9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34">
    <xf numFmtId="0" fontId="0" fillId="0" borderId="0"/>
    <xf numFmtId="0" fontId="4" fillId="0" borderId="0"/>
    <xf numFmtId="0" fontId="1" fillId="0" borderId="0"/>
    <xf numFmtId="0" fontId="4" fillId="0" borderId="0"/>
    <xf numFmtId="0" fontId="1" fillId="0" borderId="0"/>
    <xf numFmtId="164" fontId="7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10">
    <xf numFmtId="0" fontId="0" fillId="0" borderId="0" xfId="0"/>
    <xf numFmtId="0" fontId="2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/>
    <xf numFmtId="0" fontId="1" fillId="0" borderId="0" xfId="0" applyFont="1"/>
    <xf numFmtId="3" fontId="1" fillId="0" borderId="0" xfId="0" applyNumberFormat="1" applyFont="1"/>
    <xf numFmtId="2" fontId="1" fillId="0" borderId="0" xfId="0" applyNumberFormat="1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9" fillId="0" borderId="0" xfId="4" applyFont="1" applyFill="1" applyBorder="1" applyAlignment="1" applyProtection="1">
      <alignment horizontal="left" vertical="center"/>
    </xf>
    <xf numFmtId="2" fontId="5" fillId="2" borderId="0" xfId="0" applyNumberFormat="1" applyFont="1" applyFill="1" applyAlignment="1">
      <alignment vertical="center"/>
    </xf>
    <xf numFmtId="165" fontId="5" fillId="2" borderId="0" xfId="0" applyNumberFormat="1" applyFont="1" applyFill="1" applyAlignment="1">
      <alignment vertical="center"/>
    </xf>
    <xf numFmtId="166" fontId="5" fillId="2" borderId="0" xfId="0" applyNumberFormat="1" applyFont="1" applyFill="1" applyAlignment="1">
      <alignment vertical="center"/>
    </xf>
    <xf numFmtId="2" fontId="11" fillId="4" borderId="1" xfId="0" applyNumberFormat="1" applyFont="1" applyFill="1" applyBorder="1" applyAlignment="1">
      <alignment horizontal="center" vertical="center"/>
    </xf>
    <xf numFmtId="3" fontId="11" fillId="4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3" fontId="11" fillId="4" borderId="5" xfId="0" applyNumberFormat="1" applyFont="1" applyFill="1" applyBorder="1" applyAlignment="1">
      <alignment horizontal="center" vertical="center"/>
    </xf>
    <xf numFmtId="167" fontId="11" fillId="4" borderId="8" xfId="5" applyNumberFormat="1" applyFont="1" applyFill="1" applyBorder="1" applyAlignment="1">
      <alignment horizontal="center" vertical="center"/>
    </xf>
    <xf numFmtId="3" fontId="10" fillId="3" borderId="9" xfId="0" applyNumberFormat="1" applyFont="1" applyFill="1" applyBorder="1" applyAlignment="1">
      <alignment horizontal="center" vertical="center"/>
    </xf>
    <xf numFmtId="3" fontId="10" fillId="3" borderId="10" xfId="0" applyNumberFormat="1" applyFont="1" applyFill="1" applyBorder="1" applyAlignment="1">
      <alignment horizontal="center" vertical="center"/>
    </xf>
    <xf numFmtId="2" fontId="10" fillId="3" borderId="10" xfId="0" applyNumberFormat="1" applyFont="1" applyFill="1" applyBorder="1" applyAlignment="1">
      <alignment horizontal="center" vertical="center"/>
    </xf>
    <xf numFmtId="3" fontId="10" fillId="3" borderId="11" xfId="0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2" fontId="11" fillId="4" borderId="5" xfId="0" applyNumberFormat="1" applyFont="1" applyFill="1" applyBorder="1" applyAlignment="1">
      <alignment horizontal="center" vertical="center"/>
    </xf>
    <xf numFmtId="2" fontId="11" fillId="4" borderId="8" xfId="0" applyNumberFormat="1" applyFont="1" applyFill="1" applyBorder="1" applyAlignment="1">
      <alignment horizontal="center" vertical="center"/>
    </xf>
    <xf numFmtId="2" fontId="10" fillId="3" borderId="9" xfId="0" applyNumberFormat="1" applyFont="1" applyFill="1" applyBorder="1" applyAlignment="1">
      <alignment horizontal="center" vertical="center"/>
    </xf>
    <xf numFmtId="2" fontId="10" fillId="3" borderId="11" xfId="0" applyNumberFormat="1" applyFont="1" applyFill="1" applyBorder="1" applyAlignment="1">
      <alignment horizontal="center" vertical="center"/>
    </xf>
    <xf numFmtId="2" fontId="11" fillId="5" borderId="8" xfId="0" applyNumberFormat="1" applyFont="1" applyFill="1" applyBorder="1" applyAlignment="1">
      <alignment horizontal="center" vertical="center"/>
    </xf>
    <xf numFmtId="3" fontId="10" fillId="3" borderId="21" xfId="0" applyNumberFormat="1" applyFont="1" applyFill="1" applyBorder="1" applyAlignment="1">
      <alignment horizontal="center" vertical="center"/>
    </xf>
    <xf numFmtId="3" fontId="10" fillId="3" borderId="3" xfId="0" applyNumberFormat="1" applyFont="1" applyFill="1" applyBorder="1" applyAlignment="1">
      <alignment horizontal="center" vertical="center"/>
    </xf>
    <xf numFmtId="2" fontId="10" fillId="3" borderId="3" xfId="0" applyNumberFormat="1" applyFont="1" applyFill="1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/>
    </xf>
    <xf numFmtId="2" fontId="10" fillId="3" borderId="21" xfId="0" applyNumberFormat="1" applyFont="1" applyFill="1" applyBorder="1" applyAlignment="1">
      <alignment horizontal="center" vertical="center"/>
    </xf>
    <xf numFmtId="2" fontId="10" fillId="3" borderId="6" xfId="0" applyNumberFormat="1" applyFont="1" applyFill="1" applyBorder="1" applyAlignment="1">
      <alignment horizontal="center" vertical="center"/>
    </xf>
    <xf numFmtId="0" fontId="10" fillId="2" borderId="27" xfId="0" applyFont="1" applyFill="1" applyBorder="1" applyAlignment="1"/>
    <xf numFmtId="0" fontId="10" fillId="3" borderId="28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left"/>
    </xf>
    <xf numFmtId="2" fontId="11" fillId="4" borderId="27" xfId="0" applyNumberFormat="1" applyFont="1" applyFill="1" applyBorder="1" applyAlignment="1">
      <alignment horizontal="center" vertical="center"/>
    </xf>
    <xf numFmtId="2" fontId="10" fillId="3" borderId="28" xfId="0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167" fontId="1" fillId="0" borderId="0" xfId="0" applyNumberFormat="1" applyFont="1"/>
    <xf numFmtId="167" fontId="11" fillId="4" borderId="8" xfId="7" applyNumberFormat="1" applyFont="1" applyFill="1" applyBorder="1" applyAlignment="1">
      <alignment horizontal="center" vertical="center"/>
    </xf>
    <xf numFmtId="1" fontId="10" fillId="3" borderId="5" xfId="2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0" fillId="2" borderId="30" xfId="0" applyFont="1" applyFill="1" applyBorder="1" applyAlignment="1">
      <alignment horizontal="left"/>
    </xf>
    <xf numFmtId="3" fontId="11" fillId="4" borderId="8" xfId="5" applyNumberFormat="1" applyFont="1" applyFill="1" applyBorder="1" applyAlignment="1">
      <alignment horizontal="center" vertical="center"/>
    </xf>
    <xf numFmtId="3" fontId="10" fillId="3" borderId="9" xfId="5" applyNumberFormat="1" applyFont="1" applyFill="1" applyBorder="1" applyAlignment="1">
      <alignment horizontal="center" vertical="center"/>
    </xf>
    <xf numFmtId="3" fontId="10" fillId="3" borderId="11" xfId="5" applyNumberFormat="1" applyFont="1" applyFill="1" applyBorder="1" applyAlignment="1">
      <alignment horizontal="center" vertical="center"/>
    </xf>
    <xf numFmtId="17" fontId="14" fillId="2" borderId="0" xfId="0" applyNumberFormat="1" applyFont="1" applyFill="1" applyAlignment="1">
      <alignment vertical="center"/>
    </xf>
    <xf numFmtId="0" fontId="3" fillId="2" borderId="39" xfId="0" applyFont="1" applyFill="1" applyBorder="1" applyAlignment="1">
      <alignment vertical="center"/>
    </xf>
    <xf numFmtId="17" fontId="14" fillId="2" borderId="39" xfId="0" applyNumberFormat="1" applyFont="1" applyFill="1" applyBorder="1" applyAlignment="1">
      <alignment vertical="center"/>
    </xf>
    <xf numFmtId="0" fontId="10" fillId="3" borderId="5" xfId="0" applyNumberFormat="1" applyFont="1" applyFill="1" applyBorder="1" applyAlignment="1">
      <alignment horizontal="center" vertical="center"/>
    </xf>
    <xf numFmtId="17" fontId="14" fillId="6" borderId="0" xfId="0" applyNumberFormat="1" applyFont="1" applyFill="1" applyAlignment="1">
      <alignment vertical="center"/>
    </xf>
    <xf numFmtId="0" fontId="10" fillId="3" borderId="35" xfId="0" applyNumberFormat="1" applyFont="1" applyFill="1" applyBorder="1" applyAlignment="1">
      <alignment horizontal="center" vertical="center"/>
    </xf>
    <xf numFmtId="0" fontId="10" fillId="3" borderId="24" xfId="0" applyNumberFormat="1" applyFont="1" applyFill="1" applyBorder="1" applyAlignment="1">
      <alignment horizontal="center" vertical="center"/>
    </xf>
    <xf numFmtId="0" fontId="10" fillId="3" borderId="18" xfId="0" applyNumberFormat="1" applyFont="1" applyFill="1" applyBorder="1" applyAlignment="1">
      <alignment horizontal="center" vertical="center"/>
    </xf>
    <xf numFmtId="0" fontId="10" fillId="3" borderId="20" xfId="0" applyNumberFormat="1" applyFont="1" applyFill="1" applyBorder="1" applyAlignment="1">
      <alignment horizontal="center" vertical="center"/>
    </xf>
    <xf numFmtId="3" fontId="11" fillId="4" borderId="5" xfId="6" applyNumberFormat="1" applyFont="1" applyFill="1" applyBorder="1" applyAlignment="1">
      <alignment horizontal="center" vertical="center"/>
    </xf>
    <xf numFmtId="3" fontId="11" fillId="4" borderId="1" xfId="6" applyNumberFormat="1" applyFont="1" applyFill="1" applyBorder="1" applyAlignment="1">
      <alignment horizontal="center" vertical="center"/>
    </xf>
    <xf numFmtId="4" fontId="11" fillId="4" borderId="27" xfId="0" applyNumberFormat="1" applyFont="1" applyFill="1" applyBorder="1" applyAlignment="1">
      <alignment horizontal="center" vertical="center"/>
    </xf>
    <xf numFmtId="0" fontId="8" fillId="0" borderId="0" xfId="3" applyFont="1" applyFill="1" applyBorder="1" applyAlignment="1" applyProtection="1">
      <alignment horizontal="left" vertical="center"/>
    </xf>
    <xf numFmtId="0" fontId="9" fillId="0" borderId="0" xfId="3" applyFont="1" applyFill="1" applyBorder="1" applyAlignment="1" applyProtection="1">
      <alignment horizontal="left" vertical="center"/>
    </xf>
    <xf numFmtId="0" fontId="6" fillId="0" borderId="0" xfId="0" applyNumberFormat="1" applyFont="1" applyFill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0" fontId="10" fillId="3" borderId="27" xfId="0" applyFont="1" applyFill="1" applyBorder="1" applyAlignment="1">
      <alignment horizontal="center" vertical="center"/>
    </xf>
    <xf numFmtId="0" fontId="10" fillId="3" borderId="14" xfId="0" applyNumberFormat="1" applyFont="1" applyFill="1" applyBorder="1" applyAlignment="1">
      <alignment horizontal="center" vertical="center"/>
    </xf>
    <xf numFmtId="0" fontId="10" fillId="3" borderId="15" xfId="0" applyNumberFormat="1" applyFont="1" applyFill="1" applyBorder="1" applyAlignment="1">
      <alignment horizontal="center" vertical="center"/>
    </xf>
    <xf numFmtId="0" fontId="10" fillId="3" borderId="16" xfId="0" applyNumberFormat="1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 wrapText="1"/>
    </xf>
    <xf numFmtId="0" fontId="10" fillId="3" borderId="26" xfId="0" applyFont="1" applyFill="1" applyBorder="1" applyAlignment="1">
      <alignment horizontal="center" vertical="center" wrapText="1"/>
    </xf>
    <xf numFmtId="0" fontId="10" fillId="3" borderId="36" xfId="0" applyFont="1" applyFill="1" applyBorder="1" applyAlignment="1">
      <alignment horizontal="center" vertical="center" wrapText="1"/>
    </xf>
    <xf numFmtId="0" fontId="10" fillId="3" borderId="37" xfId="0" applyFont="1" applyFill="1" applyBorder="1" applyAlignment="1">
      <alignment horizontal="center" vertical="center" wrapText="1"/>
    </xf>
    <xf numFmtId="0" fontId="10" fillId="3" borderId="38" xfId="0" applyFont="1" applyFill="1" applyBorder="1" applyAlignment="1">
      <alignment horizontal="center" vertical="center" wrapText="1"/>
    </xf>
    <xf numFmtId="0" fontId="10" fillId="3" borderId="31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/>
    </xf>
    <xf numFmtId="0" fontId="10" fillId="3" borderId="34" xfId="0" applyFont="1" applyFill="1" applyBorder="1" applyAlignment="1">
      <alignment horizontal="center" vertical="center"/>
    </xf>
    <xf numFmtId="0" fontId="10" fillId="3" borderId="28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10" fillId="3" borderId="26" xfId="0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</cellXfs>
  <cellStyles count="34">
    <cellStyle name="Hiperlink" xfId="8" builtinId="8" hidden="1"/>
    <cellStyle name="Hiperlink" xfId="10" builtinId="8" hidden="1"/>
    <cellStyle name="Hiperlink" xfId="12" builtinId="8" hidden="1"/>
    <cellStyle name="Hiperlink" xfId="14" builtinId="8" hidden="1"/>
    <cellStyle name="Hiperlink" xfId="16" builtinId="8" hidden="1"/>
    <cellStyle name="Hiperlink" xfId="18" builtinId="8" hidden="1"/>
    <cellStyle name="Hiperlink" xfId="20" builtinId="8" hidden="1"/>
    <cellStyle name="Hiperlink" xfId="22" builtinId="8" hidden="1"/>
    <cellStyle name="Hiperlink" xfId="24" builtinId="8" hidden="1"/>
    <cellStyle name="Hiperlink" xfId="26" builtinId="8" hidden="1"/>
    <cellStyle name="Hiperlink" xfId="28" builtinId="8" hidden="1"/>
    <cellStyle name="Hiperlink" xfId="30" builtinId="8" hidden="1"/>
    <cellStyle name="Hiperlink" xfId="32" builtinId="8" hidden="1"/>
    <cellStyle name="Hiperlink Visitado" xfId="9" builtinId="9" hidden="1"/>
    <cellStyle name="Hiperlink Visitado" xfId="11" builtinId="9" hidden="1"/>
    <cellStyle name="Hiperlink Visitado" xfId="13" builtinId="9" hidden="1"/>
    <cellStyle name="Hiperlink Visitado" xfId="15" builtinId="9" hidden="1"/>
    <cellStyle name="Hiperlink Visitado" xfId="17" builtinId="9" hidden="1"/>
    <cellStyle name="Hiperlink Visitado" xfId="19" builtinId="9" hidden="1"/>
    <cellStyle name="Hiperlink Visitado" xfId="21" builtinId="9" hidden="1"/>
    <cellStyle name="Hiperlink Visitado" xfId="23" builtinId="9" hidden="1"/>
    <cellStyle name="Hiperlink Visitado" xfId="25" builtinId="9" hidden="1"/>
    <cellStyle name="Hiperlink Visitado" xfId="27" builtinId="9" hidden="1"/>
    <cellStyle name="Hiperlink Visitado" xfId="29" builtinId="9" hidden="1"/>
    <cellStyle name="Hiperlink Visitado" xfId="31" builtinId="9" hidden="1"/>
    <cellStyle name="Hiperlink Visitado" xfId="33" builtinId="9" hidden="1"/>
    <cellStyle name="Normal" xfId="0" builtinId="0"/>
    <cellStyle name="Normal 2" xfId="1"/>
    <cellStyle name="Normal 2 2" xfId="2"/>
    <cellStyle name="Normal 3" xfId="6"/>
    <cellStyle name="Normal 4" xfId="3"/>
    <cellStyle name="Normal 4 2" xfId="4"/>
    <cellStyle name="Vírgula" xfId="5" builtinId="3"/>
    <cellStyle name="Vírgula 2" xf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663399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33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6" Type="http://schemas.openxmlformats.org/officeDocument/2006/relationships/image" Target="../media/image6.png"/><Relationship Id="rId5" Type="http://schemas.openxmlformats.org/officeDocument/2006/relationships/image" Target="../media/image7.jp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222248</xdr:colOff>
      <xdr:row>7</xdr:row>
      <xdr:rowOff>63500</xdr:rowOff>
    </xdr:from>
    <xdr:to>
      <xdr:col>0</xdr:col>
      <xdr:colOff>1407437</xdr:colOff>
      <xdr:row>7</xdr:row>
      <xdr:rowOff>440590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48" y="2111375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296324</xdr:colOff>
      <xdr:row>9</xdr:row>
      <xdr:rowOff>137579</xdr:rowOff>
    </xdr:from>
    <xdr:to>
      <xdr:col>0</xdr:col>
      <xdr:colOff>1253479</xdr:colOff>
      <xdr:row>9</xdr:row>
      <xdr:rowOff>411923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6324" y="3195104"/>
          <a:ext cx="957155" cy="274344"/>
        </a:xfrm>
        <a:prstGeom prst="rect">
          <a:avLst/>
        </a:prstGeom>
      </xdr:spPr>
    </xdr:pic>
    <xdr:clientData/>
  </xdr:twoCellAnchor>
  <xdr:twoCellAnchor editAs="oneCell">
    <xdr:from>
      <xdr:col>0</xdr:col>
      <xdr:colOff>264575</xdr:colOff>
      <xdr:row>18</xdr:row>
      <xdr:rowOff>126996</xdr:rowOff>
    </xdr:from>
    <xdr:to>
      <xdr:col>0</xdr:col>
      <xdr:colOff>1221730</xdr:colOff>
      <xdr:row>18</xdr:row>
      <xdr:rowOff>401340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4575" y="7356471"/>
          <a:ext cx="957155" cy="274344"/>
        </a:xfrm>
        <a:prstGeom prst="rect">
          <a:avLst/>
        </a:prstGeom>
      </xdr:spPr>
    </xdr:pic>
    <xdr:clientData/>
  </xdr:twoCellAnchor>
  <xdr:twoCellAnchor editAs="oneCell">
    <xdr:from>
      <xdr:col>0</xdr:col>
      <xdr:colOff>383030</xdr:colOff>
      <xdr:row>3</xdr:row>
      <xdr:rowOff>44365</xdr:rowOff>
    </xdr:from>
    <xdr:to>
      <xdr:col>0</xdr:col>
      <xdr:colOff>1251036</xdr:colOff>
      <xdr:row>5</xdr:row>
      <xdr:rowOff>277371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30" y="644440"/>
          <a:ext cx="868006" cy="861656"/>
        </a:xfrm>
        <a:prstGeom prst="rect">
          <a:avLst/>
        </a:prstGeom>
      </xdr:spPr>
    </xdr:pic>
    <xdr:clientData/>
  </xdr:twoCellAnchor>
  <xdr:twoCellAnchor editAs="oneCell">
    <xdr:from>
      <xdr:col>0</xdr:col>
      <xdr:colOff>3984</xdr:colOff>
      <xdr:row>12</xdr:row>
      <xdr:rowOff>138167</xdr:rowOff>
    </xdr:from>
    <xdr:to>
      <xdr:col>1</xdr:col>
      <xdr:colOff>26981</xdr:colOff>
      <xdr:row>14</xdr:row>
      <xdr:rowOff>205155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" y="4876855"/>
          <a:ext cx="1630341" cy="686113"/>
        </a:xfrm>
        <a:prstGeom prst="rect">
          <a:avLst/>
        </a:prstGeom>
      </xdr:spPr>
    </xdr:pic>
    <xdr:clientData/>
  </xdr:twoCellAnchor>
  <xdr:twoCellAnchor editAs="oneCell">
    <xdr:from>
      <xdr:col>0</xdr:col>
      <xdr:colOff>211667</xdr:colOff>
      <xdr:row>16</xdr:row>
      <xdr:rowOff>74082</xdr:rowOff>
    </xdr:from>
    <xdr:to>
      <xdr:col>0</xdr:col>
      <xdr:colOff>1396856</xdr:colOff>
      <xdr:row>16</xdr:row>
      <xdr:rowOff>451172</xdr:rowOff>
    </xdr:to>
    <xdr:pic>
      <xdr:nvPicPr>
        <xdr:cNvPr id="13" name="Imagem 1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667" y="6293907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352431</xdr:colOff>
      <xdr:row>8</xdr:row>
      <xdr:rowOff>51688</xdr:rowOff>
    </xdr:from>
    <xdr:to>
      <xdr:col>0</xdr:col>
      <xdr:colOff>1131137</xdr:colOff>
      <xdr:row>8</xdr:row>
      <xdr:rowOff>472190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31" y="2587719"/>
          <a:ext cx="778706" cy="420502"/>
        </a:xfrm>
        <a:prstGeom prst="rect">
          <a:avLst/>
        </a:prstGeom>
      </xdr:spPr>
    </xdr:pic>
    <xdr:clientData/>
  </xdr:twoCellAnchor>
  <xdr:twoCellAnchor editAs="oneCell">
    <xdr:from>
      <xdr:col>0</xdr:col>
      <xdr:colOff>338143</xdr:colOff>
      <xdr:row>17</xdr:row>
      <xdr:rowOff>73118</xdr:rowOff>
    </xdr:from>
    <xdr:to>
      <xdr:col>0</xdr:col>
      <xdr:colOff>1116849</xdr:colOff>
      <xdr:row>17</xdr:row>
      <xdr:rowOff>493620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143" y="6240556"/>
          <a:ext cx="778706" cy="420502"/>
        </a:xfrm>
        <a:prstGeom prst="rect">
          <a:avLst/>
        </a:prstGeom>
      </xdr:spPr>
    </xdr:pic>
    <xdr:clientData/>
  </xdr:twoCellAnchor>
  <xdr:twoCellAnchor editAs="oneCell">
    <xdr:from>
      <xdr:col>0</xdr:col>
      <xdr:colOff>306645</xdr:colOff>
      <xdr:row>6</xdr:row>
      <xdr:rowOff>37940</xdr:rowOff>
    </xdr:from>
    <xdr:to>
      <xdr:col>0</xdr:col>
      <xdr:colOff>1384043</xdr:colOff>
      <xdr:row>6</xdr:row>
      <xdr:rowOff>474029</xdr:rowOff>
    </xdr:to>
    <xdr:pic>
      <xdr:nvPicPr>
        <xdr:cNvPr id="6" name="Imagem 5"/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16" t="18452" r="8324" b="11846"/>
        <a:stretch/>
      </xdr:blipFill>
      <xdr:spPr>
        <a:xfrm>
          <a:off x="306645" y="1573846"/>
          <a:ext cx="1077398" cy="436089"/>
        </a:xfrm>
        <a:prstGeom prst="rect">
          <a:avLst/>
        </a:prstGeom>
      </xdr:spPr>
    </xdr:pic>
    <xdr:clientData/>
  </xdr:twoCellAnchor>
  <xdr:twoCellAnchor editAs="oneCell">
    <xdr:from>
      <xdr:col>0</xdr:col>
      <xdr:colOff>304265</xdr:colOff>
      <xdr:row>15</xdr:row>
      <xdr:rowOff>47390</xdr:rowOff>
    </xdr:from>
    <xdr:to>
      <xdr:col>0</xdr:col>
      <xdr:colOff>1381663</xdr:colOff>
      <xdr:row>15</xdr:row>
      <xdr:rowOff>483479</xdr:rowOff>
    </xdr:to>
    <xdr:pic>
      <xdr:nvPicPr>
        <xdr:cNvPr id="19" name="Imagem 18"/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16" t="18452" r="8324" b="11846"/>
        <a:stretch/>
      </xdr:blipFill>
      <xdr:spPr>
        <a:xfrm>
          <a:off x="304265" y="5214703"/>
          <a:ext cx="1077398" cy="4360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222248</xdr:colOff>
      <xdr:row>7</xdr:row>
      <xdr:rowOff>63500</xdr:rowOff>
    </xdr:from>
    <xdr:to>
      <xdr:col>0</xdr:col>
      <xdr:colOff>1407437</xdr:colOff>
      <xdr:row>7</xdr:row>
      <xdr:rowOff>440590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48" y="2111375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296324</xdr:colOff>
      <xdr:row>9</xdr:row>
      <xdr:rowOff>137579</xdr:rowOff>
    </xdr:from>
    <xdr:to>
      <xdr:col>0</xdr:col>
      <xdr:colOff>1253479</xdr:colOff>
      <xdr:row>9</xdr:row>
      <xdr:rowOff>411923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6324" y="3195104"/>
          <a:ext cx="957155" cy="274344"/>
        </a:xfrm>
        <a:prstGeom prst="rect">
          <a:avLst/>
        </a:prstGeom>
      </xdr:spPr>
    </xdr:pic>
    <xdr:clientData/>
  </xdr:twoCellAnchor>
  <xdr:twoCellAnchor editAs="oneCell">
    <xdr:from>
      <xdr:col>0</xdr:col>
      <xdr:colOff>264575</xdr:colOff>
      <xdr:row>19</xdr:row>
      <xdr:rowOff>126996</xdr:rowOff>
    </xdr:from>
    <xdr:to>
      <xdr:col>0</xdr:col>
      <xdr:colOff>1221730</xdr:colOff>
      <xdr:row>19</xdr:row>
      <xdr:rowOff>401340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4575" y="7356471"/>
          <a:ext cx="957155" cy="274344"/>
        </a:xfrm>
        <a:prstGeom prst="rect">
          <a:avLst/>
        </a:prstGeom>
      </xdr:spPr>
    </xdr:pic>
    <xdr:clientData/>
  </xdr:twoCellAnchor>
  <xdr:twoCellAnchor editAs="oneCell">
    <xdr:from>
      <xdr:col>0</xdr:col>
      <xdr:colOff>383030</xdr:colOff>
      <xdr:row>3</xdr:row>
      <xdr:rowOff>44365</xdr:rowOff>
    </xdr:from>
    <xdr:to>
      <xdr:col>0</xdr:col>
      <xdr:colOff>1251036</xdr:colOff>
      <xdr:row>5</xdr:row>
      <xdr:rowOff>277371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30" y="651584"/>
          <a:ext cx="868006" cy="8521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161978</xdr:rowOff>
    </xdr:from>
    <xdr:to>
      <xdr:col>1</xdr:col>
      <xdr:colOff>22997</xdr:colOff>
      <xdr:row>15</xdr:row>
      <xdr:rowOff>228966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00728"/>
          <a:ext cx="1630341" cy="686113"/>
        </a:xfrm>
        <a:prstGeom prst="rect">
          <a:avLst/>
        </a:prstGeom>
      </xdr:spPr>
    </xdr:pic>
    <xdr:clientData/>
  </xdr:twoCellAnchor>
  <xdr:twoCellAnchor editAs="oneCell">
    <xdr:from>
      <xdr:col>0</xdr:col>
      <xdr:colOff>211667</xdr:colOff>
      <xdr:row>17</xdr:row>
      <xdr:rowOff>74082</xdr:rowOff>
    </xdr:from>
    <xdr:to>
      <xdr:col>0</xdr:col>
      <xdr:colOff>1396856</xdr:colOff>
      <xdr:row>17</xdr:row>
      <xdr:rowOff>451172</xdr:rowOff>
    </xdr:to>
    <xdr:pic>
      <xdr:nvPicPr>
        <xdr:cNvPr id="13" name="Imagem 1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667" y="6293907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192354</xdr:colOff>
      <xdr:row>10</xdr:row>
      <xdr:rowOff>36706</xdr:rowOff>
    </xdr:from>
    <xdr:to>
      <xdr:col>0</xdr:col>
      <xdr:colOff>1309167</xdr:colOff>
      <xdr:row>10</xdr:row>
      <xdr:rowOff>483552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354" y="3572862"/>
          <a:ext cx="1116813" cy="446846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142872</xdr:colOff>
      <xdr:row>20</xdr:row>
      <xdr:rowOff>35718</xdr:rowOff>
    </xdr:from>
    <xdr:to>
      <xdr:col>0</xdr:col>
      <xdr:colOff>1259685</xdr:colOff>
      <xdr:row>20</xdr:row>
      <xdr:rowOff>482564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2" y="8203406"/>
          <a:ext cx="1116813" cy="446846"/>
        </a:xfrm>
        <a:prstGeom prst="rect">
          <a:avLst/>
        </a:prstGeom>
      </xdr:spPr>
    </xdr:pic>
    <xdr:clientData/>
  </xdr:twoCellAnchor>
  <xdr:twoCellAnchor editAs="oneCell">
    <xdr:from>
      <xdr:col>0</xdr:col>
      <xdr:colOff>351527</xdr:colOff>
      <xdr:row>6</xdr:row>
      <xdr:rowOff>33711</xdr:rowOff>
    </xdr:from>
    <xdr:to>
      <xdr:col>0</xdr:col>
      <xdr:colOff>1428925</xdr:colOff>
      <xdr:row>6</xdr:row>
      <xdr:rowOff>469800</xdr:rowOff>
    </xdr:to>
    <xdr:pic>
      <xdr:nvPicPr>
        <xdr:cNvPr id="18" name="Imagem 17"/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16" t="18452" r="8324" b="11846"/>
        <a:stretch/>
      </xdr:blipFill>
      <xdr:spPr>
        <a:xfrm>
          <a:off x="351527" y="1569617"/>
          <a:ext cx="1077398" cy="436089"/>
        </a:xfrm>
        <a:prstGeom prst="rect">
          <a:avLst/>
        </a:prstGeom>
      </xdr:spPr>
    </xdr:pic>
    <xdr:clientData/>
  </xdr:twoCellAnchor>
  <xdr:twoCellAnchor editAs="oneCell">
    <xdr:from>
      <xdr:col>0</xdr:col>
      <xdr:colOff>339617</xdr:colOff>
      <xdr:row>16</xdr:row>
      <xdr:rowOff>45617</xdr:rowOff>
    </xdr:from>
    <xdr:to>
      <xdr:col>0</xdr:col>
      <xdr:colOff>1417015</xdr:colOff>
      <xdr:row>16</xdr:row>
      <xdr:rowOff>481706</xdr:rowOff>
    </xdr:to>
    <xdr:pic>
      <xdr:nvPicPr>
        <xdr:cNvPr id="19" name="Imagem 18"/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16" t="18452" r="8324" b="11846"/>
        <a:stretch/>
      </xdr:blipFill>
      <xdr:spPr>
        <a:xfrm>
          <a:off x="339617" y="5712992"/>
          <a:ext cx="1077398" cy="436089"/>
        </a:xfrm>
        <a:prstGeom prst="rect">
          <a:avLst/>
        </a:prstGeom>
      </xdr:spPr>
    </xdr:pic>
    <xdr:clientData/>
  </xdr:twoCellAnchor>
  <xdr:twoCellAnchor editAs="oneCell">
    <xdr:from>
      <xdr:col>0</xdr:col>
      <xdr:colOff>321462</xdr:colOff>
      <xdr:row>8</xdr:row>
      <xdr:rowOff>47624</xdr:rowOff>
    </xdr:from>
    <xdr:to>
      <xdr:col>0</xdr:col>
      <xdr:colOff>1100168</xdr:colOff>
      <xdr:row>8</xdr:row>
      <xdr:rowOff>468126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462" y="2583655"/>
          <a:ext cx="778706" cy="420502"/>
        </a:xfrm>
        <a:prstGeom prst="rect">
          <a:avLst/>
        </a:prstGeom>
      </xdr:spPr>
    </xdr:pic>
    <xdr:clientData/>
  </xdr:twoCellAnchor>
  <xdr:twoCellAnchor editAs="oneCell">
    <xdr:from>
      <xdr:col>0</xdr:col>
      <xdr:colOff>285744</xdr:colOff>
      <xdr:row>18</xdr:row>
      <xdr:rowOff>47624</xdr:rowOff>
    </xdr:from>
    <xdr:to>
      <xdr:col>0</xdr:col>
      <xdr:colOff>1064450</xdr:colOff>
      <xdr:row>18</xdr:row>
      <xdr:rowOff>468126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44" y="6715124"/>
          <a:ext cx="778706" cy="4205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4"/>
  <sheetViews>
    <sheetView showGridLines="0" tabSelected="1" zoomScale="80" zoomScaleNormal="80" zoomScalePageLayoutView="80" workbookViewId="0">
      <selection activeCell="A4" sqref="A4:A6"/>
    </sheetView>
  </sheetViews>
  <sheetFormatPr defaultColWidth="8.85546875" defaultRowHeight="12.75" x14ac:dyDescent="0.2"/>
  <cols>
    <col min="1" max="1" width="24.140625" customWidth="1"/>
    <col min="2" max="4" width="18.7109375" customWidth="1"/>
    <col min="5" max="5" width="22.42578125" customWidth="1"/>
    <col min="6" max="8" width="18.7109375" customWidth="1"/>
    <col min="9" max="9" width="21.42578125" customWidth="1"/>
    <col min="10" max="17" width="18.7109375" customWidth="1"/>
    <col min="19" max="19" width="9.28515625" bestFit="1" customWidth="1"/>
  </cols>
  <sheetData>
    <row r="1" spans="1:20" s="1" customFormat="1" ht="15.95" customHeight="1" x14ac:dyDescent="0.2">
      <c r="A1" s="48" t="str">
        <f>"DADOS COMPARATIVOS - "&amp;UPPER(TEXT($H$1,"mmmmmmmmmm"))&amp;"/"&amp;TEXT($H$1,"aaaa")&amp;" - ASSOCIAÇÃO BRASILEIRA DAS EMPRESAS AÉREAS"</f>
        <v>DADOS COMPARATIVOS - JANEIRO/2016 - ASSOCIAÇÃO BRASILEIRA DAS EMPRESAS AÉREAS</v>
      </c>
      <c r="B1" s="48"/>
      <c r="C1" s="48"/>
      <c r="D1" s="48"/>
      <c r="E1" s="48"/>
      <c r="F1" s="48"/>
      <c r="G1" s="48"/>
      <c r="H1" s="53">
        <v>42370</v>
      </c>
      <c r="I1" s="48"/>
      <c r="J1" s="48"/>
      <c r="K1" s="48"/>
      <c r="L1" s="48"/>
      <c r="M1" s="48"/>
      <c r="N1" s="48"/>
      <c r="O1" s="48"/>
      <c r="P1" s="48"/>
      <c r="Q1" s="48"/>
    </row>
    <row r="2" spans="1:20" s="1" customFormat="1" ht="15.95" customHeight="1" thickBot="1" x14ac:dyDescent="0.25">
      <c r="A2" s="54" t="s">
        <v>4</v>
      </c>
      <c r="B2" s="54"/>
      <c r="C2" s="54"/>
      <c r="D2" s="54"/>
      <c r="E2" s="54"/>
      <c r="F2" s="54"/>
      <c r="G2" s="54"/>
      <c r="H2" s="55">
        <v>42005</v>
      </c>
      <c r="I2" s="54"/>
      <c r="J2" s="54"/>
      <c r="K2" s="54"/>
      <c r="L2" s="54"/>
      <c r="M2" s="54"/>
      <c r="N2" s="54"/>
      <c r="O2" s="54"/>
      <c r="P2" s="54"/>
      <c r="Q2" s="54"/>
    </row>
    <row r="3" spans="1:20" s="1" customFormat="1" ht="15.95" customHeight="1" thickBot="1" x14ac:dyDescent="0.25">
      <c r="A3" s="93" t="s">
        <v>5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5"/>
      <c r="T3" s="2"/>
    </row>
    <row r="4" spans="1:20" s="1" customFormat="1" ht="24.95" customHeight="1" x14ac:dyDescent="0.2">
      <c r="A4" s="96"/>
      <c r="B4" s="78" t="str">
        <f>""&amp;UPPER(TEXT($H$2,"mmmmmmmmmm"))&amp;"/"&amp;TEXT($H$2,"aaaa")&amp;""</f>
        <v>JANEIRO/2015</v>
      </c>
      <c r="C4" s="79"/>
      <c r="D4" s="79"/>
      <c r="E4" s="80"/>
      <c r="F4" s="78" t="str">
        <f>""&amp;UPPER(TEXT($H$1,"mmmmmmmmmm"))&amp;"/"&amp;TEXT($H$1,"aaaa")&amp;""</f>
        <v>JANEIRO/2016</v>
      </c>
      <c r="G4" s="79"/>
      <c r="H4" s="79"/>
      <c r="I4" s="80"/>
      <c r="J4" s="81" t="s">
        <v>8</v>
      </c>
      <c r="K4" s="82"/>
      <c r="L4" s="82"/>
      <c r="M4" s="83"/>
      <c r="N4" s="84" t="s">
        <v>12</v>
      </c>
      <c r="O4" s="85"/>
      <c r="P4" s="85"/>
      <c r="Q4" s="86"/>
    </row>
    <row r="5" spans="1:20" s="1" customFormat="1" ht="24.95" customHeight="1" x14ac:dyDescent="0.2">
      <c r="A5" s="97"/>
      <c r="B5" s="69" t="s">
        <v>0</v>
      </c>
      <c r="C5" s="70" t="s">
        <v>1</v>
      </c>
      <c r="D5" s="70" t="s">
        <v>7</v>
      </c>
      <c r="E5" s="71" t="s">
        <v>14</v>
      </c>
      <c r="F5" s="69" t="s">
        <v>0</v>
      </c>
      <c r="G5" s="70" t="s">
        <v>1</v>
      </c>
      <c r="H5" s="70" t="s">
        <v>7</v>
      </c>
      <c r="I5" s="71" t="s">
        <v>14</v>
      </c>
      <c r="J5" s="73"/>
      <c r="K5" s="74"/>
      <c r="L5" s="74"/>
      <c r="M5" s="75"/>
      <c r="N5" s="90" t="s">
        <v>2</v>
      </c>
      <c r="O5" s="91"/>
      <c r="P5" s="91" t="s">
        <v>3</v>
      </c>
      <c r="Q5" s="92"/>
    </row>
    <row r="6" spans="1:20" s="1" customFormat="1" ht="24.95" customHeight="1" x14ac:dyDescent="0.2">
      <c r="A6" s="97"/>
      <c r="B6" s="69"/>
      <c r="C6" s="70"/>
      <c r="D6" s="70"/>
      <c r="E6" s="72"/>
      <c r="F6" s="69"/>
      <c r="G6" s="70"/>
      <c r="H6" s="70"/>
      <c r="I6" s="72"/>
      <c r="J6" s="24" t="s">
        <v>9</v>
      </c>
      <c r="K6" s="17" t="s">
        <v>10</v>
      </c>
      <c r="L6" s="17" t="s">
        <v>11</v>
      </c>
      <c r="M6" s="25" t="s">
        <v>15</v>
      </c>
      <c r="N6" s="56" t="str">
        <f>""&amp;UPPER(TEXT($H$2,"mmm"))&amp;"/"&amp;TEXT($H$2,"aaaa")&amp;""</f>
        <v>JAN/2015</v>
      </c>
      <c r="O6" s="56" t="str">
        <f>""&amp;UPPER(TEXT($H$1,"mmm"))&amp;"/"&amp;TEXT($H$1,"aaaa")&amp;""</f>
        <v>JAN/2016</v>
      </c>
      <c r="P6" s="56" t="str">
        <f>""&amp;UPPER(TEXT($H$2,"mmm"))&amp;"/"&amp;TEXT($H$2,"aaaa")&amp;""</f>
        <v>JAN/2015</v>
      </c>
      <c r="Q6" s="56" t="str">
        <f>""&amp;UPPER(TEXT($H$1,"mmm"))&amp;"/"&amp;TEXT($H$1,"aaaa")&amp;""</f>
        <v>JAN/2016</v>
      </c>
    </row>
    <row r="7" spans="1:20" s="1" customFormat="1" ht="39.950000000000003" customHeight="1" x14ac:dyDescent="0.3">
      <c r="A7" s="37"/>
      <c r="B7" s="18">
        <v>902099</v>
      </c>
      <c r="C7" s="16">
        <v>771701</v>
      </c>
      <c r="D7" s="15">
        <f>C7/B7*100</f>
        <v>85.545045499440747</v>
      </c>
      <c r="E7" s="46">
        <v>676411</v>
      </c>
      <c r="F7" s="62">
        <v>1014264</v>
      </c>
      <c r="G7" s="63">
        <v>890637</v>
      </c>
      <c r="H7" s="15">
        <f t="shared" ref="H7:H10" si="0">G7/F7*100</f>
        <v>87.811161591065044</v>
      </c>
      <c r="I7" s="46">
        <v>801695</v>
      </c>
      <c r="J7" s="26">
        <f t="shared" ref="J7:K11" si="1">(F7-B7)/B7*100</f>
        <v>12.43377944105913</v>
      </c>
      <c r="K7" s="15">
        <f t="shared" si="1"/>
        <v>15.412186844386621</v>
      </c>
      <c r="L7" s="15">
        <f t="shared" ref="L7:L11" si="2">H7-D7</f>
        <v>2.2661160916242977</v>
      </c>
      <c r="M7" s="27">
        <f t="shared" ref="M7:M11" si="3">(I7-E7)/E7*100</f>
        <v>18.521875013859919</v>
      </c>
      <c r="N7" s="26">
        <f>B7/$B$11*100</f>
        <v>8.0120871541258705</v>
      </c>
      <c r="O7" s="15">
        <f>F7/$F$11*100</f>
        <v>9.2355299431916897</v>
      </c>
      <c r="P7" s="15">
        <f>C7/$C$11*100</f>
        <v>8.1048982740485531</v>
      </c>
      <c r="Q7" s="30">
        <f>G7/$G$11*100</f>
        <v>9.749371861565546</v>
      </c>
      <c r="R7" s="13"/>
      <c r="S7" s="2"/>
    </row>
    <row r="8" spans="1:20" s="1" customFormat="1" ht="39.950000000000003" customHeight="1" x14ac:dyDescent="0.3">
      <c r="A8" s="37"/>
      <c r="B8" s="18">
        <v>1916291</v>
      </c>
      <c r="C8" s="16">
        <v>1562914</v>
      </c>
      <c r="D8" s="15">
        <f t="shared" ref="D8:D10" si="4">C8/B8*100</f>
        <v>81.559324758087371</v>
      </c>
      <c r="E8" s="46">
        <v>1867510</v>
      </c>
      <c r="F8" s="62">
        <v>1957461</v>
      </c>
      <c r="G8" s="63">
        <v>1575209</v>
      </c>
      <c r="H8" s="15">
        <f t="shared" si="0"/>
        <v>80.472050273287692</v>
      </c>
      <c r="I8" s="46">
        <v>1809472</v>
      </c>
      <c r="J8" s="26">
        <f t="shared" si="1"/>
        <v>2.1484210905337449</v>
      </c>
      <c r="K8" s="15">
        <f t="shared" si="1"/>
        <v>0.78667156350253431</v>
      </c>
      <c r="L8" s="15">
        <f t="shared" si="2"/>
        <v>-1.0872744847996785</v>
      </c>
      <c r="M8" s="27">
        <f t="shared" si="3"/>
        <v>-3.1077745232957255</v>
      </c>
      <c r="N8" s="26">
        <f>B8/$B$11*100</f>
        <v>17.019740078047992</v>
      </c>
      <c r="O8" s="15">
        <f>F8/$F$11*100</f>
        <v>17.823948871427898</v>
      </c>
      <c r="P8" s="15">
        <f>C8/$C$11*100</f>
        <v>16.414724071999803</v>
      </c>
      <c r="Q8" s="30">
        <f>G8/$G$11*100</f>
        <v>17.243049975113099</v>
      </c>
      <c r="R8" s="13"/>
      <c r="S8" s="2"/>
    </row>
    <row r="9" spans="1:20" s="1" customFormat="1" ht="39.950000000000003" customHeight="1" x14ac:dyDescent="0.3">
      <c r="A9" s="37"/>
      <c r="B9" s="18">
        <v>4358025</v>
      </c>
      <c r="C9" s="16">
        <v>3662926</v>
      </c>
      <c r="D9" s="15">
        <f t="shared" si="4"/>
        <v>84.050137390216889</v>
      </c>
      <c r="E9" s="46">
        <v>3593680</v>
      </c>
      <c r="F9" s="62">
        <v>4283958</v>
      </c>
      <c r="G9" s="63">
        <v>3529401</v>
      </c>
      <c r="H9" s="15">
        <f t="shared" si="0"/>
        <v>82.386451968016488</v>
      </c>
      <c r="I9" s="19">
        <v>3396393</v>
      </c>
      <c r="J9" s="26">
        <f t="shared" si="1"/>
        <v>-1.699554270569811</v>
      </c>
      <c r="K9" s="15">
        <f t="shared" si="1"/>
        <v>-3.645309787858122</v>
      </c>
      <c r="L9" s="15">
        <f t="shared" si="2"/>
        <v>-1.6636854222004018</v>
      </c>
      <c r="M9" s="27">
        <f t="shared" si="3"/>
        <v>-5.4898321497740481</v>
      </c>
      <c r="N9" s="26">
        <f>B9/$B$11*100</f>
        <v>38.706257428352536</v>
      </c>
      <c r="O9" s="15">
        <f>F9/$F$11*100</f>
        <v>39.008209287104329</v>
      </c>
      <c r="P9" s="15">
        <f>C9/$C$11*100</f>
        <v>38.470395419168263</v>
      </c>
      <c r="Q9" s="30">
        <f>G9/$G$11*100</f>
        <v>38.634643291914998</v>
      </c>
      <c r="R9" s="13"/>
      <c r="S9" s="2"/>
      <c r="T9" s="12"/>
    </row>
    <row r="10" spans="1:20" s="1" customFormat="1" ht="39.950000000000003" customHeight="1" x14ac:dyDescent="0.3">
      <c r="A10" s="37"/>
      <c r="B10" s="18">
        <v>4082811</v>
      </c>
      <c r="C10" s="16">
        <v>3523874</v>
      </c>
      <c r="D10" s="15">
        <f t="shared" si="4"/>
        <v>86.309995735781058</v>
      </c>
      <c r="E10" s="46">
        <v>3100266</v>
      </c>
      <c r="F10" s="62">
        <v>3726513</v>
      </c>
      <c r="G10" s="63">
        <v>3140080</v>
      </c>
      <c r="H10" s="15">
        <f t="shared" si="0"/>
        <v>84.263224091798421</v>
      </c>
      <c r="I10" s="46">
        <v>2760666</v>
      </c>
      <c r="J10" s="26">
        <f t="shared" si="1"/>
        <v>-8.7267816217797005</v>
      </c>
      <c r="K10" s="15">
        <f t="shared" si="1"/>
        <v>-10.89125207087427</v>
      </c>
      <c r="L10" s="15">
        <f t="shared" si="2"/>
        <v>-2.0467716439826376</v>
      </c>
      <c r="M10" s="27">
        <f t="shared" si="3"/>
        <v>-10.953898794490536</v>
      </c>
      <c r="N10" s="26">
        <f>B10/$B$11*100</f>
        <v>36.261915339473596</v>
      </c>
      <c r="O10" s="15">
        <f>F10/$F$11*100</f>
        <v>33.932311898276083</v>
      </c>
      <c r="P10" s="15">
        <f>C10/$C$11*100</f>
        <v>37.009982234783379</v>
      </c>
      <c r="Q10" s="30">
        <f>G10/$G$11*100</f>
        <v>34.372934871406351</v>
      </c>
      <c r="R10" s="13"/>
      <c r="S10" s="2"/>
      <c r="T10" s="2"/>
    </row>
    <row r="11" spans="1:20" s="1" customFormat="1" ht="39.950000000000003" customHeight="1" thickBot="1" x14ac:dyDescent="0.25">
      <c r="A11" s="38"/>
      <c r="B11" s="31">
        <f>SUM(B7:B10)</f>
        <v>11259226</v>
      </c>
      <c r="C11" s="32">
        <f>SUM(C7:C10)</f>
        <v>9521415</v>
      </c>
      <c r="D11" s="33">
        <f>C11/B11*100</f>
        <v>84.56544881504287</v>
      </c>
      <c r="E11" s="34">
        <f>SUM(E7:E10)</f>
        <v>9237867</v>
      </c>
      <c r="F11" s="31">
        <f>SUM(F7:F10)</f>
        <v>10982196</v>
      </c>
      <c r="G11" s="32">
        <f>SUM(G7:G10)</f>
        <v>9135327</v>
      </c>
      <c r="H11" s="33">
        <f>G11/F11*100</f>
        <v>83.183062840983709</v>
      </c>
      <c r="I11" s="34">
        <f>SUM(I7:I10)</f>
        <v>8768226</v>
      </c>
      <c r="J11" s="35">
        <f t="shared" si="1"/>
        <v>-2.4604710838915569</v>
      </c>
      <c r="K11" s="33">
        <f t="shared" si="1"/>
        <v>-4.0549435141730514</v>
      </c>
      <c r="L11" s="33">
        <f t="shared" si="2"/>
        <v>-1.3823859740591615</v>
      </c>
      <c r="M11" s="36">
        <f t="shared" si="3"/>
        <v>-5.0838683865009093</v>
      </c>
      <c r="N11" s="35">
        <f>SUM(N7:N10)</f>
        <v>100</v>
      </c>
      <c r="O11" s="33">
        <f>SUM(O7:O10)</f>
        <v>100</v>
      </c>
      <c r="P11" s="33">
        <f>SUM(P7:P10)</f>
        <v>100</v>
      </c>
      <c r="Q11" s="36">
        <f>SUM(Q7:Q10)</f>
        <v>100</v>
      </c>
      <c r="R11" s="2"/>
      <c r="S11" s="2"/>
    </row>
    <row r="12" spans="1:20" s="1" customFormat="1" ht="15.95" customHeight="1" thickBot="1" x14ac:dyDescent="0.25">
      <c r="A12" s="87" t="s">
        <v>6</v>
      </c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9"/>
      <c r="R12" s="2"/>
      <c r="S12" s="2"/>
    </row>
    <row r="13" spans="1:20" s="1" customFormat="1" ht="24.95" customHeight="1" x14ac:dyDescent="0.2">
      <c r="A13" s="76"/>
      <c r="B13" s="78" t="str">
        <f>""&amp;UPPER(TEXT($H$2,"mmmmmmmmmm"))&amp;"/"&amp;TEXT($H$2,"aaaa")&amp;""</f>
        <v>JANEIRO/2015</v>
      </c>
      <c r="C13" s="79"/>
      <c r="D13" s="79"/>
      <c r="E13" s="80"/>
      <c r="F13" s="78" t="str">
        <f>""&amp;UPPER(TEXT($H$1,"mmmmmmmmmm"))&amp;"/"&amp;TEXT($H$1,"aaaa")&amp;""</f>
        <v>JANEIRO/2016</v>
      </c>
      <c r="G13" s="79"/>
      <c r="H13" s="79"/>
      <c r="I13" s="80"/>
      <c r="J13" s="81" t="s">
        <v>8</v>
      </c>
      <c r="K13" s="82"/>
      <c r="L13" s="82"/>
      <c r="M13" s="83"/>
      <c r="N13" s="84" t="s">
        <v>12</v>
      </c>
      <c r="O13" s="85"/>
      <c r="P13" s="85"/>
      <c r="Q13" s="86"/>
      <c r="R13" s="2"/>
      <c r="S13" s="2"/>
    </row>
    <row r="14" spans="1:20" s="1" customFormat="1" ht="24.95" customHeight="1" x14ac:dyDescent="0.2">
      <c r="A14" s="77"/>
      <c r="B14" s="69" t="s">
        <v>0</v>
      </c>
      <c r="C14" s="70" t="s">
        <v>1</v>
      </c>
      <c r="D14" s="70" t="s">
        <v>7</v>
      </c>
      <c r="E14" s="71" t="s">
        <v>14</v>
      </c>
      <c r="F14" s="69" t="s">
        <v>0</v>
      </c>
      <c r="G14" s="70" t="s">
        <v>1</v>
      </c>
      <c r="H14" s="70" t="s">
        <v>7</v>
      </c>
      <c r="I14" s="71" t="s">
        <v>14</v>
      </c>
      <c r="J14" s="73"/>
      <c r="K14" s="74"/>
      <c r="L14" s="74"/>
      <c r="M14" s="75"/>
      <c r="N14" s="90" t="s">
        <v>2</v>
      </c>
      <c r="O14" s="91"/>
      <c r="P14" s="91" t="s">
        <v>3</v>
      </c>
      <c r="Q14" s="92"/>
      <c r="R14" s="2"/>
      <c r="S14" s="2"/>
    </row>
    <row r="15" spans="1:20" s="1" customFormat="1" ht="24.95" customHeight="1" x14ac:dyDescent="0.2">
      <c r="A15" s="77"/>
      <c r="B15" s="69"/>
      <c r="C15" s="70"/>
      <c r="D15" s="70"/>
      <c r="E15" s="72"/>
      <c r="F15" s="69"/>
      <c r="G15" s="70"/>
      <c r="H15" s="70"/>
      <c r="I15" s="72"/>
      <c r="J15" s="42" t="s">
        <v>9</v>
      </c>
      <c r="K15" s="43" t="s">
        <v>10</v>
      </c>
      <c r="L15" s="43" t="s">
        <v>11</v>
      </c>
      <c r="M15" s="44" t="s">
        <v>15</v>
      </c>
      <c r="N15" s="56" t="str">
        <f>""&amp;UPPER(TEXT($H$2,"mmm"))&amp;"/"&amp;TEXT($H$2,"aaaa")&amp;""</f>
        <v>JAN/2015</v>
      </c>
      <c r="O15" s="56" t="str">
        <f>""&amp;UPPER(TEXT($H$1,"mmm"))&amp;"/"&amp;TEXT($H$1,"aaaa")&amp;""</f>
        <v>JAN/2016</v>
      </c>
      <c r="P15" s="56" t="str">
        <f>""&amp;UPPER(TEXT($H$2,"mmm"))&amp;"/"&amp;TEXT($H$2,"aaaa")&amp;""</f>
        <v>JAN/2015</v>
      </c>
      <c r="Q15" s="56" t="str">
        <f>""&amp;UPPER(TEXT($H$1,"mmm"))&amp;"/"&amp;TEXT($H$1,"aaaa")&amp;""</f>
        <v>JAN/2016</v>
      </c>
      <c r="R15" s="2"/>
      <c r="S15" s="2"/>
    </row>
    <row r="16" spans="1:20" s="1" customFormat="1" ht="39.950000000000003" customHeight="1" x14ac:dyDescent="0.3">
      <c r="A16" s="39"/>
      <c r="B16" s="18">
        <v>4828</v>
      </c>
      <c r="C16" s="16">
        <v>1687</v>
      </c>
      <c r="D16" s="15">
        <f t="shared" ref="D16:D19" si="5">C16/B16*100</f>
        <v>34.94200497100249</v>
      </c>
      <c r="E16" s="19">
        <v>415</v>
      </c>
      <c r="F16" s="18">
        <v>5364</v>
      </c>
      <c r="G16" s="16">
        <v>2564</v>
      </c>
      <c r="H16" s="15">
        <f t="shared" ref="H16:H19" si="6">G16/F16*100</f>
        <v>47.800149142431017</v>
      </c>
      <c r="I16" s="46">
        <v>631</v>
      </c>
      <c r="J16" s="26">
        <f t="shared" ref="J16" si="7">(F16-B16)/B16*100</f>
        <v>11.101905550952775</v>
      </c>
      <c r="K16" s="15">
        <f t="shared" ref="K16" si="8">(G16-C16)/C16*100</f>
        <v>51.985773562537055</v>
      </c>
      <c r="L16" s="15">
        <f>H16-D16</f>
        <v>12.858144171428528</v>
      </c>
      <c r="M16" s="27">
        <f>(I16-E16)/E16*100</f>
        <v>52.048192771084331</v>
      </c>
      <c r="N16" s="26">
        <f t="shared" ref="N16:N17" si="9">B16/$B$20*100</f>
        <v>0.13256317824338412</v>
      </c>
      <c r="O16" s="15">
        <f t="shared" ref="O16:O17" si="10">F16/$F$20*100</f>
        <v>0.13862657350464724</v>
      </c>
      <c r="P16" s="15">
        <f t="shared" ref="P16:P17" si="11">C16/$C$20*100</f>
        <v>5.4784164356389983E-2</v>
      </c>
      <c r="Q16" s="27">
        <f>G16/$G$20*100</f>
        <v>7.80887623144364E-2</v>
      </c>
      <c r="R16" s="2"/>
      <c r="S16" s="2"/>
    </row>
    <row r="17" spans="1:19" s="1" customFormat="1" ht="39.950000000000003" customHeight="1" x14ac:dyDescent="0.3">
      <c r="A17" s="39"/>
      <c r="B17" s="18">
        <v>260326</v>
      </c>
      <c r="C17" s="16">
        <v>239408</v>
      </c>
      <c r="D17" s="15">
        <f t="shared" si="5"/>
        <v>91.96469042661893</v>
      </c>
      <c r="E17" s="19">
        <v>36083</v>
      </c>
      <c r="F17" s="18">
        <v>477427</v>
      </c>
      <c r="G17" s="16">
        <v>427935</v>
      </c>
      <c r="H17" s="15">
        <f t="shared" si="6"/>
        <v>89.633598434943991</v>
      </c>
      <c r="I17" s="46">
        <v>68250</v>
      </c>
      <c r="J17" s="26">
        <f t="shared" ref="J17" si="12">(F17-B17)/B17*100</f>
        <v>83.395819088373813</v>
      </c>
      <c r="K17" s="15">
        <f t="shared" ref="K17" si="13">(G17-C17)/C17*100</f>
        <v>78.747159660495896</v>
      </c>
      <c r="L17" s="15">
        <f>H17-D17</f>
        <v>-2.3310919916749384</v>
      </c>
      <c r="M17" s="27">
        <f>(I17-E17)/E17*100</f>
        <v>89.147243854446685</v>
      </c>
      <c r="N17" s="26">
        <f t="shared" si="9"/>
        <v>7.1478131606021584</v>
      </c>
      <c r="O17" s="15">
        <f t="shared" si="10"/>
        <v>12.338566202200452</v>
      </c>
      <c r="P17" s="15">
        <f t="shared" si="11"/>
        <v>7.7746100890543053</v>
      </c>
      <c r="Q17" s="27">
        <f>G17/$G$20*100</f>
        <v>13.033117980120256</v>
      </c>
      <c r="R17" s="2"/>
      <c r="S17" s="2"/>
    </row>
    <row r="18" spans="1:19" s="1" customFormat="1" ht="39.950000000000003" customHeight="1" x14ac:dyDescent="0.3">
      <c r="A18" s="39"/>
      <c r="B18" s="18">
        <v>635082</v>
      </c>
      <c r="C18" s="16">
        <v>488274</v>
      </c>
      <c r="D18" s="15">
        <f t="shared" si="5"/>
        <v>76.883615029240318</v>
      </c>
      <c r="E18" s="19">
        <v>204305</v>
      </c>
      <c r="F18" s="18">
        <v>533711</v>
      </c>
      <c r="G18" s="16">
        <v>432580</v>
      </c>
      <c r="H18" s="15">
        <f t="shared" si="6"/>
        <v>81.051355508880278</v>
      </c>
      <c r="I18" s="19">
        <v>200742</v>
      </c>
      <c r="J18" s="26">
        <f t="shared" ref="J18:K20" si="14">(F18-B18)/B18*100</f>
        <v>-15.961875789268158</v>
      </c>
      <c r="K18" s="15">
        <f t="shared" si="14"/>
        <v>-11.406300560750726</v>
      </c>
      <c r="L18" s="15">
        <f>H18-D18</f>
        <v>4.16774047963996</v>
      </c>
      <c r="M18" s="27">
        <f>(I18-E18)/E18*100</f>
        <v>-1.7439612344289177</v>
      </c>
      <c r="N18" s="26">
        <f>B18/$B$20*100</f>
        <v>17.43754937140946</v>
      </c>
      <c r="O18" s="15">
        <f>F18/$F$20*100</f>
        <v>13.793163156550856</v>
      </c>
      <c r="P18" s="15">
        <f>C18/$C$20*100</f>
        <v>15.856362221074075</v>
      </c>
      <c r="Q18" s="27">
        <f>G18/$G$20*100</f>
        <v>13.174585336185219</v>
      </c>
      <c r="R18" s="2"/>
      <c r="S18" s="14"/>
    </row>
    <row r="19" spans="1:19" s="1" customFormat="1" ht="39.950000000000003" customHeight="1" x14ac:dyDescent="0.3">
      <c r="A19" s="39"/>
      <c r="B19" s="18">
        <v>2741801</v>
      </c>
      <c r="C19" s="16">
        <v>2349988</v>
      </c>
      <c r="D19" s="15">
        <f t="shared" si="5"/>
        <v>85.70964851205467</v>
      </c>
      <c r="E19" s="19">
        <v>445933</v>
      </c>
      <c r="F19" s="18">
        <v>2852886</v>
      </c>
      <c r="G19" s="16">
        <v>2420364</v>
      </c>
      <c r="H19" s="15">
        <f t="shared" si="6"/>
        <v>84.839141837423583</v>
      </c>
      <c r="I19" s="46">
        <v>473546</v>
      </c>
      <c r="J19" s="26">
        <f t="shared" si="14"/>
        <v>4.0515340099445583</v>
      </c>
      <c r="K19" s="15">
        <f t="shared" si="14"/>
        <v>2.9947386965380249</v>
      </c>
      <c r="L19" s="15">
        <f>H19-D19</f>
        <v>-0.87050667463108766</v>
      </c>
      <c r="M19" s="27">
        <f>(I19-E19)/E19*100</f>
        <v>6.1921858216368832</v>
      </c>
      <c r="N19" s="26">
        <f>B19/$B$20*100</f>
        <v>75.282074289744997</v>
      </c>
      <c r="O19" s="15">
        <f>F19/$F$20*100</f>
        <v>73.729644067744047</v>
      </c>
      <c r="P19" s="15">
        <f>C19/$C$20*100</f>
        <v>76.314243525515224</v>
      </c>
      <c r="Q19" s="27">
        <f>G19/$G$20*100</f>
        <v>73.714207921380094</v>
      </c>
      <c r="R19" s="2"/>
      <c r="S19" s="14"/>
    </row>
    <row r="20" spans="1:19" s="1" customFormat="1" ht="39.950000000000003" customHeight="1" thickBot="1" x14ac:dyDescent="0.25">
      <c r="A20" s="38"/>
      <c r="B20" s="20">
        <f>SUM(B16:B19)</f>
        <v>3642037</v>
      </c>
      <c r="C20" s="21">
        <f>SUM(C16:C19)</f>
        <v>3079357</v>
      </c>
      <c r="D20" s="22">
        <f>C20/B20*100</f>
        <v>84.550404073324898</v>
      </c>
      <c r="E20" s="23">
        <f>SUM(E16:E19)</f>
        <v>686736</v>
      </c>
      <c r="F20" s="20">
        <f>SUM(F16:F19)</f>
        <v>3869388</v>
      </c>
      <c r="G20" s="21">
        <f>SUM(G16:G19)</f>
        <v>3283443</v>
      </c>
      <c r="H20" s="22">
        <f>G20/F20*100</f>
        <v>84.856907603993193</v>
      </c>
      <c r="I20" s="23">
        <f>SUM(I16:I19)</f>
        <v>743169</v>
      </c>
      <c r="J20" s="28">
        <f t="shared" si="14"/>
        <v>6.2424132429187287</v>
      </c>
      <c r="K20" s="22">
        <f t="shared" si="14"/>
        <v>6.6275524403308879</v>
      </c>
      <c r="L20" s="22">
        <f>H20-D20</f>
        <v>0.30650353066829439</v>
      </c>
      <c r="M20" s="29">
        <f>(I20-E20)/E20*100</f>
        <v>8.2175683231984351</v>
      </c>
      <c r="N20" s="28">
        <f>SUM(N16:N19)</f>
        <v>100</v>
      </c>
      <c r="O20" s="22">
        <f>SUM(O16:O19)</f>
        <v>100</v>
      </c>
      <c r="P20" s="22">
        <f>SUM(P16:P19)</f>
        <v>100</v>
      </c>
      <c r="Q20" s="29">
        <f>SUM(Q16:Q19)</f>
        <v>100</v>
      </c>
      <c r="R20" s="2"/>
      <c r="S20" s="13"/>
    </row>
    <row r="21" spans="1:19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x14ac:dyDescent="0.2">
      <c r="A22" s="5"/>
      <c r="B22" s="6"/>
      <c r="C22" s="6"/>
      <c r="D22" s="5"/>
      <c r="E22" s="6"/>
      <c r="F22" s="6"/>
      <c r="G22" s="6"/>
      <c r="H22" s="5"/>
      <c r="I22" s="6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x14ac:dyDescent="0.2">
      <c r="A23" s="5"/>
      <c r="B23" s="5"/>
      <c r="C23" s="5"/>
      <c r="D23" s="5"/>
      <c r="E23" s="5"/>
      <c r="F23" s="5"/>
      <c r="G23" s="5"/>
      <c r="H23" s="7"/>
      <c r="I23" s="7"/>
      <c r="J23" s="5"/>
      <c r="K23" s="5"/>
      <c r="L23" s="5"/>
      <c r="M23" s="5"/>
      <c r="N23" s="5"/>
      <c r="O23" s="5"/>
      <c r="P23" s="5"/>
      <c r="Q23" s="7"/>
      <c r="R23" s="5"/>
      <c r="S23" s="5"/>
    </row>
    <row r="24" spans="1:19" x14ac:dyDescent="0.2">
      <c r="A24" s="5"/>
      <c r="B24" s="5"/>
      <c r="C24" s="5"/>
      <c r="D24" s="5"/>
      <c r="E24" s="5"/>
      <c r="F24" s="6"/>
      <c r="G24" s="6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9" s="4" customFormat="1" ht="17.25" customHeight="1" x14ac:dyDescent="0.2">
      <c r="A25" s="65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</row>
    <row r="26" spans="1:19" ht="15" customHeight="1" x14ac:dyDescent="0.2">
      <c r="A26" s="8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9" ht="15" customHeight="1" x14ac:dyDescent="0.2">
      <c r="A27" s="8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9" ht="15" customHeight="1" x14ac:dyDescent="0.2">
      <c r="A28" s="9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9" ht="15" customHeight="1" x14ac:dyDescent="0.2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</row>
    <row r="30" spans="1:19" ht="15" customHeight="1" x14ac:dyDescent="0.2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</row>
    <row r="31" spans="1:19" ht="15" customHeight="1" x14ac:dyDescent="0.2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</row>
    <row r="32" spans="1:19" ht="15" customHeight="1" x14ac:dyDescent="0.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</row>
    <row r="33" spans="1:17" ht="15" customHeight="1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</row>
    <row r="34" spans="1:17" ht="15" customHeight="1" x14ac:dyDescent="0.2">
      <c r="A34" s="3"/>
      <c r="B34" s="9"/>
      <c r="C34" s="9"/>
      <c r="D34" s="9"/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</row>
  </sheetData>
  <mergeCells count="37">
    <mergeCell ref="A3:Q3"/>
    <mergeCell ref="A4:A6"/>
    <mergeCell ref="B4:E4"/>
    <mergeCell ref="F4:I4"/>
    <mergeCell ref="J4:M4"/>
    <mergeCell ref="N4:Q4"/>
    <mergeCell ref="B5:B6"/>
    <mergeCell ref="C5:C6"/>
    <mergeCell ref="N5:O5"/>
    <mergeCell ref="P5:Q5"/>
    <mergeCell ref="E14:E15"/>
    <mergeCell ref="I5:I6"/>
    <mergeCell ref="J5:M5"/>
    <mergeCell ref="A12:Q12"/>
    <mergeCell ref="D5:D6"/>
    <mergeCell ref="E5:E6"/>
    <mergeCell ref="F5:F6"/>
    <mergeCell ref="G5:G6"/>
    <mergeCell ref="H5:H6"/>
    <mergeCell ref="N14:O14"/>
    <mergeCell ref="P14:Q14"/>
    <mergeCell ref="A25:Q25"/>
    <mergeCell ref="A29:Q30"/>
    <mergeCell ref="A31:Q33"/>
    <mergeCell ref="F14:F15"/>
    <mergeCell ref="G14:G15"/>
    <mergeCell ref="H14:H15"/>
    <mergeCell ref="I14:I15"/>
    <mergeCell ref="J14:M14"/>
    <mergeCell ref="A13:A15"/>
    <mergeCell ref="B13:E13"/>
    <mergeCell ref="F13:I13"/>
    <mergeCell ref="J13:M13"/>
    <mergeCell ref="N13:Q13"/>
    <mergeCell ref="B14:B15"/>
    <mergeCell ref="C14:C15"/>
    <mergeCell ref="D14:D15"/>
  </mergeCells>
  <pageMargins left="0.25" right="0.25" top="0.75" bottom="0.75" header="0.3" footer="0.3"/>
  <pageSetup paperSize="9" scale="40" orientation="landscape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36"/>
  <sheetViews>
    <sheetView showGridLines="0" zoomScale="80" zoomScaleNormal="80" zoomScalePageLayoutView="80" workbookViewId="0">
      <selection activeCell="O15" sqref="O15"/>
    </sheetView>
  </sheetViews>
  <sheetFormatPr defaultColWidth="8.85546875" defaultRowHeight="12.75" x14ac:dyDescent="0.2"/>
  <cols>
    <col min="1" max="1" width="24.140625" customWidth="1"/>
    <col min="2" max="4" width="25.7109375" customWidth="1"/>
    <col min="5" max="6" width="18.7109375" customWidth="1"/>
    <col min="7" max="7" width="0.42578125" customWidth="1"/>
    <col min="8" max="8" width="9.28515625" customWidth="1"/>
    <col min="9" max="15" width="9.140625" customWidth="1"/>
    <col min="16" max="16" width="45.5703125" customWidth="1"/>
    <col min="17" max="17" width="12.85546875" customWidth="1"/>
  </cols>
  <sheetData>
    <row r="1" spans="1:17" s="1" customFormat="1" ht="15.95" customHeight="1" x14ac:dyDescent="0.2">
      <c r="A1" s="48" t="str">
        <f>"DADOS COMPARATIVOS - "&amp;UPPER(TEXT($H$1,"mmmmmmmmmm"))&amp;"/"&amp;TEXT($H$1,"aaaa")&amp;" - ASSOCIAÇÃO BRASILEIRA DAS EMPRESAS AÉREAS"</f>
        <v>DADOS COMPARATIVOS - JANEIRO/2016 - ASSOCIAÇÃO BRASILEIRA DAS EMPRESAS AÉREAS</v>
      </c>
      <c r="B1" s="48"/>
      <c r="C1" s="48"/>
      <c r="D1" s="48"/>
      <c r="E1" s="48"/>
      <c r="F1" s="48"/>
      <c r="G1" s="48"/>
      <c r="H1" s="57">
        <v>42370</v>
      </c>
      <c r="I1" s="48"/>
      <c r="J1" s="48"/>
      <c r="K1" s="48"/>
      <c r="L1" s="48"/>
      <c r="M1" s="48"/>
      <c r="N1" s="48"/>
      <c r="O1" s="48"/>
      <c r="P1" s="48"/>
      <c r="Q1" s="48"/>
    </row>
    <row r="2" spans="1:17" s="1" customFormat="1" ht="15.95" customHeight="1" thickBot="1" x14ac:dyDescent="0.25">
      <c r="A2" s="48" t="s">
        <v>17</v>
      </c>
      <c r="B2" s="48"/>
      <c r="C2" s="48"/>
      <c r="D2" s="48"/>
      <c r="E2" s="48"/>
      <c r="F2" s="48"/>
      <c r="G2" s="48"/>
      <c r="H2" s="57">
        <v>42005</v>
      </c>
      <c r="I2" s="48"/>
      <c r="J2" s="48"/>
      <c r="K2" s="48"/>
      <c r="L2" s="48"/>
      <c r="M2" s="48"/>
      <c r="N2" s="48"/>
      <c r="O2" s="48"/>
      <c r="P2" s="48"/>
      <c r="Q2" s="48"/>
    </row>
    <row r="3" spans="1:17" s="1" customFormat="1" ht="15.95" customHeight="1" thickBot="1" x14ac:dyDescent="0.25">
      <c r="A3" s="93" t="s">
        <v>5</v>
      </c>
      <c r="B3" s="94"/>
      <c r="C3" s="94"/>
      <c r="D3" s="94"/>
      <c r="E3" s="94"/>
      <c r="F3" s="95"/>
      <c r="I3" s="2"/>
    </row>
    <row r="4" spans="1:17" s="1" customFormat="1" ht="24.95" customHeight="1" thickBot="1" x14ac:dyDescent="0.25">
      <c r="A4" s="96"/>
      <c r="B4" s="58" t="str">
        <f>""&amp;UPPER(TEXT($H$2,"mmmmmmmmmm"))&amp;"/"&amp;TEXT($H$2,"aaaa")&amp;""</f>
        <v>JANEIRO/2015</v>
      </c>
      <c r="C4" s="59" t="str">
        <f>""&amp;UPPER(TEXT($H$1,"mmmmmmmmmm"))&amp;"/"&amp;TEXT($H$1,"aaaa")&amp;""</f>
        <v>JANEIRO/2016</v>
      </c>
      <c r="D4" s="107" t="s">
        <v>16</v>
      </c>
      <c r="E4" s="105" t="s">
        <v>12</v>
      </c>
      <c r="F4" s="106"/>
    </row>
    <row r="5" spans="1:17" s="1" customFormat="1" ht="24.95" customHeight="1" x14ac:dyDescent="0.2">
      <c r="A5" s="97"/>
      <c r="B5" s="98" t="s">
        <v>13</v>
      </c>
      <c r="C5" s="98" t="s">
        <v>13</v>
      </c>
      <c r="D5" s="108"/>
      <c r="E5" s="81"/>
      <c r="F5" s="83"/>
    </row>
    <row r="6" spans="1:17" s="1" customFormat="1" ht="24.95" customHeight="1" x14ac:dyDescent="0.2">
      <c r="A6" s="97"/>
      <c r="B6" s="72"/>
      <c r="C6" s="72"/>
      <c r="D6" s="109"/>
      <c r="E6" s="47" t="str">
        <f>""&amp;UPPER(TEXT($H$2,"mmm"))&amp;"/"&amp;TEXT($H$2,"aaaa")&amp;""</f>
        <v>JAN/2015</v>
      </c>
      <c r="F6" s="47" t="str">
        <f>""&amp;UPPER(TEXT($H$1,"mmm"))&amp;"/"&amp;TEXT($H$1,"aaaa")&amp;""</f>
        <v>JAN/2016</v>
      </c>
    </row>
    <row r="7" spans="1:17" s="1" customFormat="1" ht="39.950000000000003" customHeight="1" x14ac:dyDescent="0.3">
      <c r="A7" s="37"/>
      <c r="B7" s="50">
        <v>2795719</v>
      </c>
      <c r="C7" s="50">
        <v>3071315</v>
      </c>
      <c r="D7" s="40">
        <f>(C7-B7)/B7*100</f>
        <v>9.8577861365895494</v>
      </c>
      <c r="E7" s="26">
        <f>B7/B12*100</f>
        <v>10.605090720003647</v>
      </c>
      <c r="F7" s="27">
        <f>C7/C12*100</f>
        <v>13.778033302455938</v>
      </c>
      <c r="G7" s="13"/>
      <c r="H7" s="2"/>
    </row>
    <row r="8" spans="1:17" s="1" customFormat="1" ht="39.950000000000003" customHeight="1" x14ac:dyDescent="0.3">
      <c r="A8" s="37"/>
      <c r="B8" s="50">
        <v>2792839</v>
      </c>
      <c r="C8" s="50">
        <v>2424501</v>
      </c>
      <c r="D8" s="40">
        <f t="shared" ref="D8:D11" si="0">(C8-B8)/B8*100</f>
        <v>-13.188658565710377</v>
      </c>
      <c r="E8" s="26">
        <f>B8/B12*100</f>
        <v>10.594165923458068</v>
      </c>
      <c r="F8" s="27">
        <f>C8/C12*100</f>
        <v>10.876401645496385</v>
      </c>
      <c r="G8" s="13"/>
      <c r="H8" s="2"/>
    </row>
    <row r="9" spans="1:17" s="1" customFormat="1" ht="39.950000000000003" customHeight="1" x14ac:dyDescent="0.3">
      <c r="A9" s="37"/>
      <c r="B9" s="50">
        <v>5936636</v>
      </c>
      <c r="C9" s="50">
        <v>6449771</v>
      </c>
      <c r="D9" s="40">
        <f t="shared" si="0"/>
        <v>8.6435314545139708</v>
      </c>
      <c r="E9" s="26">
        <f>B9/B12*100</f>
        <v>22.519632105958994</v>
      </c>
      <c r="F9" s="27">
        <f>C9/C12*100</f>
        <v>28.933912552510748</v>
      </c>
      <c r="G9" s="13"/>
      <c r="H9" s="2"/>
      <c r="I9" s="12"/>
    </row>
    <row r="10" spans="1:17" s="1" customFormat="1" ht="39.950000000000003" customHeight="1" x14ac:dyDescent="0.3">
      <c r="A10" s="37"/>
      <c r="B10" s="50">
        <v>11049922</v>
      </c>
      <c r="C10" s="50">
        <v>7890218</v>
      </c>
      <c r="D10" s="40">
        <f t="shared" si="0"/>
        <v>-28.594808180546433</v>
      </c>
      <c r="E10" s="26">
        <f>B10/B12*100</f>
        <v>41.916024199486479</v>
      </c>
      <c r="F10" s="27">
        <f>C10/C12*100</f>
        <v>35.39581136016244</v>
      </c>
      <c r="G10" s="13"/>
      <c r="H10" s="2"/>
      <c r="I10" s="2"/>
    </row>
    <row r="11" spans="1:17" s="1" customFormat="1" ht="39.950000000000003" customHeight="1" x14ac:dyDescent="0.3">
      <c r="A11" s="37"/>
      <c r="B11" s="50">
        <v>3786931</v>
      </c>
      <c r="C11" s="50">
        <v>2455584</v>
      </c>
      <c r="D11" s="40">
        <f t="shared" si="0"/>
        <v>-35.156357483143999</v>
      </c>
      <c r="E11" s="26">
        <f>B11/B12*100</f>
        <v>14.365087051092809</v>
      </c>
      <c r="F11" s="27">
        <f>C11/C12*100</f>
        <v>11.015841139374491</v>
      </c>
      <c r="G11" s="13"/>
      <c r="H11" s="2"/>
      <c r="I11" s="2"/>
    </row>
    <row r="12" spans="1:17" s="1" customFormat="1" ht="39.950000000000003" customHeight="1" thickBot="1" x14ac:dyDescent="0.25">
      <c r="A12" s="38"/>
      <c r="B12" s="51">
        <f>SUM(B7:B11)</f>
        <v>26362047</v>
      </c>
      <c r="C12" s="52">
        <f>SUM(C7:C11)</f>
        <v>22291389</v>
      </c>
      <c r="D12" s="41">
        <f>(C12-B12)/B12*100</f>
        <v>-15.441357797442665</v>
      </c>
      <c r="E12" s="28">
        <f>SUM(E7:E11)</f>
        <v>100</v>
      </c>
      <c r="F12" s="29">
        <f>SUM(F7:F11)</f>
        <v>100</v>
      </c>
      <c r="G12" s="2"/>
      <c r="H12" s="2"/>
    </row>
    <row r="13" spans="1:17" s="1" customFormat="1" ht="15.95" customHeight="1" thickBot="1" x14ac:dyDescent="0.25">
      <c r="A13" s="102" t="s">
        <v>6</v>
      </c>
      <c r="B13" s="102"/>
      <c r="C13" s="102"/>
      <c r="D13" s="102"/>
      <c r="E13" s="102"/>
      <c r="F13" s="102"/>
      <c r="G13" s="2"/>
      <c r="H13" s="2"/>
    </row>
    <row r="14" spans="1:17" s="1" customFormat="1" ht="24.95" customHeight="1" thickBot="1" x14ac:dyDescent="0.25">
      <c r="A14" s="103"/>
      <c r="B14" s="60" t="str">
        <f>""&amp;UPPER(TEXT($H$2,"mmmmmmmmmm"))&amp;"/"&amp;TEXT($H$2,"aaaa")&amp;""</f>
        <v>JANEIRO/2015</v>
      </c>
      <c r="C14" s="61" t="str">
        <f>""&amp;UPPER(TEXT($H$1,"mmmmmmmmmm"))&amp;"/"&amp;TEXT($H$1,"aaaa")&amp;""</f>
        <v>JANEIRO/2016</v>
      </c>
      <c r="D14" s="106" t="s">
        <v>16</v>
      </c>
      <c r="E14" s="105" t="s">
        <v>12</v>
      </c>
      <c r="F14" s="106"/>
      <c r="G14" s="2"/>
      <c r="H14" s="2"/>
    </row>
    <row r="15" spans="1:17" s="1" customFormat="1" ht="24.95" customHeight="1" x14ac:dyDescent="0.2">
      <c r="A15" s="77"/>
      <c r="B15" s="99" t="s">
        <v>13</v>
      </c>
      <c r="C15" s="98" t="s">
        <v>13</v>
      </c>
      <c r="D15" s="108"/>
      <c r="E15" s="81"/>
      <c r="F15" s="83"/>
      <c r="G15" s="2"/>
      <c r="H15" s="2"/>
    </row>
    <row r="16" spans="1:17" s="1" customFormat="1" ht="24.95" customHeight="1" thickBot="1" x14ac:dyDescent="0.25">
      <c r="A16" s="104"/>
      <c r="B16" s="100"/>
      <c r="C16" s="101"/>
      <c r="D16" s="109"/>
      <c r="E16" s="47" t="str">
        <f>""&amp;UPPER(TEXT($H$2,"mmm"))&amp;"/"&amp;TEXT($H$2,"aaaa")&amp;""</f>
        <v>JAN/2015</v>
      </c>
      <c r="F16" s="47" t="str">
        <f>""&amp;UPPER(TEXT($H$1,"mmm"))&amp;"/"&amp;TEXT($H$1,"aaaa")&amp;""</f>
        <v>JAN/2016</v>
      </c>
      <c r="G16" s="2"/>
      <c r="H16" s="2"/>
    </row>
    <row r="17" spans="1:8" s="1" customFormat="1" ht="39.950000000000003" customHeight="1" x14ac:dyDescent="0.3">
      <c r="A17" s="49"/>
      <c r="B17" s="50">
        <v>111453</v>
      </c>
      <c r="C17" s="50">
        <v>1018947</v>
      </c>
      <c r="D17" s="64">
        <f t="shared" ref="D17:D21" si="1">(C17-B17)/B17*100</f>
        <v>814.23918602460242</v>
      </c>
      <c r="E17" s="26">
        <f>B17/B22*100</f>
        <v>0.74234743322549768</v>
      </c>
      <c r="F17" s="27">
        <f>C17/C22*100</f>
        <v>6.4459498287970414</v>
      </c>
      <c r="G17" s="2"/>
      <c r="H17" s="2"/>
    </row>
    <row r="18" spans="1:8" s="1" customFormat="1" ht="39.950000000000003" customHeight="1" x14ac:dyDescent="0.3">
      <c r="A18" s="39"/>
      <c r="B18" s="50">
        <v>231803</v>
      </c>
      <c r="C18" s="50">
        <v>727784</v>
      </c>
      <c r="D18" s="64">
        <f t="shared" si="1"/>
        <v>213.96660094994456</v>
      </c>
      <c r="E18" s="26">
        <f>B18/B22*100</f>
        <v>1.543954510546778</v>
      </c>
      <c r="F18" s="27">
        <f>C18/C22*100</f>
        <v>4.6040266571286104</v>
      </c>
      <c r="G18" s="2"/>
      <c r="H18" s="2"/>
    </row>
    <row r="19" spans="1:8" s="1" customFormat="1" ht="39.950000000000003" customHeight="1" x14ac:dyDescent="0.3">
      <c r="A19" s="39"/>
      <c r="B19" s="50">
        <v>181709</v>
      </c>
      <c r="C19" s="50">
        <v>127797</v>
      </c>
      <c r="D19" s="64">
        <f t="shared" si="1"/>
        <v>-29.669416484599004</v>
      </c>
      <c r="E19" s="26">
        <f>B19/B22*100</f>
        <v>1.2102968044285212</v>
      </c>
      <c r="F19" s="27">
        <f>C19/C22*100</f>
        <v>0.80845524867414653</v>
      </c>
      <c r="G19" s="2"/>
      <c r="H19" s="14"/>
    </row>
    <row r="20" spans="1:8" s="1" customFormat="1" ht="39.950000000000003" customHeight="1" x14ac:dyDescent="0.3">
      <c r="A20" s="39"/>
      <c r="B20" s="50">
        <v>10073644</v>
      </c>
      <c r="C20" s="50">
        <v>8692314</v>
      </c>
      <c r="D20" s="64">
        <f t="shared" si="1"/>
        <v>-13.712317012592464</v>
      </c>
      <c r="E20" s="26">
        <f>B20/B22*100</f>
        <v>67.096836932405907</v>
      </c>
      <c r="F20" s="27">
        <f>C20/C22*100</f>
        <v>54.988355567218051</v>
      </c>
      <c r="G20" s="2"/>
      <c r="H20" s="14"/>
    </row>
    <row r="21" spans="1:8" s="1" customFormat="1" ht="39.950000000000003" customHeight="1" x14ac:dyDescent="0.3">
      <c r="A21" s="39"/>
      <c r="B21" s="50">
        <v>4414981</v>
      </c>
      <c r="C21" s="50">
        <v>5240712</v>
      </c>
      <c r="D21" s="64">
        <f t="shared" si="1"/>
        <v>18.702934395414157</v>
      </c>
      <c r="E21" s="26">
        <f>B21/B22*100</f>
        <v>29.406564319393297</v>
      </c>
      <c r="F21" s="27">
        <f>C21/C22*100</f>
        <v>33.153212698182152</v>
      </c>
      <c r="G21" s="2"/>
      <c r="H21" s="14"/>
    </row>
    <row r="22" spans="1:8" s="1" customFormat="1" ht="39.950000000000003" customHeight="1" thickBot="1" x14ac:dyDescent="0.25">
      <c r="A22" s="38"/>
      <c r="B22" s="51">
        <f>SUM(B17:B21)</f>
        <v>15013590</v>
      </c>
      <c r="C22" s="52">
        <f>SUM(C17:C21)</f>
        <v>15807554</v>
      </c>
      <c r="D22" s="41">
        <f>(C22-B22)/B22*100</f>
        <v>5.2883021316021015</v>
      </c>
      <c r="E22" s="28">
        <f>SUM(E17:E21)</f>
        <v>100</v>
      </c>
      <c r="F22" s="29">
        <f>SUM(F17:F21)</f>
        <v>100</v>
      </c>
      <c r="G22" s="2"/>
      <c r="H22" s="13"/>
    </row>
    <row r="23" spans="1:8" x14ac:dyDescent="0.2">
      <c r="A23" s="5"/>
      <c r="B23" s="5"/>
      <c r="C23" s="5"/>
      <c r="D23" s="5"/>
      <c r="E23" s="5"/>
      <c r="F23" s="5"/>
      <c r="G23" s="5"/>
      <c r="H23" s="5"/>
    </row>
    <row r="24" spans="1:8" x14ac:dyDescent="0.2">
      <c r="A24" s="5"/>
      <c r="B24" s="45"/>
      <c r="C24" s="45"/>
      <c r="D24" s="5"/>
      <c r="E24" s="5"/>
      <c r="F24" s="5"/>
      <c r="G24" s="5"/>
      <c r="H24" s="5"/>
    </row>
    <row r="25" spans="1:8" x14ac:dyDescent="0.2">
      <c r="A25" s="5"/>
      <c r="B25" s="5"/>
      <c r="C25" s="7"/>
      <c r="D25" s="5"/>
      <c r="E25" s="5"/>
      <c r="F25" s="5"/>
      <c r="G25" s="5"/>
      <c r="H25" s="5"/>
    </row>
    <row r="26" spans="1:8" x14ac:dyDescent="0.2">
      <c r="A26" s="5"/>
      <c r="B26" s="5"/>
      <c r="C26" s="5"/>
      <c r="D26" s="5"/>
      <c r="E26" s="5"/>
      <c r="F26" s="5"/>
    </row>
    <row r="27" spans="1:8" s="4" customFormat="1" ht="17.25" customHeight="1" x14ac:dyDescent="0.2">
      <c r="A27" s="65"/>
      <c r="B27" s="66"/>
      <c r="C27" s="66"/>
      <c r="D27" s="66"/>
      <c r="E27" s="66"/>
      <c r="F27" s="66"/>
    </row>
    <row r="28" spans="1:8" ht="15" customHeight="1" x14ac:dyDescent="0.2">
      <c r="A28" s="8"/>
      <c r="B28" s="11"/>
      <c r="C28" s="11"/>
      <c r="D28" s="11"/>
      <c r="E28" s="11"/>
      <c r="F28" s="11"/>
    </row>
    <row r="29" spans="1:8" ht="15" customHeight="1" x14ac:dyDescent="0.2">
      <c r="A29" s="8"/>
      <c r="B29" s="3"/>
      <c r="C29" s="3"/>
      <c r="D29" s="3"/>
      <c r="E29" s="3"/>
      <c r="F29" s="3"/>
    </row>
    <row r="30" spans="1:8" ht="15" customHeight="1" x14ac:dyDescent="0.2">
      <c r="A30" s="9"/>
      <c r="B30" s="3"/>
      <c r="C30" s="3"/>
      <c r="D30" s="3"/>
      <c r="E30" s="3"/>
      <c r="F30" s="3"/>
    </row>
    <row r="31" spans="1:8" ht="15" customHeight="1" x14ac:dyDescent="0.2">
      <c r="A31" s="67"/>
      <c r="B31" s="67"/>
      <c r="C31" s="67"/>
      <c r="D31" s="67"/>
      <c r="E31" s="67"/>
      <c r="F31" s="67"/>
    </row>
    <row r="32" spans="1:8" ht="15" customHeight="1" x14ac:dyDescent="0.2">
      <c r="A32" s="67"/>
      <c r="B32" s="67"/>
      <c r="C32" s="67"/>
      <c r="D32" s="67"/>
      <c r="E32" s="67"/>
      <c r="F32" s="67"/>
    </row>
    <row r="33" spans="1:6" ht="15" customHeight="1" x14ac:dyDescent="0.2">
      <c r="A33" s="68"/>
      <c r="B33" s="68"/>
      <c r="C33" s="68"/>
      <c r="D33" s="68"/>
      <c r="E33" s="68"/>
      <c r="F33" s="68"/>
    </row>
    <row r="34" spans="1:6" ht="15" customHeight="1" x14ac:dyDescent="0.2">
      <c r="A34" s="68"/>
      <c r="B34" s="68"/>
      <c r="C34" s="68"/>
      <c r="D34" s="68"/>
      <c r="E34" s="68"/>
      <c r="F34" s="68"/>
    </row>
    <row r="35" spans="1:6" ht="15" customHeight="1" x14ac:dyDescent="0.2">
      <c r="A35" s="68"/>
      <c r="B35" s="68"/>
      <c r="C35" s="68"/>
      <c r="D35" s="68"/>
      <c r="E35" s="68"/>
      <c r="F35" s="68"/>
    </row>
    <row r="36" spans="1:6" ht="15" customHeight="1" x14ac:dyDescent="0.2">
      <c r="A36" s="3"/>
      <c r="B36" s="9"/>
      <c r="C36" s="10"/>
      <c r="D36" s="10"/>
      <c r="E36" s="10"/>
      <c r="F36" s="10"/>
    </row>
  </sheetData>
  <mergeCells count="15">
    <mergeCell ref="A3:F3"/>
    <mergeCell ref="A4:A6"/>
    <mergeCell ref="A33:F35"/>
    <mergeCell ref="B5:B6"/>
    <mergeCell ref="C5:C6"/>
    <mergeCell ref="B15:B16"/>
    <mergeCell ref="C15:C16"/>
    <mergeCell ref="A27:F27"/>
    <mergeCell ref="A31:F32"/>
    <mergeCell ref="A13:F13"/>
    <mergeCell ref="A14:A16"/>
    <mergeCell ref="E4:F5"/>
    <mergeCell ref="D4:D6"/>
    <mergeCell ref="D14:D16"/>
    <mergeCell ref="E14:F15"/>
  </mergeCells>
  <pageMargins left="0.25" right="0.25" top="0.75" bottom="0.75" header="0.3" footer="0.3"/>
  <pageSetup paperSize="9" scale="56" orientation="landscape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ASK, RPK, PAX</vt:lpstr>
      <vt:lpstr>Carga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ABEAR</cp:lastModifiedBy>
  <cp:lastPrinted>2016-01-14T13:31:43Z</cp:lastPrinted>
  <dcterms:created xsi:type="dcterms:W3CDTF">2012-03-12T17:04:47Z</dcterms:created>
  <dcterms:modified xsi:type="dcterms:W3CDTF">2016-03-15T18:41:17Z</dcterms:modified>
</cp:coreProperties>
</file>