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585" yWindow="45" windowWidth="9600" windowHeight="117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Sheet1!$A$1:$CO$31</definedName>
    <definedName name="_xlnm.Print_Titles" localSheetId="0">Sheet1!$A:$D,Sheet1!$1:$6</definedName>
  </definedNames>
  <calcPr calcId="145621"/>
</workbook>
</file>

<file path=xl/calcChain.xml><?xml version="1.0" encoding="utf-8"?>
<calcChain xmlns="http://schemas.openxmlformats.org/spreadsheetml/2006/main">
  <c r="BW11" i="1" l="1"/>
  <c r="AQ11" i="1"/>
  <c r="AP11" i="1"/>
  <c r="AQ30" i="1" l="1"/>
  <c r="AP30" i="1"/>
  <c r="AS29" i="1"/>
  <c r="AQ28" i="1"/>
  <c r="AP28" i="1"/>
  <c r="AS25" i="1" l="1"/>
  <c r="BV18" i="1"/>
  <c r="AQ18" i="1"/>
  <c r="AP18" i="1"/>
  <c r="AQ20" i="1"/>
  <c r="AP20" i="1"/>
  <c r="AP17" i="1"/>
  <c r="AP10" i="1"/>
  <c r="AQ8" i="1"/>
  <c r="AP8" i="1"/>
  <c r="AP15" i="1" l="1"/>
  <c r="AQ15" i="1"/>
</calcChain>
</file>

<file path=xl/sharedStrings.xml><?xml version="1.0" encoding="utf-8"?>
<sst xmlns="http://schemas.openxmlformats.org/spreadsheetml/2006/main" count="459" uniqueCount="166">
  <si>
    <t>System 1: 1st floor AC</t>
  </si>
  <si>
    <t>First Floor Existing</t>
  </si>
  <si>
    <t>height above grade</t>
  </si>
  <si>
    <t>height below grade</t>
  </si>
  <si>
    <t>cooling</t>
  </si>
  <si>
    <t>Floor</t>
  </si>
  <si>
    <t>cooling?</t>
  </si>
  <si>
    <t>heating?</t>
  </si>
  <si>
    <t>U-Value</t>
  </si>
  <si>
    <t>Avg Ceiling Height</t>
  </si>
  <si>
    <t>North</t>
  </si>
  <si>
    <t>East</t>
  </si>
  <si>
    <t>South</t>
  </si>
  <si>
    <t>West</t>
  </si>
  <si>
    <t>Framing Material</t>
  </si>
  <si>
    <t>Brick</t>
  </si>
  <si>
    <t>Board Insulation</t>
  </si>
  <si>
    <t>R-0</t>
  </si>
  <si>
    <t>Exterior Finish</t>
  </si>
  <si>
    <t>Any</t>
  </si>
  <si>
    <t>Thickness</t>
  </si>
  <si>
    <t>8"</t>
  </si>
  <si>
    <t>Room</t>
  </si>
  <si>
    <t>Windows</t>
  </si>
  <si>
    <t>SHGC Value</t>
  </si>
  <si>
    <t>Override</t>
  </si>
  <si>
    <t>Area (SqFt)</t>
  </si>
  <si>
    <t>Type of Window</t>
  </si>
  <si>
    <t>Pane</t>
  </si>
  <si>
    <t>Insect Screen</t>
  </si>
  <si>
    <t>Internal Shade</t>
  </si>
  <si>
    <t>Shade Type</t>
  </si>
  <si>
    <t>Color/Class</t>
  </si>
  <si>
    <t>on+off+on</t>
  </si>
  <si>
    <t>NA</t>
  </si>
  <si>
    <t>on</t>
  </si>
  <si>
    <t>Window</t>
  </si>
  <si>
    <t>Double Pane</t>
  </si>
  <si>
    <t>Outdoor Half</t>
  </si>
  <si>
    <t>0.5 Roller Shade</t>
  </si>
  <si>
    <t>Dark</t>
  </si>
  <si>
    <t>None</t>
  </si>
  <si>
    <t>Doors</t>
  </si>
  <si>
    <t>Group ID</t>
  </si>
  <si>
    <t>Front Door</t>
  </si>
  <si>
    <t>Qty</t>
  </si>
  <si>
    <t>Width</t>
  </si>
  <si>
    <t>Height</t>
  </si>
  <si>
    <t>% Glass</t>
  </si>
  <si>
    <t>Material</t>
  </si>
  <si>
    <t>Core</t>
  </si>
  <si>
    <t>Wood</t>
  </si>
  <si>
    <t>Solid</t>
  </si>
  <si>
    <t>Default Kitchen</t>
  </si>
  <si>
    <t>Sun Room</t>
  </si>
  <si>
    <t>2x6</t>
  </si>
  <si>
    <t>R-21</t>
  </si>
  <si>
    <t>R-3</t>
  </si>
  <si>
    <t>Siding</t>
  </si>
  <si>
    <t>Constr.</t>
  </si>
  <si>
    <t>Cavity Insulation</t>
  </si>
  <si>
    <t>U-value</t>
  </si>
  <si>
    <t>Indoor Full</t>
  </si>
  <si>
    <t>Back Door</t>
  </si>
  <si>
    <t>Solid with Metal Storm</t>
  </si>
  <si>
    <t>Floors</t>
  </si>
  <si>
    <t>Under SunRoom</t>
  </si>
  <si>
    <t>Floor Over Unconditioned Crawl Space or Basement</t>
  </si>
  <si>
    <t>Sealed</t>
  </si>
  <si>
    <t>Floor Type</t>
  </si>
  <si>
    <t>Wall Insulation</t>
  </si>
  <si>
    <t>Floor Insulation</t>
  </si>
  <si>
    <t>Floor Cover</t>
  </si>
  <si>
    <t>Tightness</t>
  </si>
  <si>
    <t>Passive</t>
  </si>
  <si>
    <t>R-19 blanket</t>
  </si>
  <si>
    <t>Ductwork</t>
  </si>
  <si>
    <t>Setup</t>
  </si>
  <si>
    <t>Closed Crawl Space</t>
  </si>
  <si>
    <t>Trunk and Branch</t>
  </si>
  <si>
    <t>1-2 returns close to unit</t>
  </si>
  <si>
    <t>Perimeter of Rooms</t>
  </si>
  <si>
    <t>Default Not Sealed</t>
  </si>
  <si>
    <t>R-6</t>
  </si>
  <si>
    <t>Location</t>
  </si>
  <si>
    <t xml:space="preserve">Roof Surface </t>
  </si>
  <si>
    <t>Supply Geo</t>
  </si>
  <si>
    <t>Return Geo</t>
  </si>
  <si>
    <t>Outlet Location</t>
  </si>
  <si>
    <t>R-Value</t>
  </si>
  <si>
    <t>Supply Sqft</t>
  </si>
  <si>
    <t>Return Sqfrt</t>
  </si>
  <si>
    <t>% in Unconditioned Space</t>
  </si>
  <si>
    <t>First &amp; Second Floor Existing</t>
  </si>
  <si>
    <t>heating</t>
  </si>
  <si>
    <t>Second Floor Existing</t>
  </si>
  <si>
    <t>System 2: Heating</t>
  </si>
  <si>
    <t>Zone 1: First Floor Existing</t>
  </si>
  <si>
    <t>Zone 1: Sun Room</t>
  </si>
  <si>
    <t>Zone 1: First &amp; Second Floor Existing</t>
  </si>
  <si>
    <t>Zone 2: Third Floor</t>
  </si>
  <si>
    <t>Third Floor</t>
  </si>
  <si>
    <t>1 (and 2)</t>
  </si>
  <si>
    <t>French Doors</t>
  </si>
  <si>
    <t>French Door</t>
  </si>
  <si>
    <t>0.5 Single Drape Half Open</t>
  </si>
  <si>
    <t>Ceiling</t>
  </si>
  <si>
    <t>3rd Floor</t>
  </si>
  <si>
    <t>Ceiling Under Attic or Knee Wall</t>
  </si>
  <si>
    <t>SF</t>
  </si>
  <si>
    <t>Attic Ventilation</t>
  </si>
  <si>
    <t>Vented</t>
  </si>
  <si>
    <t>Radiant Barrier</t>
  </si>
  <si>
    <t>Roof Material</t>
  </si>
  <si>
    <t>Roof Color</t>
  </si>
  <si>
    <t>No</t>
  </si>
  <si>
    <t>Membrane</t>
  </si>
  <si>
    <t>White</t>
  </si>
  <si>
    <t>R-38</t>
  </si>
  <si>
    <t>Zone 1: Basement</t>
  </si>
  <si>
    <t>Basement</t>
  </si>
  <si>
    <t>Outdoor Full</t>
  </si>
  <si>
    <t>Basement Door</t>
  </si>
  <si>
    <t>Above Grade Walls</t>
  </si>
  <si>
    <t>Below Grade Walls</t>
  </si>
  <si>
    <t>Wall Length</t>
  </si>
  <si>
    <t>8-Brick</t>
  </si>
  <si>
    <t>Avg Depth Below Grade</t>
  </si>
  <si>
    <t>Interior Framing</t>
  </si>
  <si>
    <t>Board Insulation R-Value</t>
  </si>
  <si>
    <t>Foundation</t>
  </si>
  <si>
    <t>Basement Floor</t>
  </si>
  <si>
    <t>Zone 3: Sun Room</t>
  </si>
  <si>
    <t>Sun Rooom</t>
  </si>
  <si>
    <t>Radiant</t>
  </si>
  <si>
    <t>Zone 4: Master Bath</t>
  </si>
  <si>
    <t>Master Bath</t>
  </si>
  <si>
    <t>Concrete Slab</t>
  </si>
  <si>
    <t>Heavy Dry Soil</t>
  </si>
  <si>
    <t>Zone 1: Second Floor Existing</t>
  </si>
  <si>
    <t>Zone 1: Master Bath</t>
  </si>
  <si>
    <t>Master Bath Ceiling</t>
  </si>
  <si>
    <t>Unvented</t>
  </si>
  <si>
    <t>Zone 1: Third Floor</t>
  </si>
  <si>
    <t>System 3: Second &amp; Third Floor AC</t>
  </si>
  <si>
    <t>Average</t>
  </si>
  <si>
    <t>Component construction report</t>
  </si>
  <si>
    <t>4430 9th St NW, Washington DC 20011</t>
  </si>
  <si>
    <t>Homeowner: Brandon Gallas</t>
  </si>
  <si>
    <t>General</t>
  </si>
  <si>
    <t>Zone</t>
  </si>
  <si>
    <t>Perimeter of rooms</t>
  </si>
  <si>
    <t>Appliances?</t>
  </si>
  <si>
    <t>length ew (ft)</t>
  </si>
  <si>
    <t>width 
ns (ft)</t>
  </si>
  <si>
    <t>Ceiling Type</t>
  </si>
  <si>
    <t>Attic Temp</t>
  </si>
  <si>
    <t>heated + cooled</t>
  </si>
  <si>
    <t>Perimeter</t>
  </si>
  <si>
    <t>Area</t>
  </si>
  <si>
    <t>Concrete Slab on grade</t>
  </si>
  <si>
    <t>Window by door</t>
  </si>
  <si>
    <t>Deco window with storm</t>
  </si>
  <si>
    <t>Sliding window</t>
  </si>
  <si>
    <t>Casement window</t>
  </si>
  <si>
    <t>DoubleHung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</si>
</sst>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15" xfId="0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0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1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1"/>
  <sheetViews>
    <sheetView tabSelected="1" view="pageBreakPreview" zoomScale="60" zoomScaleNormal="100" workbookViewId="0">
      <pane xSplit="3" ySplit="6" topLeftCell="D10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RowHeight="15" x14ac:dyDescent="0.25"/>
  <cols>
    <col min="1" max="1" width="10.7109375" bestFit="1" customWidth="1"/>
    <col min="2" max="2" width="18.28515625" style="5" customWidth="1"/>
    <col min="3" max="3" width="17.42578125" style="5" bestFit="1" customWidth="1"/>
    <col min="4" max="4" width="4.140625" style="24" customWidth="1"/>
    <col min="5" max="11" width="9.140625" style="5"/>
    <col min="12" max="13" width="12.5703125" style="6" customWidth="1"/>
    <col min="14" max="14" width="9.140625" style="8"/>
    <col min="15" max="18" width="9.140625" style="5"/>
    <col min="19" max="19" width="12.42578125" style="5" customWidth="1"/>
    <col min="20" max="20" width="9.140625" style="6"/>
    <col min="21" max="25" width="9.140625" style="5"/>
    <col min="26" max="26" width="9.7109375" style="5" customWidth="1"/>
    <col min="27" max="27" width="11.140625" style="5" customWidth="1"/>
    <col min="28" max="31" width="9.7109375" style="5" customWidth="1"/>
    <col min="32" max="32" width="10.85546875" style="5" customWidth="1"/>
    <col min="33" max="33" width="11.42578125" style="5" customWidth="1"/>
    <col min="34" max="34" width="9.7109375" style="5" customWidth="1"/>
    <col min="35" max="35" width="4" style="6" customWidth="1"/>
    <col min="36" max="36" width="14.140625" style="5" customWidth="1"/>
    <col min="37" max="38" width="9.140625" style="5"/>
    <col min="39" max="39" width="10.7109375" style="5" customWidth="1"/>
    <col min="40" max="51" width="9.140625" style="5"/>
    <col min="52" max="52" width="3.85546875" style="6" customWidth="1"/>
    <col min="53" max="53" width="12.42578125" style="5" customWidth="1"/>
    <col min="54" max="59" width="9.140625" style="5"/>
    <col min="60" max="60" width="9.140625" style="7"/>
    <col min="61" max="61" width="3.7109375" style="5" customWidth="1"/>
    <col min="62" max="64" width="9.140625" style="5"/>
    <col min="65" max="66" width="10.7109375" style="5" customWidth="1"/>
    <col min="67" max="70" width="9.140625" style="5"/>
    <col min="71" max="71" width="3.28515625" style="5" customWidth="1"/>
    <col min="72" max="73" width="13.42578125" style="5" customWidth="1"/>
    <col min="74" max="75" width="9.140625" style="5"/>
    <col min="76" max="76" width="18.7109375" style="5" customWidth="1"/>
    <col min="77" max="77" width="12.28515625" style="5" customWidth="1"/>
    <col min="78" max="78" width="12.140625" style="5" customWidth="1"/>
    <col min="79" max="79" width="11.140625" style="5" customWidth="1"/>
    <col min="80" max="80" width="10.7109375" style="5" customWidth="1"/>
    <col min="81" max="82" width="9.140625" style="5"/>
    <col min="83" max="83" width="10.140625" style="5" customWidth="1"/>
    <col min="84" max="85" width="9.140625" style="5"/>
    <col min="86" max="89" width="10.7109375" style="5" customWidth="1"/>
    <col min="90" max="90" width="9.140625" style="5"/>
    <col min="91" max="91" width="18.42578125" style="5" customWidth="1"/>
    <col min="92" max="93" width="9.140625" style="5"/>
  </cols>
  <sheetData>
    <row r="1" spans="1:93" ht="73.5" customHeight="1" x14ac:dyDescent="0.45">
      <c r="A1" s="46" t="s">
        <v>146</v>
      </c>
      <c r="B1" s="46"/>
      <c r="C1" s="46"/>
      <c r="D1" s="37"/>
      <c r="E1" s="36"/>
      <c r="F1" s="36"/>
    </row>
    <row r="2" spans="1:93" x14ac:dyDescent="0.25">
      <c r="A2" s="47" t="s">
        <v>147</v>
      </c>
      <c r="B2" s="47"/>
      <c r="C2" s="47"/>
      <c r="D2" s="38"/>
    </row>
    <row r="3" spans="1:93" x14ac:dyDescent="0.25">
      <c r="A3" s="47" t="s">
        <v>148</v>
      </c>
      <c r="B3" s="47"/>
      <c r="C3" s="47"/>
      <c r="D3" s="38"/>
    </row>
    <row r="4" spans="1:93" ht="15.75" thickBot="1" x14ac:dyDescent="0.3">
      <c r="A4" s="49">
        <v>42288</v>
      </c>
      <c r="B4" s="49"/>
      <c r="C4" s="49"/>
    </row>
    <row r="5" spans="1:93" ht="15.75" customHeight="1" thickBot="1" x14ac:dyDescent="0.3">
      <c r="A5" s="3"/>
      <c r="B5" s="8"/>
      <c r="C5" s="8"/>
      <c r="D5" s="25"/>
      <c r="E5" s="39" t="s">
        <v>149</v>
      </c>
      <c r="F5" s="40"/>
      <c r="G5" s="40"/>
      <c r="H5" s="40"/>
      <c r="I5" s="40"/>
      <c r="J5" s="40"/>
      <c r="K5" s="40"/>
      <c r="L5" s="34"/>
      <c r="M5" s="39" t="s">
        <v>124</v>
      </c>
      <c r="N5" s="40"/>
      <c r="O5" s="40"/>
      <c r="P5" s="40"/>
      <c r="Q5" s="40"/>
      <c r="R5" s="40"/>
      <c r="S5" s="41"/>
      <c r="T5" s="40" t="s">
        <v>123</v>
      </c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 t="s">
        <v>23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39" t="s">
        <v>42</v>
      </c>
      <c r="BA5" s="40"/>
      <c r="BB5" s="9"/>
      <c r="BC5" s="9"/>
      <c r="BD5" s="9"/>
      <c r="BE5" s="9"/>
      <c r="BF5" s="9"/>
      <c r="BG5" s="9"/>
      <c r="BH5" s="10"/>
      <c r="BI5" s="39" t="s">
        <v>106</v>
      </c>
      <c r="BJ5" s="40"/>
      <c r="BK5" s="40"/>
      <c r="BL5" s="40"/>
      <c r="BM5" s="40"/>
      <c r="BN5" s="40"/>
      <c r="BO5" s="40"/>
      <c r="BP5" s="40"/>
      <c r="BQ5" s="40"/>
      <c r="BR5" s="41"/>
      <c r="BS5" s="39" t="s">
        <v>65</v>
      </c>
      <c r="BT5" s="40"/>
      <c r="BU5" s="40"/>
      <c r="BV5" s="40"/>
      <c r="BW5" s="40"/>
      <c r="BX5" s="40"/>
      <c r="BY5" s="40"/>
      <c r="BZ5" s="40"/>
      <c r="CA5" s="40"/>
      <c r="CB5" s="40"/>
      <c r="CC5" s="41"/>
      <c r="CD5" s="39" t="s">
        <v>76</v>
      </c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1"/>
    </row>
    <row r="6" spans="1:93" ht="60.75" thickBot="1" x14ac:dyDescent="0.3">
      <c r="A6" s="4"/>
      <c r="B6" s="11" t="s">
        <v>150</v>
      </c>
      <c r="C6" s="11" t="s">
        <v>22</v>
      </c>
      <c r="D6" s="25"/>
      <c r="E6" s="12" t="s">
        <v>154</v>
      </c>
      <c r="F6" s="13" t="s">
        <v>153</v>
      </c>
      <c r="G6" s="13" t="s">
        <v>2</v>
      </c>
      <c r="H6" s="13" t="s">
        <v>3</v>
      </c>
      <c r="I6" s="13" t="s">
        <v>6</v>
      </c>
      <c r="J6" s="13" t="s">
        <v>7</v>
      </c>
      <c r="K6" s="13" t="s">
        <v>5</v>
      </c>
      <c r="L6" s="35" t="s">
        <v>152</v>
      </c>
      <c r="M6" s="12" t="s">
        <v>8</v>
      </c>
      <c r="N6" s="20" t="s">
        <v>125</v>
      </c>
      <c r="O6" s="20" t="s">
        <v>9</v>
      </c>
      <c r="P6" s="20" t="s">
        <v>127</v>
      </c>
      <c r="Q6" s="20" t="s">
        <v>18</v>
      </c>
      <c r="R6" s="20" t="s">
        <v>128</v>
      </c>
      <c r="S6" s="21" t="s">
        <v>129</v>
      </c>
      <c r="T6" s="15" t="s">
        <v>8</v>
      </c>
      <c r="U6" s="15" t="s">
        <v>9</v>
      </c>
      <c r="V6" s="15" t="s">
        <v>10</v>
      </c>
      <c r="W6" s="15" t="s">
        <v>11</v>
      </c>
      <c r="X6" s="15" t="s">
        <v>12</v>
      </c>
      <c r="Y6" s="16" t="s">
        <v>13</v>
      </c>
      <c r="Z6" s="17" t="s">
        <v>14</v>
      </c>
      <c r="AA6" s="15" t="s">
        <v>16</v>
      </c>
      <c r="AB6" s="15" t="s">
        <v>18</v>
      </c>
      <c r="AC6" s="16" t="s">
        <v>20</v>
      </c>
      <c r="AD6" s="18" t="s">
        <v>14</v>
      </c>
      <c r="AE6" s="19" t="s">
        <v>59</v>
      </c>
      <c r="AF6" s="19" t="s">
        <v>60</v>
      </c>
      <c r="AG6" s="19" t="s">
        <v>16</v>
      </c>
      <c r="AH6" s="19" t="s">
        <v>18</v>
      </c>
      <c r="AI6" s="45" t="s">
        <v>43</v>
      </c>
      <c r="AJ6" s="45"/>
      <c r="AK6" s="20" t="s">
        <v>61</v>
      </c>
      <c r="AL6" s="20" t="s">
        <v>24</v>
      </c>
      <c r="AM6" s="20" t="s">
        <v>25</v>
      </c>
      <c r="AN6" s="20" t="s">
        <v>26</v>
      </c>
      <c r="AO6" s="20" t="s">
        <v>25</v>
      </c>
      <c r="AP6" s="20" t="s">
        <v>10</v>
      </c>
      <c r="AQ6" s="20" t="s">
        <v>11</v>
      </c>
      <c r="AR6" s="20" t="s">
        <v>12</v>
      </c>
      <c r="AS6" s="20" t="s">
        <v>13</v>
      </c>
      <c r="AT6" s="20" t="s">
        <v>27</v>
      </c>
      <c r="AU6" s="20" t="s">
        <v>28</v>
      </c>
      <c r="AV6" s="20" t="s">
        <v>29</v>
      </c>
      <c r="AW6" s="20" t="s">
        <v>30</v>
      </c>
      <c r="AX6" s="20" t="s">
        <v>31</v>
      </c>
      <c r="AY6" s="20" t="s">
        <v>32</v>
      </c>
      <c r="AZ6" s="44" t="s">
        <v>43</v>
      </c>
      <c r="BA6" s="45"/>
      <c r="BB6" s="20" t="s">
        <v>8</v>
      </c>
      <c r="BC6" s="20" t="s">
        <v>45</v>
      </c>
      <c r="BD6" s="20" t="s">
        <v>46</v>
      </c>
      <c r="BE6" s="20" t="s">
        <v>47</v>
      </c>
      <c r="BF6" s="20" t="s">
        <v>48</v>
      </c>
      <c r="BG6" s="20" t="s">
        <v>49</v>
      </c>
      <c r="BH6" s="22" t="s">
        <v>50</v>
      </c>
      <c r="BI6" s="42" t="s">
        <v>43</v>
      </c>
      <c r="BJ6" s="43"/>
      <c r="BK6" s="13" t="s">
        <v>8</v>
      </c>
      <c r="BL6" s="13" t="s">
        <v>109</v>
      </c>
      <c r="BM6" s="13" t="s">
        <v>155</v>
      </c>
      <c r="BN6" s="13" t="s">
        <v>110</v>
      </c>
      <c r="BO6" s="13" t="s">
        <v>112</v>
      </c>
      <c r="BP6" s="13" t="s">
        <v>113</v>
      </c>
      <c r="BQ6" s="13" t="s">
        <v>114</v>
      </c>
      <c r="BR6" s="14" t="s">
        <v>89</v>
      </c>
      <c r="BS6" s="48" t="s">
        <v>43</v>
      </c>
      <c r="BT6" s="43"/>
      <c r="BU6" s="23" t="s">
        <v>61</v>
      </c>
      <c r="BV6" s="13" t="s">
        <v>158</v>
      </c>
      <c r="BW6" s="13" t="s">
        <v>159</v>
      </c>
      <c r="BX6" s="13" t="s">
        <v>69</v>
      </c>
      <c r="BY6" s="13" t="s">
        <v>73</v>
      </c>
      <c r="BZ6" s="13" t="s">
        <v>69</v>
      </c>
      <c r="CA6" s="13" t="s">
        <v>70</v>
      </c>
      <c r="CB6" s="13" t="s">
        <v>71</v>
      </c>
      <c r="CC6" s="14" t="s">
        <v>72</v>
      </c>
      <c r="CD6" s="12" t="s">
        <v>77</v>
      </c>
      <c r="CE6" s="13" t="s">
        <v>84</v>
      </c>
      <c r="CF6" s="13" t="s">
        <v>85</v>
      </c>
      <c r="CG6" s="13" t="s">
        <v>156</v>
      </c>
      <c r="CH6" s="13" t="s">
        <v>86</v>
      </c>
      <c r="CI6" s="13" t="s">
        <v>87</v>
      </c>
      <c r="CJ6" s="13" t="s">
        <v>88</v>
      </c>
      <c r="CK6" s="13" t="s">
        <v>73</v>
      </c>
      <c r="CL6" s="13" t="s">
        <v>89</v>
      </c>
      <c r="CM6" s="13" t="s">
        <v>92</v>
      </c>
      <c r="CN6" s="13" t="s">
        <v>90</v>
      </c>
      <c r="CO6" s="14" t="s">
        <v>91</v>
      </c>
    </row>
    <row r="7" spans="1:93" s="1" customFormat="1" x14ac:dyDescent="0.25">
      <c r="A7" s="1" t="s">
        <v>0</v>
      </c>
      <c r="B7" s="24"/>
      <c r="C7" s="25"/>
      <c r="D7" s="25"/>
      <c r="E7" s="25"/>
      <c r="F7" s="25"/>
      <c r="G7" s="25"/>
      <c r="H7" s="25"/>
      <c r="I7" s="25"/>
      <c r="J7" s="25"/>
      <c r="K7" s="25"/>
      <c r="L7" s="26"/>
      <c r="M7" s="26"/>
      <c r="N7" s="25"/>
      <c r="O7" s="25"/>
      <c r="P7" s="25"/>
      <c r="Q7" s="25"/>
      <c r="R7" s="25"/>
      <c r="S7" s="25"/>
      <c r="T7" s="26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7"/>
      <c r="AJ7" s="28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7"/>
      <c r="BA7" s="28"/>
      <c r="BB7" s="25"/>
      <c r="BC7" s="25"/>
      <c r="BD7" s="25"/>
      <c r="BE7" s="25"/>
      <c r="BF7" s="25"/>
      <c r="BG7" s="25"/>
      <c r="BH7" s="29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8"/>
      <c r="BT7" s="28"/>
      <c r="BU7" s="28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</row>
    <row r="8" spans="1:93" ht="45" x14ac:dyDescent="0.25">
      <c r="B8" s="5" t="s">
        <v>97</v>
      </c>
      <c r="C8" s="5" t="s">
        <v>1</v>
      </c>
      <c r="E8" s="5">
        <v>20</v>
      </c>
      <c r="F8" s="5">
        <v>36</v>
      </c>
      <c r="G8" s="5">
        <v>10.1</v>
      </c>
      <c r="H8" s="5">
        <v>0</v>
      </c>
      <c r="I8" s="5" t="s">
        <v>4</v>
      </c>
      <c r="K8" s="5">
        <v>1</v>
      </c>
      <c r="L8" s="6" t="s">
        <v>53</v>
      </c>
      <c r="T8" s="6">
        <v>0.38800000000000001</v>
      </c>
      <c r="U8" s="5">
        <v>10.1</v>
      </c>
      <c r="V8" s="5">
        <v>36</v>
      </c>
      <c r="W8" s="5">
        <v>20</v>
      </c>
      <c r="X8" s="5">
        <v>0</v>
      </c>
      <c r="Y8" s="5">
        <v>4</v>
      </c>
      <c r="Z8" s="5" t="s">
        <v>15</v>
      </c>
      <c r="AA8" s="5" t="s">
        <v>17</v>
      </c>
      <c r="AB8" s="5" t="s">
        <v>19</v>
      </c>
      <c r="AC8" s="5" t="s">
        <v>21</v>
      </c>
      <c r="AI8" s="6">
        <v>1</v>
      </c>
      <c r="AJ8" s="5" t="s">
        <v>165</v>
      </c>
      <c r="AK8" s="5">
        <v>0.5</v>
      </c>
      <c r="AL8" s="5">
        <v>0.76</v>
      </c>
      <c r="AM8" s="5" t="s">
        <v>33</v>
      </c>
      <c r="AN8" s="5" t="s">
        <v>34</v>
      </c>
      <c r="AO8" s="5" t="s">
        <v>35</v>
      </c>
      <c r="AP8" s="5">
        <f>3*5*3</f>
        <v>45</v>
      </c>
      <c r="AQ8" s="5">
        <f>3*5*2</f>
        <v>30</v>
      </c>
      <c r="AR8" s="5">
        <v>0</v>
      </c>
      <c r="AS8" s="5">
        <v>0</v>
      </c>
      <c r="AT8" s="5" t="s">
        <v>36</v>
      </c>
      <c r="AU8" s="5" t="s">
        <v>37</v>
      </c>
      <c r="AV8" s="5" t="s">
        <v>38</v>
      </c>
      <c r="AW8" s="5" t="s">
        <v>30</v>
      </c>
      <c r="AX8" s="5" t="s">
        <v>39</v>
      </c>
      <c r="AY8" s="5" t="s">
        <v>40</v>
      </c>
      <c r="AZ8" s="6">
        <v>1</v>
      </c>
      <c r="BA8" s="5" t="s">
        <v>44</v>
      </c>
      <c r="BB8" s="5">
        <v>0.39</v>
      </c>
      <c r="BC8" s="5">
        <v>1</v>
      </c>
      <c r="BD8" s="5">
        <v>3</v>
      </c>
      <c r="BE8" s="5">
        <v>7</v>
      </c>
      <c r="BF8" s="5">
        <v>0</v>
      </c>
      <c r="BG8" s="5" t="s">
        <v>51</v>
      </c>
      <c r="BH8" s="7" t="s">
        <v>52</v>
      </c>
      <c r="CD8" s="5" t="s">
        <v>157</v>
      </c>
      <c r="CE8" s="5" t="s">
        <v>78</v>
      </c>
      <c r="CF8" s="5" t="s">
        <v>34</v>
      </c>
      <c r="CG8" s="5" t="s">
        <v>34</v>
      </c>
      <c r="CH8" s="5" t="s">
        <v>79</v>
      </c>
      <c r="CI8" s="5" t="s">
        <v>80</v>
      </c>
      <c r="CJ8" s="5" t="s">
        <v>151</v>
      </c>
      <c r="CK8" s="5" t="s">
        <v>82</v>
      </c>
      <c r="CL8" s="5" t="s">
        <v>83</v>
      </c>
      <c r="CM8" s="5">
        <v>0</v>
      </c>
      <c r="CN8" s="5">
        <v>0</v>
      </c>
      <c r="CO8" s="5">
        <v>0</v>
      </c>
    </row>
    <row r="9" spans="1:93" ht="30" x14ac:dyDescent="0.25">
      <c r="B9" s="5" t="s">
        <v>97</v>
      </c>
      <c r="C9" s="5" t="s">
        <v>1</v>
      </c>
      <c r="AI9" s="6">
        <v>2</v>
      </c>
      <c r="AJ9" s="5" t="s">
        <v>161</v>
      </c>
      <c r="AK9" s="5">
        <v>0.5</v>
      </c>
      <c r="AL9" s="5">
        <v>0.76</v>
      </c>
      <c r="AM9" s="5" t="s">
        <v>33</v>
      </c>
      <c r="AN9" s="5" t="s">
        <v>34</v>
      </c>
      <c r="AO9" s="5" t="s">
        <v>35</v>
      </c>
      <c r="AP9" s="5">
        <v>0</v>
      </c>
      <c r="AQ9" s="5">
        <v>11</v>
      </c>
      <c r="AR9" s="5">
        <v>0</v>
      </c>
      <c r="AS9" s="5">
        <v>0</v>
      </c>
      <c r="AT9" s="5" t="s">
        <v>36</v>
      </c>
      <c r="AU9" s="5" t="s">
        <v>37</v>
      </c>
      <c r="AV9" s="5" t="s">
        <v>41</v>
      </c>
      <c r="AW9" s="5" t="s">
        <v>41</v>
      </c>
    </row>
    <row r="10" spans="1:93" ht="45" x14ac:dyDescent="0.25">
      <c r="B10" s="5" t="s">
        <v>97</v>
      </c>
      <c r="C10" s="5" t="s">
        <v>1</v>
      </c>
      <c r="AI10" s="6">
        <v>3</v>
      </c>
      <c r="AJ10" s="5" t="s">
        <v>162</v>
      </c>
      <c r="AK10" s="5">
        <v>0.5</v>
      </c>
      <c r="AL10" s="5">
        <v>0.76</v>
      </c>
      <c r="AM10" s="5" t="s">
        <v>33</v>
      </c>
      <c r="AN10" s="5" t="s">
        <v>34</v>
      </c>
      <c r="AO10" s="5" t="s">
        <v>35</v>
      </c>
      <c r="AP10" s="5">
        <f>3*2*2</f>
        <v>12</v>
      </c>
      <c r="AQ10" s="5">
        <v>0</v>
      </c>
      <c r="AR10" s="5">
        <v>0</v>
      </c>
      <c r="AS10" s="5">
        <v>5</v>
      </c>
      <c r="AT10" s="5" t="s">
        <v>36</v>
      </c>
      <c r="AU10" s="5" t="s">
        <v>37</v>
      </c>
      <c r="AV10" s="5" t="s">
        <v>41</v>
      </c>
      <c r="AW10" s="5" t="s">
        <v>41</v>
      </c>
    </row>
    <row r="11" spans="1:93" s="2" customFormat="1" ht="60" x14ac:dyDescent="0.25">
      <c r="B11" s="31" t="s">
        <v>119</v>
      </c>
      <c r="C11" s="31" t="s">
        <v>120</v>
      </c>
      <c r="D11" s="24"/>
      <c r="E11" s="31">
        <v>20</v>
      </c>
      <c r="F11" s="31">
        <v>36</v>
      </c>
      <c r="G11" s="31">
        <v>3.75</v>
      </c>
      <c r="H11" s="31">
        <v>4</v>
      </c>
      <c r="I11" s="31"/>
      <c r="J11" s="31" t="s">
        <v>94</v>
      </c>
      <c r="K11" s="31">
        <v>0</v>
      </c>
      <c r="L11" s="32"/>
      <c r="M11" s="32">
        <v>0.17</v>
      </c>
      <c r="N11" s="30">
        <v>76</v>
      </c>
      <c r="O11" s="31">
        <v>7.75</v>
      </c>
      <c r="P11" s="31">
        <v>4</v>
      </c>
      <c r="Q11" s="31" t="s">
        <v>126</v>
      </c>
      <c r="R11" s="31" t="s">
        <v>115</v>
      </c>
      <c r="S11" s="31" t="s">
        <v>41</v>
      </c>
      <c r="T11" s="32">
        <v>0.38800000000000001</v>
      </c>
      <c r="U11" s="31">
        <v>3.75</v>
      </c>
      <c r="V11" s="31">
        <v>36</v>
      </c>
      <c r="W11" s="31">
        <v>20</v>
      </c>
      <c r="X11" s="31">
        <v>0</v>
      </c>
      <c r="Y11" s="31">
        <v>20</v>
      </c>
      <c r="Z11" s="31" t="s">
        <v>15</v>
      </c>
      <c r="AA11" s="31" t="s">
        <v>17</v>
      </c>
      <c r="AB11" s="31" t="s">
        <v>19</v>
      </c>
      <c r="AC11" s="31" t="s">
        <v>21</v>
      </c>
      <c r="AD11" s="31"/>
      <c r="AE11" s="31"/>
      <c r="AF11" s="31"/>
      <c r="AG11" s="31"/>
      <c r="AH11" s="31"/>
      <c r="AI11" s="32">
        <v>6</v>
      </c>
      <c r="AJ11" s="31" t="s">
        <v>163</v>
      </c>
      <c r="AK11" s="31">
        <v>0.5</v>
      </c>
      <c r="AL11" s="31">
        <v>0.76</v>
      </c>
      <c r="AM11" s="31" t="s">
        <v>33</v>
      </c>
      <c r="AN11" s="31" t="s">
        <v>34</v>
      </c>
      <c r="AO11" s="31" t="s">
        <v>35</v>
      </c>
      <c r="AP11" s="31">
        <f>3*1.5*4</f>
        <v>18</v>
      </c>
      <c r="AQ11" s="31">
        <f>3*1.5</f>
        <v>4.5</v>
      </c>
      <c r="AR11" s="31">
        <v>0</v>
      </c>
      <c r="AS11" s="31">
        <v>0</v>
      </c>
      <c r="AT11" s="31" t="s">
        <v>36</v>
      </c>
      <c r="AU11" s="31" t="s">
        <v>37</v>
      </c>
      <c r="AV11" s="31" t="s">
        <v>121</v>
      </c>
      <c r="AW11" s="31" t="s">
        <v>30</v>
      </c>
      <c r="AX11" s="31" t="s">
        <v>39</v>
      </c>
      <c r="AY11" s="31" t="s">
        <v>40</v>
      </c>
      <c r="AZ11" s="32">
        <v>3</v>
      </c>
      <c r="BA11" s="30" t="s">
        <v>122</v>
      </c>
      <c r="BB11" s="31">
        <v>0.28000000000000003</v>
      </c>
      <c r="BC11" s="31">
        <v>1</v>
      </c>
      <c r="BD11" s="31">
        <v>3</v>
      </c>
      <c r="BE11" s="31">
        <v>6.6</v>
      </c>
      <c r="BF11" s="31">
        <v>50</v>
      </c>
      <c r="BG11" s="31" t="s">
        <v>51</v>
      </c>
      <c r="BH11" s="7" t="s">
        <v>64</v>
      </c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>
        <v>2</v>
      </c>
      <c r="BT11" s="31" t="s">
        <v>130</v>
      </c>
      <c r="BU11" s="31">
        <v>5.2999999999999999E-2</v>
      </c>
      <c r="BV11" s="31">
        <v>112</v>
      </c>
      <c r="BW11" s="31">
        <f>36*20</f>
        <v>720</v>
      </c>
      <c r="BX11" s="31" t="s">
        <v>160</v>
      </c>
      <c r="BY11" s="31" t="s">
        <v>34</v>
      </c>
      <c r="BZ11" s="31" t="s">
        <v>74</v>
      </c>
      <c r="CA11" s="31" t="s">
        <v>34</v>
      </c>
      <c r="CB11" s="31" t="s">
        <v>17</v>
      </c>
      <c r="CC11" s="31" t="s">
        <v>138</v>
      </c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1:93" ht="73.5" customHeight="1" x14ac:dyDescent="0.25">
      <c r="B12" s="5" t="s">
        <v>98</v>
      </c>
      <c r="C12" s="5" t="s">
        <v>54</v>
      </c>
      <c r="E12" s="5">
        <v>16</v>
      </c>
      <c r="F12" s="5">
        <v>8</v>
      </c>
      <c r="G12" s="5">
        <v>10.1</v>
      </c>
      <c r="H12" s="5">
        <v>0</v>
      </c>
      <c r="I12" s="5" t="s">
        <v>4</v>
      </c>
      <c r="K12" s="5">
        <v>1</v>
      </c>
      <c r="T12" s="6">
        <v>5.8000000000000003E-2</v>
      </c>
      <c r="U12" s="5">
        <v>10.1</v>
      </c>
      <c r="V12" s="5">
        <v>8</v>
      </c>
      <c r="W12" s="5">
        <v>0</v>
      </c>
      <c r="X12" s="5">
        <v>0</v>
      </c>
      <c r="Y12" s="5">
        <v>16</v>
      </c>
      <c r="AD12" s="5" t="s">
        <v>51</v>
      </c>
      <c r="AE12" s="5" t="s">
        <v>55</v>
      </c>
      <c r="AF12" s="5" t="s">
        <v>56</v>
      </c>
      <c r="AG12" s="5" t="s">
        <v>57</v>
      </c>
      <c r="AH12" s="5" t="s">
        <v>58</v>
      </c>
      <c r="AI12" s="6">
        <v>4</v>
      </c>
      <c r="AJ12" s="5" t="s">
        <v>164</v>
      </c>
      <c r="AK12" s="5">
        <v>0.28999999999999998</v>
      </c>
      <c r="AL12" s="5">
        <v>0.28000000000000003</v>
      </c>
      <c r="AM12" s="5" t="s">
        <v>33</v>
      </c>
      <c r="AN12" s="5" t="s">
        <v>34</v>
      </c>
      <c r="AO12" s="5" t="s">
        <v>35</v>
      </c>
      <c r="AP12" s="5">
        <v>10</v>
      </c>
      <c r="AQ12" s="5">
        <v>0</v>
      </c>
      <c r="AR12" s="5">
        <v>0</v>
      </c>
      <c r="AS12" s="5">
        <v>35</v>
      </c>
      <c r="AT12" s="5" t="s">
        <v>36</v>
      </c>
      <c r="AU12" s="5" t="s">
        <v>37</v>
      </c>
      <c r="AV12" s="5" t="s">
        <v>62</v>
      </c>
      <c r="AW12" s="5" t="s">
        <v>30</v>
      </c>
      <c r="AX12" s="5" t="s">
        <v>39</v>
      </c>
      <c r="AY12" s="5" t="s">
        <v>40</v>
      </c>
      <c r="AZ12" s="6">
        <v>2</v>
      </c>
      <c r="BA12" s="5" t="s">
        <v>63</v>
      </c>
      <c r="BB12" s="5">
        <v>0.28000000000000003</v>
      </c>
      <c r="BC12" s="5">
        <v>1</v>
      </c>
      <c r="BD12" s="5">
        <v>3</v>
      </c>
      <c r="BE12" s="5">
        <v>8</v>
      </c>
      <c r="BF12" s="5">
        <v>50</v>
      </c>
      <c r="BG12" s="5" t="s">
        <v>51</v>
      </c>
      <c r="BH12" s="7" t="s">
        <v>64</v>
      </c>
      <c r="BS12" s="5">
        <v>1</v>
      </c>
      <c r="BT12" s="5" t="s">
        <v>66</v>
      </c>
      <c r="BU12" s="5">
        <v>4.9000000000000002E-2</v>
      </c>
      <c r="BV12" s="31">
        <v>48</v>
      </c>
      <c r="BW12" s="5">
        <v>128</v>
      </c>
      <c r="BX12" s="5" t="s">
        <v>67</v>
      </c>
      <c r="BY12" s="5" t="s">
        <v>68</v>
      </c>
      <c r="BZ12" s="5" t="s">
        <v>74</v>
      </c>
      <c r="CA12" s="5" t="s">
        <v>17</v>
      </c>
      <c r="CB12" s="5" t="s">
        <v>75</v>
      </c>
      <c r="CC12" s="5" t="s">
        <v>19</v>
      </c>
    </row>
    <row r="14" spans="1:93" s="1" customFormat="1" x14ac:dyDescent="0.25">
      <c r="A14" s="1" t="s">
        <v>96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6"/>
      <c r="M14" s="26"/>
      <c r="N14" s="25"/>
      <c r="O14" s="24"/>
      <c r="P14" s="24"/>
      <c r="Q14" s="24"/>
      <c r="R14" s="24"/>
      <c r="S14" s="24"/>
      <c r="T14" s="26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6"/>
      <c r="BA14" s="24"/>
      <c r="BB14" s="24"/>
      <c r="BC14" s="24"/>
      <c r="BD14" s="24"/>
      <c r="BE14" s="24"/>
      <c r="BF14" s="24"/>
      <c r="BG14" s="24"/>
      <c r="BH14" s="29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</row>
    <row r="15" spans="1:93" ht="45" x14ac:dyDescent="0.25">
      <c r="B15" s="5" t="s">
        <v>99</v>
      </c>
      <c r="C15" s="5" t="s">
        <v>93</v>
      </c>
      <c r="E15" s="5">
        <v>20</v>
      </c>
      <c r="F15" s="5">
        <v>36</v>
      </c>
      <c r="G15" s="5">
        <v>19.5</v>
      </c>
      <c r="H15" s="5">
        <v>0</v>
      </c>
      <c r="J15" s="5" t="s">
        <v>94</v>
      </c>
      <c r="K15" s="5" t="s">
        <v>102</v>
      </c>
      <c r="L15" s="6" t="s">
        <v>53</v>
      </c>
      <c r="T15" s="6">
        <v>0.38800000000000001</v>
      </c>
      <c r="U15" s="5">
        <v>19.5</v>
      </c>
      <c r="V15" s="5">
        <v>36</v>
      </c>
      <c r="W15" s="5">
        <v>20</v>
      </c>
      <c r="X15" s="5">
        <v>2</v>
      </c>
      <c r="Y15" s="5">
        <v>4</v>
      </c>
      <c r="Z15" s="5" t="s">
        <v>15</v>
      </c>
      <c r="AA15" s="5" t="s">
        <v>17</v>
      </c>
      <c r="AB15" s="5" t="s">
        <v>19</v>
      </c>
      <c r="AC15" s="5" t="s">
        <v>21</v>
      </c>
      <c r="AI15" s="6">
        <v>1</v>
      </c>
      <c r="AJ15" s="5" t="s">
        <v>165</v>
      </c>
      <c r="AK15" s="5">
        <v>0.5</v>
      </c>
      <c r="AL15" s="5">
        <v>0.76</v>
      </c>
      <c r="AM15" s="5" t="s">
        <v>33</v>
      </c>
      <c r="AN15" s="5" t="s">
        <v>34</v>
      </c>
      <c r="AO15" s="5" t="s">
        <v>35</v>
      </c>
      <c r="AP15" s="5" t="e">
        <f>AP8+#REF!</f>
        <v>#REF!</v>
      </c>
      <c r="AQ15" s="5" t="e">
        <f>AQ8+#REF!</f>
        <v>#REF!</v>
      </c>
      <c r="AR15" s="5">
        <v>0</v>
      </c>
      <c r="AS15" s="5">
        <v>0</v>
      </c>
      <c r="AT15" s="5" t="s">
        <v>36</v>
      </c>
      <c r="AU15" s="5" t="s">
        <v>37</v>
      </c>
      <c r="AV15" s="5" t="s">
        <v>38</v>
      </c>
      <c r="AW15" s="5" t="s">
        <v>30</v>
      </c>
      <c r="AX15" s="5" t="s">
        <v>39</v>
      </c>
      <c r="AY15" s="5" t="s">
        <v>40</v>
      </c>
      <c r="AZ15" s="6">
        <v>1</v>
      </c>
      <c r="BA15" s="5" t="s">
        <v>44</v>
      </c>
      <c r="BB15" s="5">
        <v>0.39</v>
      </c>
      <c r="BC15" s="5">
        <v>1</v>
      </c>
      <c r="BD15" s="5">
        <v>3</v>
      </c>
      <c r="BE15" s="5">
        <v>7</v>
      </c>
      <c r="BF15" s="5">
        <v>0</v>
      </c>
      <c r="BG15" s="5" t="s">
        <v>51</v>
      </c>
      <c r="BH15" s="7" t="s">
        <v>52</v>
      </c>
    </row>
    <row r="16" spans="1:93" ht="45" x14ac:dyDescent="0.25">
      <c r="B16" s="5" t="s">
        <v>99</v>
      </c>
      <c r="C16" s="5" t="s">
        <v>93</v>
      </c>
      <c r="AI16" s="6">
        <v>2</v>
      </c>
      <c r="AJ16" s="5" t="s">
        <v>161</v>
      </c>
      <c r="AK16" s="5">
        <v>0.5</v>
      </c>
      <c r="AL16" s="5">
        <v>0.76</v>
      </c>
      <c r="AM16" s="5" t="s">
        <v>33</v>
      </c>
      <c r="AN16" s="5" t="s">
        <v>34</v>
      </c>
      <c r="AO16" s="5" t="s">
        <v>35</v>
      </c>
      <c r="AP16" s="5">
        <v>0</v>
      </c>
      <c r="AQ16" s="5">
        <v>11</v>
      </c>
      <c r="AR16" s="5">
        <v>0</v>
      </c>
      <c r="AS16" s="5">
        <v>0</v>
      </c>
      <c r="AT16" s="5" t="s">
        <v>36</v>
      </c>
      <c r="AU16" s="5" t="s">
        <v>37</v>
      </c>
      <c r="AV16" s="5" t="s">
        <v>41</v>
      </c>
      <c r="AW16" s="5" t="s">
        <v>41</v>
      </c>
    </row>
    <row r="17" spans="1:93" ht="45" x14ac:dyDescent="0.25">
      <c r="B17" s="5" t="s">
        <v>99</v>
      </c>
      <c r="C17" s="5" t="s">
        <v>93</v>
      </c>
      <c r="AI17" s="6">
        <v>3</v>
      </c>
      <c r="AJ17" s="5" t="s">
        <v>162</v>
      </c>
      <c r="AK17" s="5">
        <v>0.5</v>
      </c>
      <c r="AL17" s="5">
        <v>0.76</v>
      </c>
      <c r="AM17" s="5" t="s">
        <v>33</v>
      </c>
      <c r="AN17" s="5" t="s">
        <v>34</v>
      </c>
      <c r="AO17" s="5" t="s">
        <v>35</v>
      </c>
      <c r="AP17" s="5">
        <f>3*2*2</f>
        <v>12</v>
      </c>
      <c r="AQ17" s="5">
        <v>0</v>
      </c>
      <c r="AR17" s="5">
        <v>0</v>
      </c>
      <c r="AS17" s="5">
        <v>5</v>
      </c>
      <c r="AT17" s="5" t="s">
        <v>36</v>
      </c>
      <c r="AU17" s="5" t="s">
        <v>37</v>
      </c>
      <c r="AV17" s="5" t="s">
        <v>41</v>
      </c>
      <c r="AW17" s="5" t="s">
        <v>41</v>
      </c>
    </row>
    <row r="18" spans="1:93" ht="60" x14ac:dyDescent="0.25">
      <c r="B18" s="5" t="s">
        <v>119</v>
      </c>
      <c r="C18" s="5" t="s">
        <v>120</v>
      </c>
      <c r="E18" s="5">
        <v>20</v>
      </c>
      <c r="F18" s="5">
        <v>36</v>
      </c>
      <c r="G18" s="5">
        <v>3.75</v>
      </c>
      <c r="H18" s="5">
        <v>4</v>
      </c>
      <c r="J18" s="5" t="s">
        <v>94</v>
      </c>
      <c r="K18" s="5">
        <v>0</v>
      </c>
      <c r="N18" s="8">
        <v>76</v>
      </c>
      <c r="O18" s="5">
        <v>7.75</v>
      </c>
      <c r="P18" s="5">
        <v>4</v>
      </c>
      <c r="Q18" s="5" t="s">
        <v>126</v>
      </c>
      <c r="R18" s="5" t="s">
        <v>115</v>
      </c>
      <c r="S18" s="5" t="s">
        <v>41</v>
      </c>
      <c r="T18" s="6">
        <v>0.38800000000000001</v>
      </c>
      <c r="U18" s="5">
        <v>3.75</v>
      </c>
      <c r="V18" s="5">
        <v>36</v>
      </c>
      <c r="W18" s="5">
        <v>20</v>
      </c>
      <c r="X18" s="5">
        <v>0</v>
      </c>
      <c r="Y18" s="5">
        <v>20</v>
      </c>
      <c r="Z18" s="5" t="s">
        <v>15</v>
      </c>
      <c r="AA18" s="5" t="s">
        <v>17</v>
      </c>
      <c r="AB18" s="5" t="s">
        <v>19</v>
      </c>
      <c r="AC18" s="5" t="s">
        <v>21</v>
      </c>
      <c r="AI18" s="6">
        <v>6</v>
      </c>
      <c r="AJ18" s="5" t="s">
        <v>163</v>
      </c>
      <c r="AK18" s="5">
        <v>0.5</v>
      </c>
      <c r="AL18" s="5">
        <v>0.76</v>
      </c>
      <c r="AM18" s="5" t="s">
        <v>33</v>
      </c>
      <c r="AN18" s="5" t="s">
        <v>34</v>
      </c>
      <c r="AO18" s="5" t="s">
        <v>35</v>
      </c>
      <c r="AP18" s="5">
        <f>3*1.5*4</f>
        <v>18</v>
      </c>
      <c r="AQ18" s="5">
        <f>3*1.5</f>
        <v>4.5</v>
      </c>
      <c r="AR18" s="5">
        <v>0</v>
      </c>
      <c r="AS18" s="5">
        <v>0</v>
      </c>
      <c r="AT18" s="5" t="s">
        <v>36</v>
      </c>
      <c r="AU18" s="5" t="s">
        <v>37</v>
      </c>
      <c r="AV18" s="5" t="s">
        <v>121</v>
      </c>
      <c r="AW18" s="5" t="s">
        <v>30</v>
      </c>
      <c r="AX18" s="5" t="s">
        <v>39</v>
      </c>
      <c r="AY18" s="5" t="s">
        <v>40</v>
      </c>
      <c r="AZ18" s="6">
        <v>3</v>
      </c>
      <c r="BA18" s="30" t="s">
        <v>122</v>
      </c>
      <c r="BB18" s="31">
        <v>0.28000000000000003</v>
      </c>
      <c r="BC18" s="5">
        <v>1</v>
      </c>
      <c r="BD18" s="5">
        <v>3</v>
      </c>
      <c r="BE18" s="5">
        <v>6.6</v>
      </c>
      <c r="BF18" s="5">
        <v>50</v>
      </c>
      <c r="BG18" s="5" t="s">
        <v>51</v>
      </c>
      <c r="BH18" s="33" t="s">
        <v>64</v>
      </c>
      <c r="BS18" s="5">
        <v>2</v>
      </c>
      <c r="BT18" s="5" t="s">
        <v>130</v>
      </c>
      <c r="BV18" s="5">
        <f>36*20</f>
        <v>720</v>
      </c>
      <c r="BW18" s="5" t="s">
        <v>131</v>
      </c>
      <c r="BX18" s="5" t="s">
        <v>137</v>
      </c>
      <c r="BY18" s="5" t="s">
        <v>34</v>
      </c>
      <c r="BZ18" s="5" t="s">
        <v>74</v>
      </c>
      <c r="CA18" s="5" t="s">
        <v>17</v>
      </c>
      <c r="CB18" s="5" t="s">
        <v>138</v>
      </c>
    </row>
    <row r="20" spans="1:93" ht="60" x14ac:dyDescent="0.25">
      <c r="B20" s="5" t="s">
        <v>100</v>
      </c>
      <c r="C20" s="5" t="s">
        <v>101</v>
      </c>
      <c r="E20" s="5">
        <v>20</v>
      </c>
      <c r="F20" s="5">
        <v>36</v>
      </c>
      <c r="G20" s="5">
        <v>9.5</v>
      </c>
      <c r="H20" s="5">
        <v>0</v>
      </c>
      <c r="J20" s="5" t="s">
        <v>94</v>
      </c>
      <c r="K20" s="5">
        <v>3</v>
      </c>
      <c r="T20" s="6">
        <v>0.38800000000000001</v>
      </c>
      <c r="U20" s="5">
        <v>9.5</v>
      </c>
      <c r="V20" s="5">
        <v>36</v>
      </c>
      <c r="W20" s="5">
        <v>20</v>
      </c>
      <c r="X20" s="5">
        <v>0</v>
      </c>
      <c r="Y20" s="5">
        <v>20</v>
      </c>
      <c r="AD20" s="5" t="s">
        <v>51</v>
      </c>
      <c r="AE20" s="5" t="s">
        <v>55</v>
      </c>
      <c r="AF20" s="5" t="s">
        <v>56</v>
      </c>
      <c r="AG20" s="5" t="s">
        <v>57</v>
      </c>
      <c r="AH20" s="5" t="s">
        <v>58</v>
      </c>
      <c r="AI20" s="6">
        <v>5</v>
      </c>
      <c r="AJ20" s="5" t="s">
        <v>165</v>
      </c>
      <c r="AK20" s="5">
        <v>0.28999999999999998</v>
      </c>
      <c r="AL20" s="5">
        <v>0.28000000000000003</v>
      </c>
      <c r="AM20" s="5" t="s">
        <v>33</v>
      </c>
      <c r="AN20" s="5" t="s">
        <v>34</v>
      </c>
      <c r="AO20" s="5" t="s">
        <v>35</v>
      </c>
      <c r="AP20" s="5">
        <f>2.5*4.5*3</f>
        <v>33.75</v>
      </c>
      <c r="AQ20" s="5">
        <f>6.5*4.5</f>
        <v>29.25</v>
      </c>
      <c r="AR20" s="5">
        <v>0</v>
      </c>
      <c r="AS20" s="5">
        <v>0</v>
      </c>
      <c r="AT20" s="5" t="s">
        <v>36</v>
      </c>
      <c r="AU20" s="5" t="s">
        <v>37</v>
      </c>
      <c r="AV20" s="5" t="s">
        <v>38</v>
      </c>
      <c r="AW20" s="5" t="s">
        <v>30</v>
      </c>
      <c r="AX20" s="5" t="s">
        <v>39</v>
      </c>
      <c r="AY20" s="5" t="s">
        <v>40</v>
      </c>
      <c r="BI20" s="5">
        <v>1</v>
      </c>
      <c r="BJ20" s="5" t="s">
        <v>107</v>
      </c>
      <c r="BK20" s="5">
        <v>2.5999999999999999E-2</v>
      </c>
      <c r="BL20" s="5">
        <v>720</v>
      </c>
      <c r="BM20" s="5" t="s">
        <v>108</v>
      </c>
      <c r="BN20" s="5" t="s">
        <v>111</v>
      </c>
      <c r="BO20" s="5" t="s">
        <v>115</v>
      </c>
      <c r="BP20" s="5" t="s">
        <v>116</v>
      </c>
      <c r="BQ20" s="5" t="s">
        <v>117</v>
      </c>
      <c r="BR20" s="5" t="s">
        <v>118</v>
      </c>
    </row>
    <row r="21" spans="1:93" ht="75" x14ac:dyDescent="0.25">
      <c r="B21" s="5" t="s">
        <v>100</v>
      </c>
      <c r="C21" s="5" t="s">
        <v>101</v>
      </c>
      <c r="AI21" s="6">
        <v>5</v>
      </c>
      <c r="AJ21" s="5" t="s">
        <v>103</v>
      </c>
      <c r="AK21" s="5">
        <v>0.28999999999999998</v>
      </c>
      <c r="AL21" s="5">
        <v>0.28000000000000003</v>
      </c>
      <c r="AM21" s="5" t="s">
        <v>33</v>
      </c>
      <c r="AN21" s="5" t="s">
        <v>34</v>
      </c>
      <c r="AO21" s="5" t="s">
        <v>35</v>
      </c>
      <c r="AP21" s="5">
        <v>0</v>
      </c>
      <c r="AQ21" s="5">
        <v>0</v>
      </c>
      <c r="AR21" s="5">
        <v>0</v>
      </c>
      <c r="AS21" s="5">
        <v>40.5</v>
      </c>
      <c r="AT21" s="5" t="s">
        <v>104</v>
      </c>
      <c r="AU21" s="5" t="s">
        <v>37</v>
      </c>
      <c r="AV21" s="5" t="s">
        <v>41</v>
      </c>
      <c r="AW21" s="5" t="s">
        <v>30</v>
      </c>
      <c r="AX21" s="5" t="s">
        <v>105</v>
      </c>
      <c r="AY21" s="5" t="s">
        <v>145</v>
      </c>
    </row>
    <row r="23" spans="1:93" s="2" customFormat="1" ht="60" x14ac:dyDescent="0.25">
      <c r="B23" s="31" t="s">
        <v>132</v>
      </c>
      <c r="C23" s="31" t="s">
        <v>133</v>
      </c>
      <c r="D23" s="24"/>
      <c r="E23" s="31">
        <v>16</v>
      </c>
      <c r="F23" s="31">
        <v>8</v>
      </c>
      <c r="G23" s="31">
        <v>10.1</v>
      </c>
      <c r="H23" s="31">
        <v>0</v>
      </c>
      <c r="I23" s="31"/>
      <c r="J23" s="31" t="s">
        <v>94</v>
      </c>
      <c r="K23" s="31">
        <v>1</v>
      </c>
      <c r="L23" s="32"/>
      <c r="M23" s="32"/>
      <c r="N23" s="30"/>
      <c r="O23" s="31"/>
      <c r="P23" s="31"/>
      <c r="Q23" s="31"/>
      <c r="R23" s="31"/>
      <c r="S23" s="31"/>
      <c r="T23" s="32">
        <v>5.8000000000000003E-2</v>
      </c>
      <c r="U23" s="31">
        <v>10.1</v>
      </c>
      <c r="V23" s="31">
        <v>8</v>
      </c>
      <c r="W23" s="31">
        <v>0</v>
      </c>
      <c r="X23" s="31">
        <v>0</v>
      </c>
      <c r="Y23" s="31">
        <v>16</v>
      </c>
      <c r="Z23" s="31"/>
      <c r="AA23" s="31"/>
      <c r="AB23" s="31"/>
      <c r="AC23" s="31"/>
      <c r="AD23" s="31" t="s">
        <v>51</v>
      </c>
      <c r="AE23" s="31" t="s">
        <v>55</v>
      </c>
      <c r="AF23" s="31" t="s">
        <v>56</v>
      </c>
      <c r="AG23" s="31" t="s">
        <v>57</v>
      </c>
      <c r="AH23" s="31" t="s">
        <v>58</v>
      </c>
      <c r="AI23" s="32">
        <v>7</v>
      </c>
      <c r="AJ23" s="31" t="s">
        <v>164</v>
      </c>
      <c r="AK23" s="31">
        <v>0.28999999999999998</v>
      </c>
      <c r="AL23" s="31">
        <v>0.28000000000000003</v>
      </c>
      <c r="AM23" s="31" t="s">
        <v>33</v>
      </c>
      <c r="AN23" s="31" t="s">
        <v>34</v>
      </c>
      <c r="AO23" s="31" t="s">
        <v>35</v>
      </c>
      <c r="AP23" s="31">
        <v>10</v>
      </c>
      <c r="AQ23" s="31">
        <v>0</v>
      </c>
      <c r="AR23" s="31">
        <v>0</v>
      </c>
      <c r="AS23" s="31">
        <v>35</v>
      </c>
      <c r="AT23" s="31" t="s">
        <v>36</v>
      </c>
      <c r="AU23" s="31" t="s">
        <v>37</v>
      </c>
      <c r="AV23" s="31" t="s">
        <v>62</v>
      </c>
      <c r="AW23" s="31" t="s">
        <v>30</v>
      </c>
      <c r="AX23" s="31" t="s">
        <v>39</v>
      </c>
      <c r="AY23" s="31" t="s">
        <v>40</v>
      </c>
      <c r="AZ23" s="32">
        <v>2</v>
      </c>
      <c r="BA23" s="31" t="s">
        <v>63</v>
      </c>
      <c r="BB23" s="31">
        <v>0.28000000000000003</v>
      </c>
      <c r="BC23" s="31">
        <v>1</v>
      </c>
      <c r="BD23" s="31">
        <v>3</v>
      </c>
      <c r="BE23" s="31">
        <v>8</v>
      </c>
      <c r="BF23" s="31">
        <v>50</v>
      </c>
      <c r="BG23" s="31" t="s">
        <v>51</v>
      </c>
      <c r="BH23" s="33" t="s">
        <v>64</v>
      </c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>
        <v>1</v>
      </c>
      <c r="BT23" s="31" t="s">
        <v>66</v>
      </c>
      <c r="BU23" s="31"/>
      <c r="BV23" s="31">
        <v>4.9000000000000002E-2</v>
      </c>
      <c r="BW23" s="31">
        <v>128</v>
      </c>
      <c r="BX23" s="31" t="s">
        <v>67</v>
      </c>
      <c r="BY23" s="31" t="s">
        <v>68</v>
      </c>
      <c r="BZ23" s="31" t="s">
        <v>134</v>
      </c>
      <c r="CA23" s="31" t="s">
        <v>17</v>
      </c>
      <c r="CB23" s="31" t="s">
        <v>75</v>
      </c>
      <c r="CC23" s="31" t="s">
        <v>19</v>
      </c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</row>
    <row r="25" spans="1:93" s="2" customFormat="1" ht="60" x14ac:dyDescent="0.25">
      <c r="B25" s="31" t="s">
        <v>135</v>
      </c>
      <c r="C25" s="31" t="s">
        <v>136</v>
      </c>
      <c r="D25" s="24"/>
      <c r="E25" s="31">
        <v>16</v>
      </c>
      <c r="F25" s="31">
        <v>8</v>
      </c>
      <c r="G25" s="31">
        <v>9.4</v>
      </c>
      <c r="H25" s="31">
        <v>0</v>
      </c>
      <c r="I25" s="31"/>
      <c r="J25" s="31" t="s">
        <v>94</v>
      </c>
      <c r="K25" s="31">
        <v>1</v>
      </c>
      <c r="L25" s="32"/>
      <c r="M25" s="32"/>
      <c r="N25" s="30"/>
      <c r="O25" s="31"/>
      <c r="P25" s="31"/>
      <c r="Q25" s="31"/>
      <c r="R25" s="31"/>
      <c r="S25" s="31"/>
      <c r="T25" s="32">
        <v>5.8000000000000003E-2</v>
      </c>
      <c r="U25" s="31">
        <v>9.4</v>
      </c>
      <c r="V25" s="31">
        <v>8</v>
      </c>
      <c r="W25" s="31">
        <v>0</v>
      </c>
      <c r="X25" s="31">
        <v>0</v>
      </c>
      <c r="Y25" s="31">
        <v>16</v>
      </c>
      <c r="Z25" s="31"/>
      <c r="AA25" s="31"/>
      <c r="AB25" s="31"/>
      <c r="AC25" s="31"/>
      <c r="AD25" s="31" t="s">
        <v>51</v>
      </c>
      <c r="AE25" s="31" t="s">
        <v>55</v>
      </c>
      <c r="AF25" s="31" t="s">
        <v>56</v>
      </c>
      <c r="AG25" s="31" t="s">
        <v>57</v>
      </c>
      <c r="AH25" s="31" t="s">
        <v>58</v>
      </c>
      <c r="AI25" s="32">
        <v>7</v>
      </c>
      <c r="AJ25" s="31" t="s">
        <v>164</v>
      </c>
      <c r="AK25" s="31">
        <v>0.28999999999999998</v>
      </c>
      <c r="AL25" s="31">
        <v>0.28000000000000003</v>
      </c>
      <c r="AM25" s="31" t="s">
        <v>33</v>
      </c>
      <c r="AN25" s="31" t="s">
        <v>34</v>
      </c>
      <c r="AO25" s="31" t="s">
        <v>35</v>
      </c>
      <c r="AP25" s="31">
        <v>0</v>
      </c>
      <c r="AQ25" s="31">
        <v>0</v>
      </c>
      <c r="AR25" s="31">
        <v>0</v>
      </c>
      <c r="AS25" s="31">
        <f>3.5*5*3</f>
        <v>52.5</v>
      </c>
      <c r="AT25" s="31" t="s">
        <v>36</v>
      </c>
      <c r="AU25" s="31" t="s">
        <v>37</v>
      </c>
      <c r="AV25" s="31" t="s">
        <v>62</v>
      </c>
      <c r="AW25" s="31" t="s">
        <v>30</v>
      </c>
      <c r="AX25" s="31" t="s">
        <v>39</v>
      </c>
      <c r="AY25" s="31" t="s">
        <v>40</v>
      </c>
      <c r="AZ25" s="32"/>
      <c r="BA25" s="31"/>
      <c r="BB25" s="31"/>
      <c r="BC25" s="31"/>
      <c r="BD25" s="31"/>
      <c r="BE25" s="31"/>
      <c r="BF25" s="31"/>
      <c r="BG25" s="31"/>
      <c r="BH25" s="33"/>
      <c r="BI25" s="31">
        <v>2</v>
      </c>
      <c r="BJ25" s="31" t="s">
        <v>141</v>
      </c>
      <c r="BK25" s="31">
        <v>2.5999999999999999E-2</v>
      </c>
      <c r="BL25" s="31">
        <v>128</v>
      </c>
      <c r="BM25" s="5" t="s">
        <v>108</v>
      </c>
      <c r="BN25" s="31" t="s">
        <v>142</v>
      </c>
      <c r="BO25" s="31" t="s">
        <v>115</v>
      </c>
      <c r="BP25" s="31" t="s">
        <v>19</v>
      </c>
      <c r="BQ25" s="31" t="s">
        <v>19</v>
      </c>
      <c r="BR25" s="31" t="s">
        <v>118</v>
      </c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</row>
    <row r="27" spans="1:93" s="1" customFormat="1" x14ac:dyDescent="0.25">
      <c r="A27" s="1" t="s">
        <v>144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5"/>
      <c r="O27" s="24"/>
      <c r="P27" s="24"/>
      <c r="Q27" s="24"/>
      <c r="R27" s="24"/>
      <c r="S27" s="24"/>
      <c r="T27" s="26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6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6"/>
      <c r="BA27" s="24"/>
      <c r="BB27" s="24"/>
      <c r="BC27" s="24"/>
      <c r="BD27" s="24"/>
      <c r="BE27" s="24"/>
      <c r="BF27" s="24"/>
      <c r="BG27" s="24"/>
      <c r="BH27" s="29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</row>
    <row r="28" spans="1:93" ht="45" x14ac:dyDescent="0.25">
      <c r="B28" s="5" t="s">
        <v>139</v>
      </c>
      <c r="C28" s="5" t="s">
        <v>95</v>
      </c>
      <c r="E28" s="5">
        <v>20</v>
      </c>
      <c r="F28" s="5">
        <v>36</v>
      </c>
      <c r="G28" s="5">
        <v>9.4</v>
      </c>
      <c r="H28" s="5">
        <v>0</v>
      </c>
      <c r="I28" s="5" t="s">
        <v>4</v>
      </c>
      <c r="K28" s="5">
        <v>2</v>
      </c>
      <c r="T28" s="6">
        <v>0.38800000000000001</v>
      </c>
      <c r="U28" s="5">
        <v>9.4</v>
      </c>
      <c r="V28" s="5">
        <v>36</v>
      </c>
      <c r="W28" s="5">
        <v>20</v>
      </c>
      <c r="X28" s="5">
        <v>2</v>
      </c>
      <c r="Y28" s="5">
        <v>4</v>
      </c>
      <c r="Z28" s="5" t="s">
        <v>15</v>
      </c>
      <c r="AA28" s="5" t="s">
        <v>17</v>
      </c>
      <c r="AB28" s="5" t="s">
        <v>19</v>
      </c>
      <c r="AC28" s="5" t="s">
        <v>21</v>
      </c>
      <c r="AI28" s="6">
        <v>1</v>
      </c>
      <c r="AJ28" s="5" t="s">
        <v>165</v>
      </c>
      <c r="AK28" s="5">
        <v>0.5</v>
      </c>
      <c r="AL28" s="5">
        <v>0.76</v>
      </c>
      <c r="AM28" s="5" t="s">
        <v>33</v>
      </c>
      <c r="AN28" s="5" t="s">
        <v>34</v>
      </c>
      <c r="AO28" s="5" t="s">
        <v>35</v>
      </c>
      <c r="AP28" s="5">
        <f>3*5*4</f>
        <v>60</v>
      </c>
      <c r="AQ28" s="5">
        <f>3*5*2 + 3*7</f>
        <v>51</v>
      </c>
      <c r="AR28" s="5">
        <v>0</v>
      </c>
      <c r="AS28" s="5">
        <v>0</v>
      </c>
      <c r="AT28" s="5" t="s">
        <v>36</v>
      </c>
      <c r="AU28" s="5" t="s">
        <v>37</v>
      </c>
      <c r="AV28" s="5" t="s">
        <v>38</v>
      </c>
      <c r="AW28" s="5" t="s">
        <v>30</v>
      </c>
      <c r="AX28" s="5" t="s">
        <v>39</v>
      </c>
      <c r="AY28" s="5" t="s">
        <v>40</v>
      </c>
      <c r="CD28" s="5" t="s">
        <v>157</v>
      </c>
      <c r="CE28" s="5" t="s">
        <v>78</v>
      </c>
      <c r="CF28" s="5" t="s">
        <v>34</v>
      </c>
      <c r="CG28" s="5" t="s">
        <v>34</v>
      </c>
      <c r="CH28" s="5" t="s">
        <v>79</v>
      </c>
      <c r="CI28" s="5" t="s">
        <v>80</v>
      </c>
      <c r="CJ28" s="5" t="s">
        <v>81</v>
      </c>
      <c r="CK28" s="5" t="s">
        <v>82</v>
      </c>
      <c r="CL28" s="5" t="s">
        <v>83</v>
      </c>
      <c r="CM28" s="5">
        <v>0</v>
      </c>
      <c r="CN28" s="5">
        <v>0</v>
      </c>
      <c r="CO28" s="5">
        <v>0</v>
      </c>
    </row>
    <row r="29" spans="1:93" s="2" customFormat="1" ht="60" x14ac:dyDescent="0.25">
      <c r="B29" s="31" t="s">
        <v>140</v>
      </c>
      <c r="C29" s="31" t="s">
        <v>136</v>
      </c>
      <c r="D29" s="24"/>
      <c r="E29" s="31">
        <v>16</v>
      </c>
      <c r="F29" s="31">
        <v>8</v>
      </c>
      <c r="G29" s="31">
        <v>9.4</v>
      </c>
      <c r="H29" s="31">
        <v>0</v>
      </c>
      <c r="I29" s="5" t="s">
        <v>4</v>
      </c>
      <c r="J29" s="31"/>
      <c r="K29" s="31">
        <v>1</v>
      </c>
      <c r="L29" s="32"/>
      <c r="M29" s="32"/>
      <c r="N29" s="30"/>
      <c r="O29" s="31"/>
      <c r="P29" s="31"/>
      <c r="Q29" s="31"/>
      <c r="R29" s="31"/>
      <c r="S29" s="31"/>
      <c r="T29" s="32">
        <v>5.8000000000000003E-2</v>
      </c>
      <c r="U29" s="31">
        <v>9.4</v>
      </c>
      <c r="V29" s="31">
        <v>8</v>
      </c>
      <c r="W29" s="31">
        <v>0</v>
      </c>
      <c r="X29" s="31">
        <v>0</v>
      </c>
      <c r="Y29" s="31">
        <v>16</v>
      </c>
      <c r="Z29" s="31"/>
      <c r="AA29" s="31"/>
      <c r="AB29" s="31"/>
      <c r="AC29" s="31"/>
      <c r="AD29" s="31" t="s">
        <v>51</v>
      </c>
      <c r="AE29" s="31" t="s">
        <v>55</v>
      </c>
      <c r="AF29" s="31" t="s">
        <v>56</v>
      </c>
      <c r="AG29" s="31" t="s">
        <v>57</v>
      </c>
      <c r="AH29" s="31" t="s">
        <v>58</v>
      </c>
      <c r="AI29" s="32">
        <v>7</v>
      </c>
      <c r="AJ29" s="31" t="s">
        <v>164</v>
      </c>
      <c r="AK29" s="31">
        <v>0.28999999999999998</v>
      </c>
      <c r="AL29" s="31">
        <v>0.28000000000000003</v>
      </c>
      <c r="AM29" s="31" t="s">
        <v>33</v>
      </c>
      <c r="AN29" s="31" t="s">
        <v>34</v>
      </c>
      <c r="AO29" s="31" t="s">
        <v>35</v>
      </c>
      <c r="AP29" s="31">
        <v>0</v>
      </c>
      <c r="AQ29" s="31">
        <v>0</v>
      </c>
      <c r="AR29" s="31">
        <v>0</v>
      </c>
      <c r="AS29" s="31">
        <f>3.5*5*3</f>
        <v>52.5</v>
      </c>
      <c r="AT29" s="31" t="s">
        <v>36</v>
      </c>
      <c r="AU29" s="31" t="s">
        <v>37</v>
      </c>
      <c r="AV29" s="31" t="s">
        <v>62</v>
      </c>
      <c r="AW29" s="31" t="s">
        <v>30</v>
      </c>
      <c r="AX29" s="31" t="s">
        <v>39</v>
      </c>
      <c r="AY29" s="31" t="s">
        <v>40</v>
      </c>
      <c r="AZ29" s="32"/>
      <c r="BA29" s="31"/>
      <c r="BB29" s="31"/>
      <c r="BC29" s="31"/>
      <c r="BD29" s="31"/>
      <c r="BE29" s="31"/>
      <c r="BF29" s="31"/>
      <c r="BG29" s="31"/>
      <c r="BH29" s="33"/>
      <c r="BI29" s="31">
        <v>2</v>
      </c>
      <c r="BJ29" s="31" t="s">
        <v>141</v>
      </c>
      <c r="BK29" s="31"/>
      <c r="BL29" s="31">
        <v>128</v>
      </c>
      <c r="BM29" s="5" t="s">
        <v>108</v>
      </c>
      <c r="BN29" s="31" t="s">
        <v>142</v>
      </c>
      <c r="BO29" s="31" t="s">
        <v>115</v>
      </c>
      <c r="BP29" s="31" t="s">
        <v>19</v>
      </c>
      <c r="BQ29" s="31" t="s">
        <v>19</v>
      </c>
      <c r="BR29" s="31" t="s">
        <v>118</v>
      </c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</row>
    <row r="30" spans="1:93" ht="60" x14ac:dyDescent="0.25">
      <c r="B30" s="5" t="s">
        <v>143</v>
      </c>
      <c r="C30" s="5" t="s">
        <v>101</v>
      </c>
      <c r="E30" s="5">
        <v>20</v>
      </c>
      <c r="F30" s="5">
        <v>36</v>
      </c>
      <c r="G30" s="5">
        <v>9.5</v>
      </c>
      <c r="H30" s="5">
        <v>0</v>
      </c>
      <c r="I30" s="5" t="s">
        <v>4</v>
      </c>
      <c r="K30" s="5">
        <v>3</v>
      </c>
      <c r="T30" s="6">
        <v>0.38800000000000001</v>
      </c>
      <c r="U30" s="5">
        <v>9.5</v>
      </c>
      <c r="V30" s="5">
        <v>36</v>
      </c>
      <c r="W30" s="5">
        <v>20</v>
      </c>
      <c r="X30" s="5">
        <v>0</v>
      </c>
      <c r="Y30" s="5">
        <v>20</v>
      </c>
      <c r="AD30" s="5" t="s">
        <v>51</v>
      </c>
      <c r="AE30" s="5" t="s">
        <v>55</v>
      </c>
      <c r="AF30" s="5" t="s">
        <v>56</v>
      </c>
      <c r="AG30" s="5" t="s">
        <v>57</v>
      </c>
      <c r="AH30" s="5" t="s">
        <v>58</v>
      </c>
      <c r="AI30" s="6">
        <v>5</v>
      </c>
      <c r="AJ30" s="5" t="s">
        <v>165</v>
      </c>
      <c r="AK30" s="5">
        <v>0.28999999999999998</v>
      </c>
      <c r="AL30" s="5">
        <v>0.28000000000000003</v>
      </c>
      <c r="AM30" s="5" t="s">
        <v>33</v>
      </c>
      <c r="AN30" s="5" t="s">
        <v>34</v>
      </c>
      <c r="AO30" s="5" t="s">
        <v>35</v>
      </c>
      <c r="AP30" s="5">
        <f>2.5*4.5*3</f>
        <v>33.75</v>
      </c>
      <c r="AQ30" s="5">
        <f>6.5*4.5</f>
        <v>29.25</v>
      </c>
      <c r="AR30" s="5">
        <v>0</v>
      </c>
      <c r="AS30" s="5">
        <v>0</v>
      </c>
      <c r="AT30" s="5" t="s">
        <v>36</v>
      </c>
      <c r="AU30" s="5" t="s">
        <v>37</v>
      </c>
      <c r="AV30" s="5" t="s">
        <v>38</v>
      </c>
      <c r="AW30" s="5" t="s">
        <v>30</v>
      </c>
      <c r="AX30" s="5" t="s">
        <v>39</v>
      </c>
      <c r="AY30" s="5" t="s">
        <v>40</v>
      </c>
      <c r="BI30" s="5">
        <v>1</v>
      </c>
      <c r="BJ30" s="5" t="s">
        <v>107</v>
      </c>
      <c r="BK30" s="5">
        <v>2.5999999999999999E-2</v>
      </c>
      <c r="BL30" s="5">
        <v>720</v>
      </c>
      <c r="BM30" s="5" t="s">
        <v>108</v>
      </c>
      <c r="BN30" s="5" t="s">
        <v>111</v>
      </c>
      <c r="BO30" s="5" t="s">
        <v>115</v>
      </c>
      <c r="BP30" s="5" t="s">
        <v>116</v>
      </c>
      <c r="BQ30" s="5" t="s">
        <v>117</v>
      </c>
      <c r="BR30" s="5" t="s">
        <v>118</v>
      </c>
    </row>
    <row r="31" spans="1:93" ht="75" x14ac:dyDescent="0.25">
      <c r="B31" s="5" t="s">
        <v>143</v>
      </c>
      <c r="C31" s="5" t="s">
        <v>101</v>
      </c>
      <c r="AI31" s="6">
        <v>5</v>
      </c>
      <c r="AJ31" s="5" t="s">
        <v>103</v>
      </c>
      <c r="AK31" s="5">
        <v>0.28999999999999998</v>
      </c>
      <c r="AL31" s="5">
        <v>0.28000000000000003</v>
      </c>
      <c r="AM31" s="5" t="s">
        <v>33</v>
      </c>
      <c r="AN31" s="5" t="s">
        <v>34</v>
      </c>
      <c r="AO31" s="5" t="s">
        <v>35</v>
      </c>
      <c r="AP31" s="5">
        <v>0</v>
      </c>
      <c r="AQ31" s="5">
        <v>0</v>
      </c>
      <c r="AR31" s="5">
        <v>0</v>
      </c>
      <c r="AS31" s="5">
        <v>40.5</v>
      </c>
      <c r="AT31" s="5" t="s">
        <v>104</v>
      </c>
      <c r="AU31" s="5" t="s">
        <v>37</v>
      </c>
      <c r="AV31" s="5" t="s">
        <v>41</v>
      </c>
      <c r="AW31" s="5" t="s">
        <v>30</v>
      </c>
      <c r="AX31" s="5" t="s">
        <v>105</v>
      </c>
      <c r="AY31" s="5" t="s">
        <v>145</v>
      </c>
    </row>
  </sheetData>
  <mergeCells count="16">
    <mergeCell ref="A1:C1"/>
    <mergeCell ref="A2:C2"/>
    <mergeCell ref="A3:C3"/>
    <mergeCell ref="BS5:CC5"/>
    <mergeCell ref="BS6:BT6"/>
    <mergeCell ref="E5:K5"/>
    <mergeCell ref="M5:S5"/>
    <mergeCell ref="A4:C4"/>
    <mergeCell ref="CD5:CO5"/>
    <mergeCell ref="BI5:BR5"/>
    <mergeCell ref="BI6:BJ6"/>
    <mergeCell ref="T5:AH5"/>
    <mergeCell ref="AI5:AY5"/>
    <mergeCell ref="AZ6:BA6"/>
    <mergeCell ref="AZ5:BA5"/>
    <mergeCell ref="AI6:AJ6"/>
  </mergeCells>
  <printOptions gridLines="1"/>
  <pageMargins left="0.7" right="0.7" top="0.75" bottom="0.75" header="0.3" footer="0.3"/>
  <pageSetup scale="56" pageOrder="overThenDown" orientation="landscape" verticalDpi="1200" r:id="rId1"/>
  <rowBreaks count="2" manualBreakCount="2">
    <brk id="13" max="16383" man="1"/>
    <brk id="26" max="16383" man="1"/>
  </rowBreaks>
  <colBreaks count="6" manualBreakCount="6">
    <brk id="19" max="1048575" man="1"/>
    <brk id="13" max="1048575" man="1"/>
    <brk id="34" max="1048575" man="1"/>
    <brk id="51" max="1048575" man="1"/>
    <brk id="70" max="1048575" man="1"/>
    <brk id="81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2015-10-11T17:04:38Z</dcterms:modified>
</cp:coreProperties>
</file>