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HP\Documents\codar\excel files\Movies DB\"/>
    </mc:Choice>
  </mc:AlternateContent>
  <xr:revisionPtr revIDLastSave="0" documentId="13_ncr:1_{4AA1CC8C-677C-48F4-AD5B-A33082616CF0}" xr6:coauthVersionLast="47" xr6:coauthVersionMax="47" xr10:uidLastSave="{00000000-0000-0000-0000-000000000000}"/>
  <bookViews>
    <workbookView xWindow="-120" yWindow="-120" windowWidth="20730" windowHeight="11160" activeTab="1" xr2:uid="{24D39405-1A2E-4110-AFA3-BEC10B9E0557}"/>
  </bookViews>
  <sheets>
    <sheet name="Main Raw Data" sheetId="10" r:id="rId1"/>
    <sheet name="Analyzed Data" sheetId="1" r:id="rId2"/>
    <sheet name="Pivot Charts" sheetId="7" r:id="rId3"/>
    <sheet name="Dashboard" sheetId="9" r:id="rId4"/>
    <sheet name="Distributors" sheetId="5" r:id="rId5"/>
    <sheet name="Questions" sheetId="3" r:id="rId6"/>
    <sheet name="Genre" sheetId="4" r:id="rId7"/>
  </sheets>
  <definedNames>
    <definedName name="Slicer_Average_Status">#N/A</definedName>
    <definedName name="Slicer_DISTRIBUTOR">#N/A</definedName>
    <definedName name="Slicer_GENRE">#N/A</definedName>
    <definedName name="Slicer_MOVI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5" i="1" l="1"/>
  <c r="C6" i="1"/>
  <c r="C7" i="1"/>
  <c r="C8" i="1"/>
  <c r="C9" i="1"/>
  <c r="C10" i="1"/>
  <c r="C11" i="1"/>
  <c r="C12" i="1"/>
  <c r="C13" i="1"/>
  <c r="C14" i="1"/>
  <c r="C15" i="1"/>
  <c r="C16" i="1"/>
  <c r="C17" i="1"/>
  <c r="C18" i="1"/>
  <c r="C19" i="1"/>
  <c r="C20" i="1"/>
  <c r="B5" i="1"/>
  <c r="B6" i="1"/>
  <c r="B7" i="1"/>
  <c r="B8" i="1"/>
  <c r="B9" i="1"/>
  <c r="B10" i="1"/>
  <c r="B11" i="1"/>
  <c r="B12" i="1"/>
  <c r="B13" i="1"/>
  <c r="B14" i="1"/>
  <c r="B15" i="1"/>
  <c r="B16" i="1"/>
  <c r="B17" i="1"/>
  <c r="B18" i="1"/>
  <c r="B19" i="1"/>
  <c r="B20" i="1"/>
  <c r="V5" i="1"/>
  <c r="V6" i="1"/>
  <c r="V7" i="1"/>
  <c r="V8" i="1"/>
  <c r="V9" i="1"/>
  <c r="V10" i="1"/>
  <c r="V11" i="1"/>
  <c r="V12" i="1"/>
  <c r="V13" i="1"/>
  <c r="V14" i="1"/>
  <c r="V15" i="1"/>
  <c r="V16" i="1"/>
  <c r="V17" i="1"/>
  <c r="V18" i="1"/>
  <c r="V19" i="1"/>
  <c r="V20" i="1"/>
  <c r="L5" i="1"/>
  <c r="N5" i="1"/>
  <c r="P5" i="1"/>
  <c r="R5" i="1"/>
  <c r="T5" i="1"/>
  <c r="L6" i="1"/>
  <c r="N6" i="1"/>
  <c r="P6" i="1"/>
  <c r="R6" i="1"/>
  <c r="T6" i="1"/>
  <c r="L7" i="1"/>
  <c r="N7" i="1"/>
  <c r="P7" i="1"/>
  <c r="R7" i="1"/>
  <c r="T7" i="1"/>
  <c r="L8" i="1"/>
  <c r="N8" i="1"/>
  <c r="P8" i="1"/>
  <c r="R8" i="1"/>
  <c r="T8" i="1"/>
  <c r="L9" i="1"/>
  <c r="N9" i="1"/>
  <c r="P9" i="1"/>
  <c r="R9" i="1"/>
  <c r="T9" i="1"/>
  <c r="L10" i="1"/>
  <c r="N10" i="1"/>
  <c r="P10" i="1"/>
  <c r="R10" i="1"/>
  <c r="T10" i="1"/>
  <c r="L11" i="1"/>
  <c r="N11" i="1"/>
  <c r="P11" i="1"/>
  <c r="R11" i="1"/>
  <c r="T11" i="1"/>
  <c r="L12" i="1"/>
  <c r="N12" i="1"/>
  <c r="P12" i="1"/>
  <c r="R12" i="1"/>
  <c r="T12" i="1"/>
  <c r="L13" i="1"/>
  <c r="N13" i="1"/>
  <c r="P13" i="1"/>
  <c r="R13" i="1"/>
  <c r="T13" i="1"/>
  <c r="L14" i="1"/>
  <c r="N14" i="1"/>
  <c r="P14" i="1"/>
  <c r="R14" i="1"/>
  <c r="T14" i="1"/>
  <c r="L15" i="1"/>
  <c r="N15" i="1"/>
  <c r="P15" i="1"/>
  <c r="R15" i="1"/>
  <c r="T15" i="1"/>
  <c r="L16" i="1"/>
  <c r="N16" i="1"/>
  <c r="P16" i="1"/>
  <c r="R16" i="1"/>
  <c r="T16" i="1"/>
  <c r="L17" i="1"/>
  <c r="N17" i="1"/>
  <c r="P17" i="1"/>
  <c r="R17" i="1"/>
  <c r="T17" i="1"/>
  <c r="L18" i="1"/>
  <c r="N18" i="1"/>
  <c r="P18" i="1"/>
  <c r="R18" i="1"/>
  <c r="T18" i="1"/>
  <c r="L19" i="1"/>
  <c r="N19" i="1"/>
  <c r="P19" i="1"/>
  <c r="R19" i="1"/>
  <c r="T19" i="1"/>
  <c r="L20" i="1"/>
  <c r="N20" i="1"/>
  <c r="P20" i="1"/>
  <c r="R20" i="1"/>
  <c r="T20" i="1"/>
  <c r="R13" i="9"/>
  <c r="N13" i="9"/>
  <c r="J13" i="9"/>
  <c r="F13" i="9"/>
  <c r="L24" i="1" l="1"/>
</calcChain>
</file>

<file path=xl/sharedStrings.xml><?xml version="1.0" encoding="utf-8"?>
<sst xmlns="http://schemas.openxmlformats.org/spreadsheetml/2006/main" count="249" uniqueCount="73">
  <si>
    <t>MOVIE</t>
  </si>
  <si>
    <t>Distributor</t>
  </si>
  <si>
    <t>GENRE</t>
  </si>
  <si>
    <t>Transformers: Revenge of the Fallen</t>
  </si>
  <si>
    <t>Paramount Pictures</t>
  </si>
  <si>
    <t>Action</t>
  </si>
  <si>
    <t>Finding Nemo</t>
  </si>
  <si>
    <t>Walt Disney</t>
  </si>
  <si>
    <t>Adventure</t>
  </si>
  <si>
    <t>Batman Forever</t>
  </si>
  <si>
    <t>Warner Bros.</t>
  </si>
  <si>
    <t>Drama</t>
  </si>
  <si>
    <t>Titanic</t>
  </si>
  <si>
    <t>Independence Day</t>
  </si>
  <si>
    <t>20th Century Fox</t>
  </si>
  <si>
    <t>Pirates of the Caribbean: Dead Man’s Chest</t>
  </si>
  <si>
    <t>Harry Potter and the Sorcerer’s Stone</t>
  </si>
  <si>
    <t>Men in Black</t>
  </si>
  <si>
    <t>Sony Pictures</t>
  </si>
  <si>
    <t>Star Wars Ep. I: The Phantom Menace</t>
  </si>
  <si>
    <t>How the Grinch Stole Christmas</t>
  </si>
  <si>
    <t>Universal</t>
  </si>
  <si>
    <t>Spider-Man 3</t>
  </si>
  <si>
    <t>Shrek 2</t>
  </si>
  <si>
    <t>Dreamworks SKG</t>
  </si>
  <si>
    <t>The Dark Knight</t>
  </si>
  <si>
    <t>Spider-Man</t>
  </si>
  <si>
    <t>Star Wars Ep. III: Revenge of the Sith</t>
  </si>
  <si>
    <t>Toy Story 3</t>
  </si>
  <si>
    <t>Jul-21</t>
  </si>
  <si>
    <t>Aug-21</t>
  </si>
  <si>
    <t>Sep-21</t>
  </si>
  <si>
    <t>Oct-21</t>
  </si>
  <si>
    <t>Nov-21</t>
  </si>
  <si>
    <t>Dec-21</t>
  </si>
  <si>
    <t>Jan-22</t>
  </si>
  <si>
    <t>Monthly Sales Revenue Between July 2021 - JAN 2022</t>
  </si>
  <si>
    <t>TOTALS</t>
  </si>
  <si>
    <t>AVERAGE</t>
  </si>
  <si>
    <t>MINIMUM</t>
  </si>
  <si>
    <t>MAXIMUM</t>
  </si>
  <si>
    <t>MoM</t>
  </si>
  <si>
    <t>Average Status</t>
  </si>
  <si>
    <t>TOTALS2</t>
  </si>
  <si>
    <t>AVERAGE2</t>
  </si>
  <si>
    <t>MINIMUM2</t>
  </si>
  <si>
    <t>MAXIMUM2</t>
  </si>
  <si>
    <t>MoM2</t>
  </si>
  <si>
    <t>Average Status2</t>
  </si>
  <si>
    <t>Above Average</t>
  </si>
  <si>
    <t>Below Average</t>
  </si>
  <si>
    <t>DISTRIBUTOR</t>
  </si>
  <si>
    <t>Row Labels</t>
  </si>
  <si>
    <t>Grand Total</t>
  </si>
  <si>
    <t>Sum of TOTALS</t>
  </si>
  <si>
    <t>Sum of AVERAGE</t>
  </si>
  <si>
    <t>Values</t>
  </si>
  <si>
    <t>Sales Analysis Dashboard JUL 21 - JAN 22</t>
  </si>
  <si>
    <t>Average of MoM</t>
  </si>
  <si>
    <t>Count of MOVIE</t>
  </si>
  <si>
    <t xml:space="preserve"> Jul-21</t>
  </si>
  <si>
    <t xml:space="preserve"> Aug-21</t>
  </si>
  <si>
    <t xml:space="preserve"> Sep-21</t>
  </si>
  <si>
    <t xml:space="preserve"> Oct-21</t>
  </si>
  <si>
    <t xml:space="preserve"> Nov-21</t>
  </si>
  <si>
    <t xml:space="preserve"> Dec-21</t>
  </si>
  <si>
    <t xml:space="preserve"> Jan-22</t>
  </si>
  <si>
    <t>Total Sales Summary</t>
  </si>
  <si>
    <t>Total Sales</t>
  </si>
  <si>
    <t>Average Sales</t>
  </si>
  <si>
    <t>Number of Movies</t>
  </si>
  <si>
    <t>Average Sales Summary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</si>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</sst>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1">
    <font>
      <sz val="11"/>
      <color theme="1"/>
      <name val="Calibri"/>
      <family val="2"/>
      <scheme val="minor"/>
    </font>
    <font>
      <sz val="11"/>
      <color rgb="FF222222"/>
      <name val="Google Sans"/>
    </font>
    <font>
      <sz val="10"/>
      <color theme="1"/>
      <name val="Arial"/>
      <family val="2"/>
    </font>
    <font>
      <sz val="11"/>
      <color theme="1"/>
      <name val="Calibri"/>
      <family val="2"/>
      <scheme val="minor"/>
    </font>
    <font>
      <sz val="11"/>
      <color theme="1"/>
      <name val="Times New Roman"/>
      <family val="1"/>
    </font>
    <font>
      <b/>
      <sz val="14"/>
      <color theme="1"/>
      <name val="Times New Roman"/>
      <family val="1"/>
    </font>
    <font>
      <sz val="8"/>
      <name val="Calibri"/>
      <family val="2"/>
      <scheme val="minor"/>
    </font>
    <font>
      <b/>
      <sz val="26"/>
      <color theme="1"/>
      <name val="Times New Roman"/>
      <family val="1"/>
    </font>
    <font>
      <b/>
      <sz val="16"/>
      <color theme="1"/>
      <name val="Calibri"/>
      <family val="2"/>
      <scheme val="minor"/>
    </font>
    <font>
      <b/>
      <sz val="20"/>
      <color theme="1"/>
      <name val="Calibri"/>
      <family val="2"/>
      <scheme val="minor"/>
    </font>
    <font>
      <b/>
      <sz val="22"/>
      <color theme="1"/>
      <name val="Calibri"/>
      <family val="2"/>
      <scheme val="minor"/>
    </font>
  </fonts>
  <fills count="4">
    <fill>
      <patternFill patternType="none"/>
    </fill>
    <fill>
      <patternFill patternType="gray125"/>
    </fill>
    <fill>
      <patternFill patternType="solid">
        <fgColor theme="9" tint="-0.249977111117893"/>
        <bgColor indexed="64"/>
      </patternFill>
    </fill>
    <fill>
      <patternFill patternType="solid">
        <fgColor theme="9" tint="0.39997558519241921"/>
        <bgColor indexed="64"/>
      </patternFill>
    </fill>
  </fills>
  <borders count="4">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 fillId="0" borderId="0" applyFont="0" applyFill="0" applyBorder="0" applyAlignment="0" applyProtection="0"/>
  </cellStyleXfs>
  <cellXfs count="27">
    <xf numFmtId="0" fontId="0" fillId="0" borderId="0" xfId="0"/>
    <xf numFmtId="0" fontId="1" fillId="0" borderId="0" xfId="0" applyFont="1"/>
    <xf numFmtId="0" fontId="2" fillId="0" borderId="0" xfId="0" applyFont="1"/>
    <xf numFmtId="0" fontId="4" fillId="0" borderId="0" xfId="0" applyFont="1"/>
    <xf numFmtId="0" fontId="5" fillId="0" borderId="0" xfId="0" applyFont="1" applyAlignment="1">
      <alignment horizontal="center"/>
    </xf>
    <xf numFmtId="17" fontId="4" fillId="0" borderId="2" xfId="0" applyNumberFormat="1" applyFont="1" applyBorder="1" applyAlignment="1">
      <alignment horizontal="center"/>
    </xf>
    <xf numFmtId="0" fontId="0" fillId="0" borderId="0" xfId="0" applyNumberFormat="1"/>
    <xf numFmtId="164" fontId="4" fillId="0" borderId="1" xfId="0" applyNumberFormat="1" applyFont="1" applyBorder="1" applyAlignment="1">
      <alignment horizontal="center"/>
    </xf>
    <xf numFmtId="164" fontId="4" fillId="0" borderId="2" xfId="0" applyNumberFormat="1" applyFont="1" applyBorder="1" applyAlignment="1">
      <alignment horizontal="center"/>
    </xf>
    <xf numFmtId="164" fontId="0" fillId="0" borderId="0" xfId="0" applyNumberFormat="1"/>
    <xf numFmtId="9" fontId="0" fillId="0" borderId="0" xfId="1" applyFont="1"/>
    <xf numFmtId="0" fontId="4" fillId="0" borderId="2" xfId="0" applyNumberFormat="1" applyFont="1" applyBorder="1" applyAlignment="1">
      <alignment horizontal="center"/>
    </xf>
    <xf numFmtId="0" fontId="0" fillId="0" borderId="0" xfId="0" pivotButton="1"/>
    <xf numFmtId="0" fontId="0" fillId="0" borderId="0" xfId="0" applyAlignment="1">
      <alignment horizontal="left"/>
    </xf>
    <xf numFmtId="9" fontId="0" fillId="0" borderId="0" xfId="0" applyNumberFormat="1"/>
    <xf numFmtId="1" fontId="0" fillId="0" borderId="0" xfId="0" applyNumberFormat="1"/>
    <xf numFmtId="0" fontId="0" fillId="2" borderId="0" xfId="0" applyFill="1"/>
    <xf numFmtId="0" fontId="0" fillId="3" borderId="0" xfId="0" applyFill="1"/>
    <xf numFmtId="0" fontId="7" fillId="2" borderId="0" xfId="0" applyFont="1" applyFill="1" applyAlignment="1">
      <alignment vertical="center"/>
    </xf>
    <xf numFmtId="0" fontId="9" fillId="3" borderId="0" xfId="0" applyFont="1" applyFill="1" applyAlignment="1">
      <alignment horizontal="center" vertical="center"/>
    </xf>
    <xf numFmtId="0" fontId="7" fillId="3" borderId="0" xfId="0" applyFont="1" applyFill="1" applyAlignment="1">
      <alignment horizontal="center" vertical="center"/>
    </xf>
    <xf numFmtId="164" fontId="10" fillId="3" borderId="3" xfId="0" applyNumberFormat="1" applyFont="1" applyFill="1" applyBorder="1" applyAlignment="1">
      <alignment horizontal="center" vertical="center"/>
    </xf>
    <xf numFmtId="9" fontId="10" fillId="3" borderId="3" xfId="0" applyNumberFormat="1" applyFont="1" applyFill="1" applyBorder="1" applyAlignment="1">
      <alignment horizontal="center" vertical="center"/>
    </xf>
    <xf numFmtId="1" fontId="10" fillId="3" borderId="3" xfId="0" applyNumberFormat="1" applyFont="1" applyFill="1" applyBorder="1" applyAlignment="1">
      <alignment horizontal="center" vertical="center"/>
    </xf>
    <xf numFmtId="0" fontId="8" fillId="3" borderId="3" xfId="0" applyFont="1" applyFill="1" applyBorder="1" applyAlignment="1">
      <alignment horizontal="center"/>
    </xf>
    <xf numFmtId="0" fontId="5" fillId="0" borderId="0" xfId="0" applyFont="1" applyAlignment="1">
      <alignment horizontal="center"/>
    </xf>
    <xf numFmtId="17" fontId="0" fillId="0" borderId="1" xfId="0" applyNumberFormat="1" applyBorder="1" applyAlignment="1">
      <alignment horizontal="center"/>
    </xf>
  </cellXfs>
  <cellStyles count="2">
    <cellStyle name="Normal" xfId="0" builtinId="0"/>
    <cellStyle name="Percent" xfId="1" builtinId="5"/>
  </cellStyles>
  <dxfs count="36">
    <dxf>
      <numFmt numFmtId="164" formatCode="&quot;$&quot;#,##0"/>
    </dxf>
    <dxf>
      <numFmt numFmtId="0" formatCode="General"/>
    </dxf>
    <dxf>
      <numFmt numFmtId="0" formatCode="General"/>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0" formatCode="General"/>
    </dxf>
    <dxf>
      <numFmt numFmtId="0" formatCode="General"/>
    </dxf>
    <dxf>
      <font>
        <b val="0"/>
        <i val="0"/>
        <strike val="0"/>
        <condense val="0"/>
        <extend val="0"/>
        <outline val="0"/>
        <shadow val="0"/>
        <u val="none"/>
        <vertAlign val="baseline"/>
        <sz val="11"/>
        <color theme="1"/>
        <name val="Times New Roman"/>
        <family val="1"/>
        <scheme val="none"/>
      </font>
      <numFmt numFmtId="22" formatCode="mmm\-yy"/>
      <alignment horizontal="center" vertical="bottom" textRotation="0" wrapText="0" indent="0" justifyLastLine="0" shrinkToFit="0" readingOrder="0"/>
      <border diagonalUp="0" diagonalDown="0" outline="0">
        <left style="hair">
          <color indexed="64"/>
        </left>
        <right style="hair">
          <color indexed="64"/>
        </right>
        <top/>
        <bottom/>
      </border>
    </dxf>
    <dxf>
      <numFmt numFmtId="164" formatCode="&quot;$&quot;#,##0"/>
    </dxf>
    <dxf>
      <numFmt numFmtId="13" formatCode="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[Movies DB- second copy.xlsx]Pivot Charts!Total Sales Per Movie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a:t>
            </a:r>
            <a:r>
              <a:rPr lang="en-US" b="1"/>
              <a:t>Sales Per Movie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0.128770807821399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Charts'!$H$3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394E-436C-957B-A5C439508EDA}"/>
              </c:ext>
            </c:extLst>
          </c:dPt>
          <c:dPt>
            <c:idx val="1"/>
            <c:invertIfNegative val="0"/>
            <c:bubble3D val="0"/>
            <c:extLst>
              <c:ext xmlns:c16="http://schemas.microsoft.com/office/drawing/2014/chart" uri="{C3380CC4-5D6E-409C-BE32-E72D297353CC}">
                <c16:uniqueId val="{00000001-394E-436C-957B-A5C439508EDA}"/>
              </c:ext>
            </c:extLst>
          </c:dPt>
          <c:dPt>
            <c:idx val="15"/>
            <c:invertIfNegative val="0"/>
            <c:bubble3D val="0"/>
            <c:extLst>
              <c:ext xmlns:c16="http://schemas.microsoft.com/office/drawing/2014/chart" uri="{C3380CC4-5D6E-409C-BE32-E72D297353CC}">
                <c16:uniqueId val="{00000002-394E-436C-957B-A5C439508EDA}"/>
              </c:ext>
            </c:extLst>
          </c:dPt>
          <c:dLbls>
            <c:dLbl>
              <c:idx val="0"/>
              <c:layout>
                <c:manualLayout>
                  <c:x val="-0.128770807821399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94E-436C-957B-A5C439508EDA}"/>
                </c:ext>
              </c:extLst>
            </c:dLbl>
            <c:dLbl>
              <c:idx val="1"/>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4E-436C-957B-A5C439508EDA}"/>
                </c:ext>
              </c:extLst>
            </c:dLbl>
            <c:dLbl>
              <c:idx val="15"/>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94E-436C-957B-A5C439508E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Charts'!$G$4:$G$20</c:f>
              <c:strCache>
                <c:ptCount val="16"/>
                <c:pt idx="0">
                  <c:v>Batman Forever</c:v>
                </c:pt>
                <c:pt idx="1">
                  <c:v>Finding Nemo</c:v>
                </c:pt>
                <c:pt idx="2">
                  <c:v>Harry Potter and the Sorcerer’s Stone</c:v>
                </c:pt>
                <c:pt idx="3">
                  <c:v>How the Grinch Stole Christmas</c:v>
                </c:pt>
                <c:pt idx="4">
                  <c:v>Independence Day</c:v>
                </c:pt>
                <c:pt idx="5">
                  <c:v>Men in Black</c:v>
                </c:pt>
                <c:pt idx="6">
                  <c:v>Pirates of the Caribbean: Dead Man’s Chest</c:v>
                </c:pt>
                <c:pt idx="7">
                  <c:v>Shrek 2</c:v>
                </c:pt>
                <c:pt idx="8">
                  <c:v>Spider-Man</c:v>
                </c:pt>
                <c:pt idx="9">
                  <c:v>Spider-Man 3</c:v>
                </c:pt>
                <c:pt idx="10">
                  <c:v>Star Wars Ep. I: The Phantom Menace</c:v>
                </c:pt>
                <c:pt idx="11">
                  <c:v>Star Wars Ep. III: Revenge of the Sith</c:v>
                </c:pt>
                <c:pt idx="12">
                  <c:v>The Dark Knight</c:v>
                </c:pt>
                <c:pt idx="13">
                  <c:v>Titanic</c:v>
                </c:pt>
                <c:pt idx="14">
                  <c:v>Toy Story 3</c:v>
                </c:pt>
                <c:pt idx="15">
                  <c:v>Transformers: Revenge of the Fallen</c:v>
                </c:pt>
              </c:strCache>
            </c:strRef>
          </c:cat>
          <c:val>
            <c:numRef>
              <c:f>'Pivot Charts'!$H$4:$H$20</c:f>
              <c:numCache>
                <c:formatCode>"$"#,##0</c:formatCode>
                <c:ptCount val="16"/>
                <c:pt idx="0">
                  <c:v>2240742</c:v>
                </c:pt>
                <c:pt idx="1">
                  <c:v>4507412</c:v>
                </c:pt>
                <c:pt idx="2">
                  <c:v>38707</c:v>
                </c:pt>
                <c:pt idx="3">
                  <c:v>9117</c:v>
                </c:pt>
                <c:pt idx="4">
                  <c:v>55927</c:v>
                </c:pt>
                <c:pt idx="5">
                  <c:v>22657</c:v>
                </c:pt>
                <c:pt idx="6">
                  <c:v>44797</c:v>
                </c:pt>
                <c:pt idx="7">
                  <c:v>8877</c:v>
                </c:pt>
                <c:pt idx="8">
                  <c:v>8722</c:v>
                </c:pt>
                <c:pt idx="9">
                  <c:v>8897</c:v>
                </c:pt>
                <c:pt idx="10">
                  <c:v>10767</c:v>
                </c:pt>
                <c:pt idx="11">
                  <c:v>8722</c:v>
                </c:pt>
                <c:pt idx="12">
                  <c:v>8767</c:v>
                </c:pt>
                <c:pt idx="13">
                  <c:v>731267</c:v>
                </c:pt>
                <c:pt idx="14">
                  <c:v>8722</c:v>
                </c:pt>
                <c:pt idx="15">
                  <c:v>7591992</c:v>
                </c:pt>
              </c:numCache>
            </c:numRef>
          </c:val>
          <c:extLst>
            <c:ext xmlns:c16="http://schemas.microsoft.com/office/drawing/2014/chart" uri="{C3380CC4-5D6E-409C-BE32-E72D297353CC}">
              <c16:uniqueId val="{00000003-394E-436C-957B-A5C439508EDA}"/>
            </c:ext>
          </c:extLst>
        </c:ser>
        <c:dLbls>
          <c:dLblPos val="outEnd"/>
          <c:showLegendKey val="0"/>
          <c:showVal val="1"/>
          <c:showCatName val="0"/>
          <c:showSerName val="0"/>
          <c:showPercent val="0"/>
          <c:showBubbleSize val="0"/>
        </c:dLbls>
        <c:gapWidth val="50"/>
        <c:axId val="718473663"/>
        <c:axId val="718460767"/>
      </c:barChart>
      <c:catAx>
        <c:axId val="718473663"/>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Movies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460767"/>
        <c:crosses val="autoZero"/>
        <c:auto val="1"/>
        <c:lblAlgn val="ctr"/>
        <c:lblOffset val="100"/>
        <c:noMultiLvlLbl val="0"/>
      </c:catAx>
      <c:valAx>
        <c:axId val="718460767"/>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crossAx val="71847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[Movies DB- second copy.xlsx]Pivot Charts!Total Sales Per Genre</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Per Genre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s>
    <c:plotArea>
      <c:layout/>
      <c:pieChart>
        <c:varyColors val="1"/>
        <c:ser>
          <c:idx val="0"/>
          <c:order val="0"/>
          <c:tx>
            <c:strRef>
              <c:f>'Pivot Charts'!$T$3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156-40C9-9D0E-6C31DA01F13B}"/>
              </c:ext>
            </c:extLst>
          </c:dPt>
          <c:dPt>
            <c:idx val="1"/>
            <c:bubble3D val="0"/>
            <c:spPr>
              <a:solidFill>
                <a:schemeClr val="accent2"/>
              </a:solidFill>
              <a:ln>
                <a:noFill/>
              </a:ln>
              <a:effectLst/>
            </c:spPr>
            <c:extLst>
              <c:ext xmlns:c16="http://schemas.microsoft.com/office/drawing/2014/chart" uri="{C3380CC4-5D6E-409C-BE32-E72D297353CC}">
                <c16:uniqueId val="{00000003-A156-40C9-9D0E-6C31DA01F13B}"/>
              </c:ext>
            </c:extLst>
          </c:dPt>
          <c:dPt>
            <c:idx val="2"/>
            <c:bubble3D val="0"/>
            <c:spPr>
              <a:solidFill>
                <a:schemeClr val="accent3"/>
              </a:solidFill>
              <a:ln>
                <a:noFill/>
              </a:ln>
              <a:effectLst/>
            </c:spPr>
            <c:extLst>
              <c:ext xmlns:c16="http://schemas.microsoft.com/office/drawing/2014/chart" uri="{C3380CC4-5D6E-409C-BE32-E72D297353CC}">
                <c16:uniqueId val="{00000005-A156-40C9-9D0E-6C31DA01F1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Charts'!$S$4:$S$7</c:f>
              <c:strCache>
                <c:ptCount val="3"/>
                <c:pt idx="0">
                  <c:v>Action</c:v>
                </c:pt>
                <c:pt idx="1">
                  <c:v>Adventure</c:v>
                </c:pt>
                <c:pt idx="2">
                  <c:v>Drama</c:v>
                </c:pt>
              </c:strCache>
            </c:strRef>
          </c:cat>
          <c:val>
            <c:numRef>
              <c:f>'Pivot Charts'!$T$4:$T$7</c:f>
              <c:numCache>
                <c:formatCode>"$"#,##0</c:formatCode>
                <c:ptCount val="3"/>
                <c:pt idx="0">
                  <c:v>7654233</c:v>
                </c:pt>
                <c:pt idx="1">
                  <c:v>5411117</c:v>
                </c:pt>
                <c:pt idx="2">
                  <c:v>2240742</c:v>
                </c:pt>
              </c:numCache>
            </c:numRef>
          </c:val>
          <c:extLst>
            <c:ext xmlns:c16="http://schemas.microsoft.com/office/drawing/2014/chart" uri="{C3380CC4-5D6E-409C-BE32-E72D297353CC}">
              <c16:uniqueId val="{00000000-78DC-4137-BF10-4BBB53333A8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[Movies DB- second copy.xlsx]Pivot Charts!Total Monthly Sales</c:name>
    <c:fmtId val="11"/>
  </c:pivotSource>
  <c:chart>
    <c:title>
      <c:tx>
        <c:rich>
          <a:bodyPr rot="0" spcFirstLastPara="1" vertOverflow="ellipsis" vert="horz" wrap="square" anchor="t" anchorCtr="0"/>
          <a:lstStyle/>
          <a:p>
            <a:pPr>
              <a:defRPr sz="1400" b="1" i="0" u="none" strike="noStrike" kern="1200" spc="0" baseline="0">
                <a:solidFill>
                  <a:schemeClr val="tx1">
                    <a:lumMod val="65000"/>
                    <a:lumOff val="35000"/>
                  </a:schemeClr>
                </a:solidFill>
                <a:latin typeface="+mn-lt"/>
                <a:ea typeface="+mn-ea"/>
                <a:cs typeface="+mn-cs"/>
              </a:defRPr>
            </a:pPr>
            <a:r>
              <a:rPr lang="en-US" b="1"/>
              <a:t>Total Monthly Sales</a:t>
            </a:r>
          </a:p>
        </c:rich>
      </c:tx>
      <c:overlay val="0"/>
      <c:spPr>
        <a:noFill/>
        <a:ln>
          <a:noFill/>
        </a:ln>
        <a:effectLst/>
      </c:spPr>
      <c:txPr>
        <a:bodyPr rot="0" spcFirstLastPara="1" vertOverflow="ellipsis" vert="horz" wrap="square" anchor="t" anchorCtr="0"/>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2700000" spcFirstLastPara="1" vertOverflow="ellipsis"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Charts'!$P$3</c:f>
              <c:strCache>
                <c:ptCount val="1"/>
                <c:pt idx="0">
                  <c:v>Total</c:v>
                </c:pt>
              </c:strCache>
            </c:strRef>
          </c:tx>
          <c:spPr>
            <a:ln w="28575" cap="rnd">
              <a:solidFill>
                <a:schemeClr val="accent1"/>
              </a:solidFill>
              <a:round/>
            </a:ln>
            <a:effectLst/>
          </c:spPr>
          <c:marker>
            <c:symbol val="none"/>
          </c:marker>
          <c:dLbls>
            <c:spPr>
              <a:noFill/>
              <a:ln>
                <a:noFill/>
              </a:ln>
              <a:effectLst/>
            </c:spPr>
            <c:txPr>
              <a:bodyPr rot="2700000" spcFirstLastPara="1" vertOverflow="ellipsis" wrap="square" lIns="381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Charts'!$O$4:$O$10</c:f>
              <c:strCache>
                <c:ptCount val="7"/>
                <c:pt idx="0">
                  <c:v> Jul-21</c:v>
                </c:pt>
                <c:pt idx="1">
                  <c:v> Aug-21</c:v>
                </c:pt>
                <c:pt idx="2">
                  <c:v> Sep-21</c:v>
                </c:pt>
                <c:pt idx="3">
                  <c:v> Oct-21</c:v>
                </c:pt>
                <c:pt idx="4">
                  <c:v> Nov-21</c:v>
                </c:pt>
                <c:pt idx="5">
                  <c:v> Dec-21</c:v>
                </c:pt>
                <c:pt idx="6">
                  <c:v> Jan-22</c:v>
                </c:pt>
              </c:strCache>
            </c:strRef>
          </c:cat>
          <c:val>
            <c:numRef>
              <c:f>'Pivot Charts'!$P$4:$P$10</c:f>
              <c:numCache>
                <c:formatCode>"$"#,##0</c:formatCode>
                <c:ptCount val="7"/>
                <c:pt idx="0">
                  <c:v>1835146</c:v>
                </c:pt>
                <c:pt idx="1">
                  <c:v>1924926</c:v>
                </c:pt>
                <c:pt idx="2">
                  <c:v>1866176</c:v>
                </c:pt>
                <c:pt idx="3">
                  <c:v>1832596</c:v>
                </c:pt>
                <c:pt idx="4">
                  <c:v>1908986</c:v>
                </c:pt>
                <c:pt idx="5">
                  <c:v>3874756</c:v>
                </c:pt>
                <c:pt idx="6">
                  <c:v>2063506</c:v>
                </c:pt>
              </c:numCache>
            </c:numRef>
          </c:val>
          <c:smooth val="0"/>
          <c:extLst>
            <c:ext xmlns:c16="http://schemas.microsoft.com/office/drawing/2014/chart" uri="{C3380CC4-5D6E-409C-BE32-E72D297353CC}">
              <c16:uniqueId val="{00000000-2A1B-4A26-A5BD-5AF4FBF1EE41}"/>
            </c:ext>
          </c:extLst>
        </c:ser>
        <c:dLbls>
          <c:dLblPos val="t"/>
          <c:showLegendKey val="0"/>
          <c:showVal val="1"/>
          <c:showCatName val="0"/>
          <c:showSerName val="0"/>
          <c:showPercent val="0"/>
          <c:showBubbleSize val="0"/>
        </c:dLbls>
        <c:smooth val="0"/>
        <c:axId val="721457055"/>
        <c:axId val="721438751"/>
      </c:lineChart>
      <c:catAx>
        <c:axId val="721457055"/>
        <c:scaling>
          <c:orientation val="minMax"/>
        </c:scaling>
        <c:delete val="0"/>
        <c:axPos val="b"/>
        <c:majorGridlines>
          <c:spPr>
            <a:ln w="6350" cap="flat" cmpd="sng" algn="ctr">
              <a:solidFill>
                <a:schemeClr val="tx1">
                  <a:lumMod val="15000"/>
                  <a:lumOff val="85000"/>
                </a:schemeClr>
              </a:solidFill>
              <a:round/>
            </a:ln>
            <a:effectLst/>
          </c:spPr>
        </c:majorGridlines>
        <c:title>
          <c:tx>
            <c:rich>
              <a:bodyPr rot="0" spcFirstLastPara="1" vertOverflow="ellipsis" vert="horz" wrap="square" anchor="t" anchorCtr="0"/>
              <a:lstStyle/>
              <a:p>
                <a:pPr>
                  <a:defRPr sz="1000" b="1" i="0" u="none" strike="noStrike" kern="1200" baseline="0">
                    <a:solidFill>
                      <a:schemeClr val="tx1">
                        <a:lumMod val="65000"/>
                        <a:lumOff val="35000"/>
                      </a:schemeClr>
                    </a:solidFill>
                    <a:latin typeface="+mn-lt"/>
                    <a:ea typeface="+mn-ea"/>
                    <a:cs typeface="+mn-cs"/>
                  </a:defRPr>
                </a:pPr>
                <a:r>
                  <a:rPr lang="en-US" b="1"/>
                  <a:t>Months</a:t>
                </a:r>
              </a:p>
            </c:rich>
          </c:tx>
          <c:overlay val="0"/>
          <c:spPr>
            <a:noFill/>
            <a:ln>
              <a:noFill/>
            </a:ln>
            <a:effectLst/>
          </c:spPr>
          <c:txPr>
            <a:bodyPr rot="0" spcFirstLastPara="1" vertOverflow="ellipsis" vert="horz" wrap="square" anchor="t" anchorCtr="0"/>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438751"/>
        <c:crosses val="autoZero"/>
        <c:auto val="1"/>
        <c:lblAlgn val="ctr"/>
        <c:lblOffset val="100"/>
        <c:noMultiLvlLbl val="0"/>
      </c:catAx>
      <c:valAx>
        <c:axId val="721438751"/>
        <c:scaling>
          <c:orientation val="minMax"/>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crossAx val="72145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[Movies DB- second copy.xlsx]Pivot Charts!Average Sales Per Movie</c:name>
    <c:fmtId val="9"/>
  </c:pivotSource>
  <c:chart>
    <c:title>
      <c:tx>
        <c:rich>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r>
              <a:rPr lang="en-US" b="1"/>
              <a:t>Average Sales Per Movie</a:t>
            </a: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13018097067878751"/>
              <c:y val="-1.4550096466308564E-16"/>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Charts'!$H$26</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8B5E-48C2-AFFD-E088C8D64046}"/>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8B5E-48C2-AFFD-E088C8D64046}"/>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02-8B5E-48C2-AFFD-E088C8D64046}"/>
              </c:ext>
            </c:extLst>
          </c:dPt>
          <c:dLbls>
            <c:dLbl>
              <c:idx val="0"/>
              <c:layout>
                <c:manualLayout>
                  <c:x val="-0.13018097067878751"/>
                  <c:y val="-1.4550096466308564E-16"/>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B5E-48C2-AFFD-E088C8D64046}"/>
                </c:ext>
              </c:extLst>
            </c:dLbl>
            <c:dLbl>
              <c:idx val="1"/>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5E-48C2-AFFD-E088C8D64046}"/>
                </c:ext>
              </c:extLst>
            </c:dLbl>
            <c:dLbl>
              <c:idx val="15"/>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B5E-48C2-AFFD-E088C8D64046}"/>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Charts'!$G$27:$G$43</c:f>
              <c:strCache>
                <c:ptCount val="16"/>
                <c:pt idx="0">
                  <c:v>Batman Forever</c:v>
                </c:pt>
                <c:pt idx="1">
                  <c:v>Finding Nemo</c:v>
                </c:pt>
                <c:pt idx="2">
                  <c:v>Harry Potter and the Sorcerer’s Stone</c:v>
                </c:pt>
                <c:pt idx="3">
                  <c:v>How the Grinch Stole Christmas</c:v>
                </c:pt>
                <c:pt idx="4">
                  <c:v>Independence Day</c:v>
                </c:pt>
                <c:pt idx="5">
                  <c:v>Men in Black</c:v>
                </c:pt>
                <c:pt idx="6">
                  <c:v>Pirates of the Caribbean: Dead Man’s Chest</c:v>
                </c:pt>
                <c:pt idx="7">
                  <c:v>Shrek 2</c:v>
                </c:pt>
                <c:pt idx="8">
                  <c:v>Spider-Man</c:v>
                </c:pt>
                <c:pt idx="9">
                  <c:v>Spider-Man 3</c:v>
                </c:pt>
                <c:pt idx="10">
                  <c:v>Star Wars Ep. I: The Phantom Menace</c:v>
                </c:pt>
                <c:pt idx="11">
                  <c:v>Star Wars Ep. III: Revenge of the Sith</c:v>
                </c:pt>
                <c:pt idx="12">
                  <c:v>The Dark Knight</c:v>
                </c:pt>
                <c:pt idx="13">
                  <c:v>Titanic</c:v>
                </c:pt>
                <c:pt idx="14">
                  <c:v>Toy Story 3</c:v>
                </c:pt>
                <c:pt idx="15">
                  <c:v>Transformers: Revenge of the Fallen</c:v>
                </c:pt>
              </c:strCache>
            </c:strRef>
          </c:cat>
          <c:val>
            <c:numRef>
              <c:f>'Pivot Charts'!$H$27:$H$43</c:f>
              <c:numCache>
                <c:formatCode>"$"#,##0</c:formatCode>
                <c:ptCount val="16"/>
                <c:pt idx="0">
                  <c:v>320106</c:v>
                </c:pt>
                <c:pt idx="1">
                  <c:v>643916</c:v>
                </c:pt>
                <c:pt idx="2">
                  <c:v>5529.5714285714284</c:v>
                </c:pt>
                <c:pt idx="3">
                  <c:v>1302.4285714285713</c:v>
                </c:pt>
                <c:pt idx="4">
                  <c:v>7989.5714285714284</c:v>
                </c:pt>
                <c:pt idx="5">
                  <c:v>3236.7142857142858</c:v>
                </c:pt>
                <c:pt idx="6">
                  <c:v>6399.5714285714284</c:v>
                </c:pt>
                <c:pt idx="7">
                  <c:v>1268.1428571428571</c:v>
                </c:pt>
                <c:pt idx="8">
                  <c:v>1246</c:v>
                </c:pt>
                <c:pt idx="9">
                  <c:v>1271</c:v>
                </c:pt>
                <c:pt idx="10">
                  <c:v>1538.1428571428571</c:v>
                </c:pt>
                <c:pt idx="11">
                  <c:v>1246</c:v>
                </c:pt>
                <c:pt idx="12">
                  <c:v>1252.4285714285713</c:v>
                </c:pt>
                <c:pt idx="13">
                  <c:v>104466.71428571429</c:v>
                </c:pt>
                <c:pt idx="14">
                  <c:v>1246</c:v>
                </c:pt>
                <c:pt idx="15">
                  <c:v>1084570.2857142857</c:v>
                </c:pt>
              </c:numCache>
            </c:numRef>
          </c:val>
          <c:extLst>
            <c:ext xmlns:c16="http://schemas.microsoft.com/office/drawing/2014/chart" uri="{C3380CC4-5D6E-409C-BE32-E72D297353CC}">
              <c16:uniqueId val="{00000003-8B5E-48C2-AFFD-E088C8D64046}"/>
            </c:ext>
          </c:extLst>
        </c:ser>
        <c:dLbls>
          <c:dLblPos val="outEnd"/>
          <c:showLegendKey val="0"/>
          <c:showVal val="1"/>
          <c:showCatName val="0"/>
          <c:showSerName val="0"/>
          <c:showPercent val="0"/>
          <c:showBubbleSize val="0"/>
        </c:dLbls>
        <c:gapWidth val="50"/>
        <c:axId val="1741652143"/>
        <c:axId val="1741656719"/>
      </c:barChart>
      <c:catAx>
        <c:axId val="1741652143"/>
        <c:scaling>
          <c:orientation val="minMax"/>
        </c:scaling>
        <c:delete val="0"/>
        <c:axPos val="l"/>
        <c:title>
          <c:tx>
            <c:rich>
              <a:bodyPr rot="-54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r>
                  <a:rPr lang="en-US" b="1"/>
                  <a:t>Movie Titles</a:t>
                </a:r>
              </a:p>
            </c:rich>
          </c:tx>
          <c:overlay val="0"/>
          <c:spPr>
            <a:noFill/>
            <a:ln>
              <a:noFill/>
            </a:ln>
            <a:effectLst/>
          </c:spPr>
          <c:txPr>
            <a:bodyPr rot="-54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741656719"/>
        <c:crosses val="autoZero"/>
        <c:auto val="1"/>
        <c:lblAlgn val="ctr"/>
        <c:lblOffset val="100"/>
        <c:noMultiLvlLbl val="0"/>
      </c:catAx>
      <c:valAx>
        <c:axId val="1741656719"/>
        <c:scaling>
          <c:orientation val="minMax"/>
        </c:scaling>
        <c:delete val="1"/>
        <c:axPos val="b"/>
        <c:title>
          <c:tx>
            <c:rich>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r>
                  <a:rPr lang="en-US" b="1"/>
                  <a:t>Sales</a:t>
                </a:r>
              </a:p>
            </c:rich>
          </c:tx>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crossAx val="1741652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[Movies DB- second copy.xlsx]Pivot Charts!Average Sales Per Genre</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Sales Per Genre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s>
    <c:plotArea>
      <c:layout/>
      <c:pieChart>
        <c:varyColors val="1"/>
        <c:ser>
          <c:idx val="0"/>
          <c:order val="0"/>
          <c:tx>
            <c:strRef>
              <c:f>'Pivot Charts'!$L$3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A3C-4FF8-BD70-9B543FCE264F}"/>
              </c:ext>
            </c:extLst>
          </c:dPt>
          <c:dPt>
            <c:idx val="1"/>
            <c:bubble3D val="0"/>
            <c:spPr>
              <a:solidFill>
                <a:schemeClr val="accent2"/>
              </a:solidFill>
              <a:ln>
                <a:noFill/>
              </a:ln>
              <a:effectLst/>
            </c:spPr>
            <c:extLst>
              <c:ext xmlns:c16="http://schemas.microsoft.com/office/drawing/2014/chart" uri="{C3380CC4-5D6E-409C-BE32-E72D297353CC}">
                <c16:uniqueId val="{00000003-8A3C-4FF8-BD70-9B543FCE264F}"/>
              </c:ext>
            </c:extLst>
          </c:dPt>
          <c:dPt>
            <c:idx val="2"/>
            <c:bubble3D val="0"/>
            <c:spPr>
              <a:solidFill>
                <a:schemeClr val="accent3"/>
              </a:solidFill>
              <a:ln>
                <a:noFill/>
              </a:ln>
              <a:effectLst/>
            </c:spPr>
            <c:extLst>
              <c:ext xmlns:c16="http://schemas.microsoft.com/office/drawing/2014/chart" uri="{C3380CC4-5D6E-409C-BE32-E72D297353CC}">
                <c16:uniqueId val="{00000005-8A3C-4FF8-BD70-9B543FCE26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Charts'!$K$4:$K$7</c:f>
              <c:strCache>
                <c:ptCount val="3"/>
                <c:pt idx="0">
                  <c:v>Action</c:v>
                </c:pt>
                <c:pt idx="1">
                  <c:v>Adventure</c:v>
                </c:pt>
                <c:pt idx="2">
                  <c:v>Drama</c:v>
                </c:pt>
              </c:strCache>
            </c:strRef>
          </c:cat>
          <c:val>
            <c:numRef>
              <c:f>'Pivot Charts'!$L$4:$L$7</c:f>
              <c:numCache>
                <c:formatCode>"$"#,##0</c:formatCode>
                <c:ptCount val="3"/>
                <c:pt idx="0">
                  <c:v>1093461.857142857</c:v>
                </c:pt>
                <c:pt idx="1">
                  <c:v>773016.71428571432</c:v>
                </c:pt>
                <c:pt idx="2">
                  <c:v>320106</c:v>
                </c:pt>
              </c:numCache>
            </c:numRef>
          </c:val>
          <c:extLst>
            <c:ext xmlns:c16="http://schemas.microsoft.com/office/drawing/2014/chart" uri="{C3380CC4-5D6E-409C-BE32-E72D297353CC}">
              <c16:uniqueId val="{00000006-8A3C-4FF8-BD70-9B543FCE264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[Movies DB- second copy.xlsx]Pivot Charts!Average Monthly Sales</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Monthly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Charts'!$X$3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Charts'!$W$4:$W$10</c:f>
              <c:strCache>
                <c:ptCount val="7"/>
                <c:pt idx="0">
                  <c:v> Jul-21</c:v>
                </c:pt>
                <c:pt idx="1">
                  <c:v> Aug-21</c:v>
                </c:pt>
                <c:pt idx="2">
                  <c:v> Sep-21</c:v>
                </c:pt>
                <c:pt idx="3">
                  <c:v> Oct-21</c:v>
                </c:pt>
                <c:pt idx="4">
                  <c:v> Nov-21</c:v>
                </c:pt>
                <c:pt idx="5">
                  <c:v> Dec-21</c:v>
                </c:pt>
                <c:pt idx="6">
                  <c:v> Jan-22</c:v>
                </c:pt>
              </c:strCache>
            </c:strRef>
          </c:cat>
          <c:val>
            <c:numRef>
              <c:f>'Pivot Charts'!$X$4:$X$10</c:f>
              <c:numCache>
                <c:formatCode>"$"#,##0</c:formatCode>
                <c:ptCount val="7"/>
                <c:pt idx="0">
                  <c:v>114696.625</c:v>
                </c:pt>
                <c:pt idx="1">
                  <c:v>120307.875</c:v>
                </c:pt>
                <c:pt idx="2">
                  <c:v>116636</c:v>
                </c:pt>
                <c:pt idx="3">
                  <c:v>114537.25</c:v>
                </c:pt>
                <c:pt idx="4">
                  <c:v>119311.625</c:v>
                </c:pt>
                <c:pt idx="5">
                  <c:v>242172.25</c:v>
                </c:pt>
                <c:pt idx="6">
                  <c:v>128969.125</c:v>
                </c:pt>
              </c:numCache>
            </c:numRef>
          </c:val>
          <c:extLst>
            <c:ext xmlns:c16="http://schemas.microsoft.com/office/drawing/2014/chart" uri="{C3380CC4-5D6E-409C-BE32-E72D297353CC}">
              <c16:uniqueId val="{00000000-E7AF-4EAB-A6F6-2F4FF15E7609}"/>
            </c:ext>
          </c:extLst>
        </c:ser>
        <c:dLbls>
          <c:dLblPos val="inEnd"/>
          <c:showLegendKey val="0"/>
          <c:showVal val="1"/>
          <c:showCatName val="0"/>
          <c:showSerName val="0"/>
          <c:showPercent val="0"/>
          <c:showBubbleSize val="0"/>
        </c:dLbls>
        <c:gapWidth val="50"/>
        <c:axId val="1510702719"/>
        <c:axId val="1510685247"/>
      </c:barChart>
      <c:catAx>
        <c:axId val="1510702719"/>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Months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685247"/>
        <c:crosses val="autoZero"/>
        <c:auto val="1"/>
        <c:lblAlgn val="ctr"/>
        <c:lblOffset val="100"/>
        <c:noMultiLvlLbl val="0"/>
      </c:catAx>
      <c:valAx>
        <c:axId val="1510685247"/>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crossAx val="151070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[Movies DB- second copy.xlsx]Pivot Charts!Total Sales Per Distributor</c:name>
    <c:fmtId val="11"/>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b="1"/>
              <a:t>Total Sales Per Distributor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Charts'!$O$16</c:f>
              <c:strCache>
                <c:ptCount val="1"/>
                <c:pt idx="0">
                  <c:v>Total</c:v>
                </c:pt>
              </c:strCache>
            </c:strRef>
          </c:tx>
          <c:spPr>
            <a:solidFill>
              <a:schemeClr val="accent1"/>
            </a:solidFill>
            <a:ln>
              <a:noFill/>
            </a:ln>
            <a:effectLst/>
          </c:spPr>
          <c:invertIfNegative val="0"/>
          <c:dPt>
            <c:idx val="2"/>
            <c:invertIfNegative val="0"/>
            <c:bubble3D val="0"/>
            <c:spPr>
              <a:solidFill>
                <a:schemeClr val="accent1"/>
              </a:solidFill>
              <a:ln>
                <a:noFill/>
              </a:ln>
              <a:effectLst/>
            </c:spPr>
            <c:extLst>
              <c:ext xmlns:c16="http://schemas.microsoft.com/office/drawing/2014/chart" uri="{C3380CC4-5D6E-409C-BE32-E72D297353CC}">
                <c16:uniqueId val="{00000003-ED9C-4B2B-AD21-9AEE2A3404FD}"/>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2-ED9C-4B2B-AD21-9AEE2A3404FD}"/>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1-ED9C-4B2B-AD21-9AEE2A3404FD}"/>
              </c:ext>
            </c:extLst>
          </c:dPt>
          <c:dLbls>
            <c:dLbl>
              <c:idx val="2"/>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D9C-4B2B-AD21-9AEE2A3404FD}"/>
                </c:ext>
              </c:extLst>
            </c:dLbl>
            <c:dLbl>
              <c:idx val="5"/>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D9C-4B2B-AD21-9AEE2A3404FD}"/>
                </c:ext>
              </c:extLst>
            </c:dLbl>
            <c:dLbl>
              <c:idx val="6"/>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D9C-4B2B-AD21-9AEE2A3404FD}"/>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Charts'!$N$17:$N$24</c:f>
              <c:strCache>
                <c:ptCount val="7"/>
                <c:pt idx="0">
                  <c:v>20th Century Fox</c:v>
                </c:pt>
                <c:pt idx="1">
                  <c:v>Dreamworks SKG</c:v>
                </c:pt>
                <c:pt idx="2">
                  <c:v>Paramount Pictures</c:v>
                </c:pt>
                <c:pt idx="3">
                  <c:v>Sony Pictures</c:v>
                </c:pt>
                <c:pt idx="4">
                  <c:v>Universal</c:v>
                </c:pt>
                <c:pt idx="5">
                  <c:v>Walt Disney</c:v>
                </c:pt>
                <c:pt idx="6">
                  <c:v>Warner Bros.</c:v>
                </c:pt>
              </c:strCache>
            </c:strRef>
          </c:cat>
          <c:val>
            <c:numRef>
              <c:f>'Pivot Charts'!$O$17:$O$24</c:f>
              <c:numCache>
                <c:formatCode>"$"#,##0</c:formatCode>
                <c:ptCount val="7"/>
                <c:pt idx="0">
                  <c:v>75416</c:v>
                </c:pt>
                <c:pt idx="1">
                  <c:v>8877</c:v>
                </c:pt>
                <c:pt idx="2">
                  <c:v>8323259</c:v>
                </c:pt>
                <c:pt idx="3">
                  <c:v>40276</c:v>
                </c:pt>
                <c:pt idx="4">
                  <c:v>9117</c:v>
                </c:pt>
                <c:pt idx="5">
                  <c:v>4560931</c:v>
                </c:pt>
                <c:pt idx="6">
                  <c:v>2288216</c:v>
                </c:pt>
              </c:numCache>
            </c:numRef>
          </c:val>
          <c:extLst>
            <c:ext xmlns:c16="http://schemas.microsoft.com/office/drawing/2014/chart" uri="{C3380CC4-5D6E-409C-BE32-E72D297353CC}">
              <c16:uniqueId val="{00000000-ED9C-4B2B-AD21-9AEE2A3404FD}"/>
            </c:ext>
          </c:extLst>
        </c:ser>
        <c:dLbls>
          <c:dLblPos val="outEnd"/>
          <c:showLegendKey val="0"/>
          <c:showVal val="1"/>
          <c:showCatName val="0"/>
          <c:showSerName val="0"/>
          <c:showPercent val="0"/>
          <c:showBubbleSize val="0"/>
        </c:dLbls>
        <c:gapWidth val="50"/>
        <c:axId val="1741598479"/>
        <c:axId val="1741620111"/>
      </c:barChart>
      <c:catAx>
        <c:axId val="1741598479"/>
        <c:scaling>
          <c:orientation val="minMax"/>
        </c:scaling>
        <c:delete val="0"/>
        <c:axPos val="l"/>
        <c:title>
          <c:tx>
            <c:rich>
              <a:bodyPr rot="-54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r>
                  <a:rPr lang="en-US" b="1"/>
                  <a:t>Distributors</a:t>
                </a:r>
              </a:p>
            </c:rich>
          </c:tx>
          <c:overlay val="0"/>
          <c:spPr>
            <a:noFill/>
            <a:ln>
              <a:noFill/>
            </a:ln>
            <a:effectLst/>
          </c:spPr>
          <c:txPr>
            <a:bodyPr rot="-54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741620111"/>
        <c:crosses val="autoZero"/>
        <c:auto val="1"/>
        <c:lblAlgn val="ctr"/>
        <c:lblOffset val="100"/>
        <c:noMultiLvlLbl val="0"/>
      </c:catAx>
      <c:valAx>
        <c:axId val="1741620111"/>
        <c:scaling>
          <c:orientation val="minMax"/>
        </c:scaling>
        <c:delete val="1"/>
        <c:axPos val="b"/>
        <c:title>
          <c:tx>
            <c:rich>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r>
                  <a:rPr lang="en-US" b="1"/>
                  <a:t>Sales</a:t>
                </a:r>
              </a:p>
            </c:rich>
          </c:tx>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title>
        <c:numFmt formatCode="&quot;$&quot;#,##0" sourceLinked="1"/>
        <c:majorTickMark val="none"/>
        <c:minorTickMark val="none"/>
        <c:tickLblPos val="nextTo"/>
        <c:crossAx val="174159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[Movies DB- second copy.xlsx]Pivot Charts!Average Sales Per Distributor</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Sales Per Distributor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Charts'!$S$16</c:f>
              <c:strCache>
                <c:ptCount val="1"/>
                <c:pt idx="0">
                  <c:v>Total</c:v>
                </c:pt>
              </c:strCache>
            </c:strRef>
          </c:tx>
          <c:spPr>
            <a:solidFill>
              <a:schemeClr val="accent1"/>
            </a:solidFill>
            <a:ln>
              <a:noFill/>
            </a:ln>
            <a:effectLst/>
          </c:spPr>
          <c:invertIfNegative val="0"/>
          <c:dPt>
            <c:idx val="2"/>
            <c:invertIfNegative val="0"/>
            <c:bubble3D val="0"/>
            <c:spPr>
              <a:solidFill>
                <a:schemeClr val="accent1"/>
              </a:solidFill>
              <a:ln>
                <a:noFill/>
              </a:ln>
              <a:effectLst/>
            </c:spPr>
            <c:extLst>
              <c:ext xmlns:c16="http://schemas.microsoft.com/office/drawing/2014/chart" uri="{C3380CC4-5D6E-409C-BE32-E72D297353CC}">
                <c16:uniqueId val="{00000003-8A40-4A1D-9007-E1800874CAD3}"/>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2-8A40-4A1D-9007-E1800874CAD3}"/>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1-8A40-4A1D-9007-E1800874CAD3}"/>
              </c:ext>
            </c:extLst>
          </c:dPt>
          <c:dLbls>
            <c:dLbl>
              <c:idx val="2"/>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40-4A1D-9007-E1800874CAD3}"/>
                </c:ext>
              </c:extLst>
            </c:dLbl>
            <c:dLbl>
              <c:idx val="5"/>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A40-4A1D-9007-E1800874CAD3}"/>
                </c:ext>
              </c:extLst>
            </c:dLbl>
            <c:dLbl>
              <c:idx val="6"/>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A40-4A1D-9007-E1800874CA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Charts'!$R$17:$R$24</c:f>
              <c:strCache>
                <c:ptCount val="7"/>
                <c:pt idx="0">
                  <c:v>20th Century Fox</c:v>
                </c:pt>
                <c:pt idx="1">
                  <c:v>Dreamworks SKG</c:v>
                </c:pt>
                <c:pt idx="2">
                  <c:v>Paramount Pictures</c:v>
                </c:pt>
                <c:pt idx="3">
                  <c:v>Sony Pictures</c:v>
                </c:pt>
                <c:pt idx="4">
                  <c:v>Universal</c:v>
                </c:pt>
                <c:pt idx="5">
                  <c:v>Walt Disney</c:v>
                </c:pt>
                <c:pt idx="6">
                  <c:v>Warner Bros.</c:v>
                </c:pt>
              </c:strCache>
            </c:strRef>
          </c:cat>
          <c:val>
            <c:numRef>
              <c:f>'Pivot Charts'!$S$17:$S$24</c:f>
              <c:numCache>
                <c:formatCode>"$"#,##0</c:formatCode>
                <c:ptCount val="7"/>
                <c:pt idx="0">
                  <c:v>10773.714285714286</c:v>
                </c:pt>
                <c:pt idx="1">
                  <c:v>1268.1428571428571</c:v>
                </c:pt>
                <c:pt idx="2">
                  <c:v>1189037</c:v>
                </c:pt>
                <c:pt idx="3">
                  <c:v>5753.7142857142862</c:v>
                </c:pt>
                <c:pt idx="4">
                  <c:v>1302.4285714285713</c:v>
                </c:pt>
                <c:pt idx="5">
                  <c:v>651561.57142857148</c:v>
                </c:pt>
                <c:pt idx="6">
                  <c:v>326888</c:v>
                </c:pt>
              </c:numCache>
            </c:numRef>
          </c:val>
          <c:extLst>
            <c:ext xmlns:c16="http://schemas.microsoft.com/office/drawing/2014/chart" uri="{C3380CC4-5D6E-409C-BE32-E72D297353CC}">
              <c16:uniqueId val="{00000000-8A40-4A1D-9007-E1800874CAD3}"/>
            </c:ext>
          </c:extLst>
        </c:ser>
        <c:dLbls>
          <c:dLblPos val="outEnd"/>
          <c:showLegendKey val="0"/>
          <c:showVal val="1"/>
          <c:showCatName val="0"/>
          <c:showSerName val="0"/>
          <c:showPercent val="0"/>
          <c:showBubbleSize val="0"/>
        </c:dLbls>
        <c:gapWidth val="182"/>
        <c:axId val="1741601807"/>
        <c:axId val="1741595983"/>
      </c:barChart>
      <c:catAx>
        <c:axId val="1741601807"/>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Distributor</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595983"/>
        <c:crosses val="autoZero"/>
        <c:auto val="1"/>
        <c:lblAlgn val="ctr"/>
        <c:lblOffset val="100"/>
        <c:noMultiLvlLbl val="0"/>
      </c:catAx>
      <c:valAx>
        <c:axId val="1741595983"/>
        <c:scaling>
          <c:orientation val="minMax"/>
        </c:scaling>
        <c:delete val="1"/>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crossAx val="1741601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332212</xdr:colOff>
      <xdr:row>34</xdr:row>
      <xdr:rowOff>72376</xdr:rowOff>
    </xdr:from>
    <xdr:to>
      <xdr:col>3</xdr:col>
      <xdr:colOff>1022147</xdr:colOff>
      <xdr:row>39</xdr:row>
      <xdr:rowOff>20162</xdr:rowOff>
    </xdr:to>
    <mc:AlternateContent xmlns:mc="http://schemas.openxmlformats.org/markup-compatibility/2006" xmlns:a14="http://schemas.microsoft.com/office/drawing/2010/main">
      <mc:Choice Requires="a14">
        <xdr:graphicFrame macro="">
          <xdr:nvGraphicFramePr>
            <xdr:cNvPr id="3" name="GENRE">
              <a:extLst>
                <a:ext uri="{FF2B5EF4-FFF2-40B4-BE49-F238E27FC236}">
                  <a16:creationId xmlns:a16="http://schemas.microsoft.com/office/drawing/2014/main" id="{1A639FC5-0B6B-4704-B3EA-CB06BA8A7333}"/>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332212" y="7081799"/>
              <a:ext cx="2399550" cy="924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330422</xdr:colOff>
      <xdr:row>39</xdr:row>
      <xdr:rowOff>142875</xdr:rowOff>
    </xdr:from>
    <xdr:to>
      <xdr:col>3</xdr:col>
      <xdr:colOff>1023938</xdr:colOff>
      <xdr:row>43</xdr:row>
      <xdr:rowOff>56144</xdr:rowOff>
    </xdr:to>
    <mc:AlternateContent xmlns:mc="http://schemas.openxmlformats.org/markup-compatibility/2006" xmlns:a14="http://schemas.microsoft.com/office/drawing/2010/main">
      <mc:Choice Requires="a14">
        <xdr:graphicFrame macro="">
          <xdr:nvGraphicFramePr>
            <xdr:cNvPr id="4" name="Average Status">
              <a:extLst>
                <a:ext uri="{FF2B5EF4-FFF2-40B4-BE49-F238E27FC236}">
                  <a16:creationId xmlns:a16="http://schemas.microsoft.com/office/drawing/2014/main" id="{3F14951E-3334-42D4-B7FE-5791537DE1B5}"/>
                </a:ext>
              </a:extLst>
            </xdr:cNvPr>
            <xdr:cNvGraphicFramePr/>
          </xdr:nvGraphicFramePr>
          <xdr:xfrm>
            <a:off x="0" y="0"/>
            <a:ext cx="0" cy="0"/>
          </xdr:xfrm>
          <a:graphic>
            <a:graphicData uri="http://schemas.microsoft.com/office/drawing/2010/slicer">
              <sle:slicer xmlns:sle="http://schemas.microsoft.com/office/drawing/2010/slicer" name="Average Status"/>
            </a:graphicData>
          </a:graphic>
        </xdr:graphicFrame>
      </mc:Choice>
      <mc:Fallback xmlns="">
        <xdr:sp macro="" textlink="">
          <xdr:nvSpPr>
            <xdr:cNvPr id="0" name=""/>
            <xdr:cNvSpPr>
              <a:spLocks noTextEdit="1"/>
            </xdr:cNvSpPr>
          </xdr:nvSpPr>
          <xdr:spPr>
            <a:xfrm>
              <a:off x="330422" y="8129221"/>
              <a:ext cx="2403131" cy="6948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230598</xdr:colOff>
      <xdr:row>15</xdr:row>
      <xdr:rowOff>149679</xdr:rowOff>
    </xdr:from>
    <xdr:to>
      <xdr:col>20</xdr:col>
      <xdr:colOff>201083</xdr:colOff>
      <xdr:row>32</xdr:row>
      <xdr:rowOff>111579</xdr:rowOff>
    </xdr:to>
    <xdr:graphicFrame macro="">
      <xdr:nvGraphicFramePr>
        <xdr:cNvPr id="5" name="Chart 4">
          <a:extLst>
            <a:ext uri="{FF2B5EF4-FFF2-40B4-BE49-F238E27FC236}">
              <a16:creationId xmlns:a16="http://schemas.microsoft.com/office/drawing/2014/main" id="{CCEA7722-3BE3-4AF4-8E88-7D75FCC3EE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230598</xdr:colOff>
      <xdr:row>33</xdr:row>
      <xdr:rowOff>43694</xdr:rowOff>
    </xdr:from>
    <xdr:to>
      <xdr:col>18</xdr:col>
      <xdr:colOff>255998</xdr:colOff>
      <xdr:row>42</xdr:row>
      <xdr:rowOff>142084</xdr:rowOff>
    </xdr:to>
    <xdr:graphicFrame macro="">
      <xdr:nvGraphicFramePr>
        <xdr:cNvPr id="7" name="Chart 6">
          <a:extLst>
            <a:ext uri="{FF2B5EF4-FFF2-40B4-BE49-F238E27FC236}">
              <a16:creationId xmlns:a16="http://schemas.microsoft.com/office/drawing/2014/main" id="{4261E6C7-F956-4CAE-A7CF-6EAF707DF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112142</xdr:colOff>
      <xdr:row>16</xdr:row>
      <xdr:rowOff>19539</xdr:rowOff>
    </xdr:from>
    <xdr:to>
      <xdr:col>13</xdr:col>
      <xdr:colOff>139473</xdr:colOff>
      <xdr:row>29</xdr:row>
      <xdr:rowOff>40704</xdr:rowOff>
    </xdr:to>
    <xdr:graphicFrame macro="">
      <xdr:nvGraphicFramePr>
        <xdr:cNvPr id="9" name="Chart 8">
          <a:extLst>
            <a:ext uri="{FF2B5EF4-FFF2-40B4-BE49-F238E27FC236}">
              <a16:creationId xmlns:a16="http://schemas.microsoft.com/office/drawing/2014/main" id="{1B3D0B22-A405-4C50-A1B3-C991FE7E9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71438</xdr:colOff>
      <xdr:row>48</xdr:row>
      <xdr:rowOff>166687</xdr:rowOff>
    </xdr:from>
    <xdr:to>
      <xdr:col>20</xdr:col>
      <xdr:colOff>123825</xdr:colOff>
      <xdr:row>65</xdr:row>
      <xdr:rowOff>128587</xdr:rowOff>
    </xdr:to>
    <xdr:graphicFrame macro="">
      <xdr:nvGraphicFramePr>
        <xdr:cNvPr id="12" name="Chart 11">
          <a:extLst>
            <a:ext uri="{FF2B5EF4-FFF2-40B4-BE49-F238E27FC236}">
              <a16:creationId xmlns:a16="http://schemas.microsoft.com/office/drawing/2014/main" id="{5FE6A507-D312-47B5-858A-AF3570FCA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71438</xdr:colOff>
      <xdr:row>66</xdr:row>
      <xdr:rowOff>1587</xdr:rowOff>
    </xdr:from>
    <xdr:to>
      <xdr:col>18</xdr:col>
      <xdr:colOff>531713</xdr:colOff>
      <xdr:row>75</xdr:row>
      <xdr:rowOff>115887</xdr:rowOff>
    </xdr:to>
    <xdr:graphicFrame macro="">
      <xdr:nvGraphicFramePr>
        <xdr:cNvPr id="13" name="Chart 12">
          <a:extLst>
            <a:ext uri="{FF2B5EF4-FFF2-40B4-BE49-F238E27FC236}">
              <a16:creationId xmlns:a16="http://schemas.microsoft.com/office/drawing/2014/main" id="{8625CB5A-F3C3-4254-A7CC-17EB9515F9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3501</xdr:colOff>
      <xdr:row>48</xdr:row>
      <xdr:rowOff>179896</xdr:rowOff>
    </xdr:from>
    <xdr:to>
      <xdr:col>13</xdr:col>
      <xdr:colOff>2358</xdr:colOff>
      <xdr:row>61</xdr:row>
      <xdr:rowOff>80836</xdr:rowOff>
    </xdr:to>
    <xdr:graphicFrame macro="">
      <xdr:nvGraphicFramePr>
        <xdr:cNvPr id="14" name="Chart 13">
          <a:extLst>
            <a:ext uri="{FF2B5EF4-FFF2-40B4-BE49-F238E27FC236}">
              <a16:creationId xmlns:a16="http://schemas.microsoft.com/office/drawing/2014/main" id="{F3CD234D-6EF4-4EBB-92E0-45CBA9E411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331994</xdr:colOff>
      <xdr:row>7</xdr:row>
      <xdr:rowOff>75219</xdr:rowOff>
    </xdr:from>
    <xdr:to>
      <xdr:col>3</xdr:col>
      <xdr:colOff>1022366</xdr:colOff>
      <xdr:row>19</xdr:row>
      <xdr:rowOff>159330</xdr:rowOff>
    </xdr:to>
    <mc:AlternateContent xmlns:mc="http://schemas.openxmlformats.org/markup-compatibility/2006" xmlns:a14="http://schemas.microsoft.com/office/drawing/2010/main">
      <mc:Choice Requires="a14">
        <xdr:graphicFrame macro="">
          <xdr:nvGraphicFramePr>
            <xdr:cNvPr id="16" name="MOVIE">
              <a:extLst>
                <a:ext uri="{FF2B5EF4-FFF2-40B4-BE49-F238E27FC236}">
                  <a16:creationId xmlns:a16="http://schemas.microsoft.com/office/drawing/2014/main" id="{6F5E4122-4591-45CF-A47D-575311D2E26F}"/>
                </a:ext>
              </a:extLst>
            </xdr:cNvPr>
            <xdr:cNvGraphicFramePr/>
          </xdr:nvGraphicFramePr>
          <xdr:xfrm>
            <a:off x="0" y="0"/>
            <a:ext cx="0" cy="0"/>
          </xdr:xfrm>
          <a:graphic>
            <a:graphicData uri="http://schemas.microsoft.com/office/drawing/2010/slicer">
              <sle:slicer xmlns:sle="http://schemas.microsoft.com/office/drawing/2010/slicer" name="MOVIE"/>
            </a:graphicData>
          </a:graphic>
        </xdr:graphicFrame>
      </mc:Choice>
      <mc:Fallback xmlns="">
        <xdr:sp macro="" textlink="">
          <xdr:nvSpPr>
            <xdr:cNvPr id="0" name=""/>
            <xdr:cNvSpPr>
              <a:spLocks noTextEdit="1"/>
            </xdr:cNvSpPr>
          </xdr:nvSpPr>
          <xdr:spPr>
            <a:xfrm>
              <a:off x="331994" y="1662719"/>
              <a:ext cx="2399987" cy="25752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330727</xdr:colOff>
      <xdr:row>20</xdr:row>
      <xdr:rowOff>87430</xdr:rowOff>
    </xdr:from>
    <xdr:to>
      <xdr:col>3</xdr:col>
      <xdr:colOff>1023632</xdr:colOff>
      <xdr:row>33</xdr:row>
      <xdr:rowOff>140663</xdr:rowOff>
    </xdr:to>
    <mc:AlternateContent xmlns:mc="http://schemas.openxmlformats.org/markup-compatibility/2006" xmlns:a14="http://schemas.microsoft.com/office/drawing/2010/main">
      <mc:Choice Requires="a14">
        <xdr:graphicFrame macro="">
          <xdr:nvGraphicFramePr>
            <xdr:cNvPr id="18" name="DISTRIBUTOR">
              <a:extLst>
                <a:ext uri="{FF2B5EF4-FFF2-40B4-BE49-F238E27FC236}">
                  <a16:creationId xmlns:a16="http://schemas.microsoft.com/office/drawing/2014/main" id="{104527EB-67BD-4D84-A1A4-839B7ACA1AF1}"/>
                </a:ext>
              </a:extLst>
            </xdr:cNvPr>
            <xdr:cNvGraphicFramePr/>
          </xdr:nvGraphicFramePr>
          <xdr:xfrm>
            <a:off x="0" y="0"/>
            <a:ext cx="0" cy="0"/>
          </xdr:xfrm>
          <a:graphic>
            <a:graphicData uri="http://schemas.microsoft.com/office/drawing/2010/slicer">
              <sle:slicer xmlns:sle="http://schemas.microsoft.com/office/drawing/2010/slicer" name="DISTRIBUTOR"/>
            </a:graphicData>
          </a:graphic>
        </xdr:graphicFrame>
      </mc:Choice>
      <mc:Fallback xmlns="">
        <xdr:sp macro="" textlink="">
          <xdr:nvSpPr>
            <xdr:cNvPr id="0" name=""/>
            <xdr:cNvSpPr>
              <a:spLocks noTextEdit="1"/>
            </xdr:cNvSpPr>
          </xdr:nvSpPr>
          <xdr:spPr>
            <a:xfrm>
              <a:off x="330727" y="4361468"/>
              <a:ext cx="2402520" cy="2593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112122</xdr:colOff>
      <xdr:row>29</xdr:row>
      <xdr:rowOff>132669</xdr:rowOff>
    </xdr:from>
    <xdr:to>
      <xdr:col>13</xdr:col>
      <xdr:colOff>139473</xdr:colOff>
      <xdr:row>42</xdr:row>
      <xdr:rowOff>33609</xdr:rowOff>
    </xdr:to>
    <xdr:graphicFrame macro="">
      <xdr:nvGraphicFramePr>
        <xdr:cNvPr id="19" name="Chart 18">
          <a:extLst>
            <a:ext uri="{FF2B5EF4-FFF2-40B4-BE49-F238E27FC236}">
              <a16:creationId xmlns:a16="http://schemas.microsoft.com/office/drawing/2014/main" id="{76B8B067-A257-498D-9FBB-7882A2895E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3402</xdr:colOff>
      <xdr:row>62</xdr:row>
      <xdr:rowOff>18709</xdr:rowOff>
    </xdr:from>
    <xdr:to>
      <xdr:col>13</xdr:col>
      <xdr:colOff>137</xdr:colOff>
      <xdr:row>74</xdr:row>
      <xdr:rowOff>110149</xdr:rowOff>
    </xdr:to>
    <xdr:graphicFrame macro="">
      <xdr:nvGraphicFramePr>
        <xdr:cNvPr id="20" name="Chart 19">
          <a:extLst>
            <a:ext uri="{FF2B5EF4-FFF2-40B4-BE49-F238E27FC236}">
              <a16:creationId xmlns:a16="http://schemas.microsoft.com/office/drawing/2014/main" id="{DEE18D0F-E174-4EC6-8C2D-0DACAB3D4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622300</xdr:colOff>
      <xdr:row>3</xdr:row>
      <xdr:rowOff>50800</xdr:rowOff>
    </xdr:from>
    <xdr:to>
      <xdr:col>19</xdr:col>
      <xdr:colOff>317500</xdr:colOff>
      <xdr:row>42</xdr:row>
      <xdr:rowOff>25400</xdr:rowOff>
    </xdr:to>
    <xdr:sp macro="" textlink="">
      <xdr:nvSpPr>
        <xdr:cNvPr id="2" name="TextBox 1">
          <a:extLst>
            <a:ext uri="{FF2B5EF4-FFF2-40B4-BE49-F238E27FC236}">
              <a16:creationId xmlns:a16="http://schemas.microsoft.com/office/drawing/2014/main" id="{8DD506E2-BADB-F54F-8847-F0D41F7052DD}"/>
            </a:ext>
          </a:extLst>
        </xdr:cNvPr>
        <xdr:cNvSpPr txBox="1"/>
      </xdr:nvSpPr>
      <xdr:spPr>
        <a:xfrm>
          <a:off x="3098800" y="622300"/>
          <a:ext cx="12903200" cy="740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800" b="1">
              <a:solidFill>
                <a:schemeClr val="dk1"/>
              </a:solidFill>
              <a:effectLst/>
              <a:latin typeface="Cambria" panose="02040503050406030204" pitchFamily="18" charset="0"/>
              <a:ea typeface="+mn-ea"/>
              <a:cs typeface="+mn-cs"/>
            </a:rPr>
            <a:t>Target</a:t>
          </a: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A target market analysis is an assessment of how your product or service fits into a specific market and where it will gain the most.</a:t>
          </a:r>
        </a:p>
        <a:p>
          <a:pPr lvl="0"/>
          <a:endParaRPr lang="en-GB" sz="1800">
            <a:solidFill>
              <a:schemeClr val="dk1"/>
            </a:solidFill>
            <a:effectLst/>
            <a:latin typeface="Cambria" panose="02040503050406030204" pitchFamily="18" charset="0"/>
            <a:ea typeface="+mn-ea"/>
            <a:cs typeface="+mn-cs"/>
          </a:endParaRPr>
        </a:p>
        <a:p>
          <a:pPr lvl="0"/>
          <a:r>
            <a:rPr lang="en-GB" sz="1800" b="1">
              <a:solidFill>
                <a:schemeClr val="dk1"/>
              </a:solidFill>
              <a:effectLst/>
              <a:latin typeface="Cambria" panose="02040503050406030204" pitchFamily="18" charset="0"/>
              <a:ea typeface="+mn-ea"/>
              <a:cs typeface="+mn-cs"/>
            </a:rPr>
            <a:t>Task:</a:t>
          </a: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 Make the table look more professional; presentable to the business</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Q2. Create Column</a:t>
          </a:r>
          <a:r>
            <a:rPr lang="en-GB" sz="1800" baseline="0">
              <a:solidFill>
                <a:schemeClr val="dk1"/>
              </a:solidFill>
              <a:effectLst/>
              <a:latin typeface="Cambria" panose="02040503050406030204" pitchFamily="18" charset="0"/>
              <a:ea typeface="+mn-ea"/>
              <a:cs typeface="+mn-cs"/>
            </a:rPr>
            <a:t> </a:t>
          </a:r>
          <a:r>
            <a:rPr lang="en-GB" sz="1800">
              <a:solidFill>
                <a:schemeClr val="dk1"/>
              </a:solidFill>
              <a:effectLst/>
              <a:latin typeface="Cambria" panose="02040503050406030204" pitchFamily="18" charset="0"/>
              <a:ea typeface="+mn-ea"/>
              <a:cs typeface="+mn-cs"/>
            </a:rPr>
            <a:t>totals</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Q3. Create an Average, Min and Max column</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Q4. Create a month over month column for the latest month</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Q5. Conditional format the MoM column</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Q6. Sort the data by Totals; descending</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Q7. Create a new column that has “above average” or “below average” text depending on the Total value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Q8. Join the Distributors </a:t>
          </a:r>
          <a:r>
            <a:rPr lang="en-GB" sz="1800" baseline="0">
              <a:solidFill>
                <a:schemeClr val="dk1"/>
              </a:solidFill>
              <a:effectLst/>
              <a:latin typeface="Cambria" panose="02040503050406030204" pitchFamily="18" charset="0"/>
              <a:ea typeface="+mn-ea"/>
              <a:cs typeface="+mn-cs"/>
            </a:rPr>
            <a:t>and Genre</a:t>
          </a:r>
          <a:r>
            <a:rPr lang="en-GB" sz="1800">
              <a:solidFill>
                <a:schemeClr val="dk1"/>
              </a:solidFill>
              <a:effectLst/>
              <a:latin typeface="Cambria" panose="02040503050406030204" pitchFamily="18" charset="0"/>
              <a:ea typeface="+mn-ea"/>
              <a:cs typeface="+mn-cs"/>
            </a:rPr>
            <a:t> from</a:t>
          </a:r>
          <a:r>
            <a:rPr lang="en-GB" sz="1800" baseline="0">
              <a:solidFill>
                <a:schemeClr val="dk1"/>
              </a:solidFill>
              <a:effectLst/>
              <a:latin typeface="Cambria" panose="02040503050406030204" pitchFamily="18" charset="0"/>
              <a:ea typeface="+mn-ea"/>
              <a:cs typeface="+mn-cs"/>
            </a:rPr>
            <a:t> other worksheet</a:t>
          </a:r>
          <a:r>
            <a:rPr lang="en-GB" sz="1800">
              <a:solidFill>
                <a:schemeClr val="dk1"/>
              </a:solidFill>
              <a:effectLst/>
              <a:latin typeface="Cambria" panose="02040503050406030204" pitchFamily="18" charset="0"/>
              <a:ea typeface="+mn-ea"/>
              <a:cs typeface="+mn-cs"/>
            </a:rPr>
            <a:t>. These new columns should be next to movie</a:t>
          </a:r>
          <a:r>
            <a:rPr lang="en-GB" sz="1800" baseline="0">
              <a:solidFill>
                <a:schemeClr val="dk1"/>
              </a:solidFill>
              <a:effectLst/>
              <a:latin typeface="Cambria" panose="02040503050406030204" pitchFamily="18" charset="0"/>
              <a:ea typeface="+mn-ea"/>
              <a:cs typeface="+mn-cs"/>
            </a:rPr>
            <a:t> title column</a:t>
          </a:r>
          <a:br>
            <a:rPr lang="en-GB" sz="1800">
              <a:solidFill>
                <a:schemeClr val="dk1"/>
              </a:solidFill>
              <a:effectLst/>
              <a:latin typeface="Cambria" panose="02040503050406030204" pitchFamily="18" charset="0"/>
              <a:ea typeface="+mn-ea"/>
              <a:cs typeface="+mn-cs"/>
            </a:rPr>
          </a:b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Q9. Create a pivot table showing the sum and average values for Distributors</a:t>
          </a:r>
          <a:br>
            <a:rPr lang="en-GB" sz="1800">
              <a:solidFill>
                <a:schemeClr val="dk1"/>
              </a:solidFill>
              <a:effectLst/>
              <a:latin typeface="Cambria" panose="02040503050406030204" pitchFamily="18" charset="0"/>
              <a:ea typeface="+mn-ea"/>
              <a:cs typeface="+mn-cs"/>
            </a:rPr>
          </a:br>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Q10. Create a horizontal bar chart showing the totals by Movie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Q11. Create a vertical bar chart showing the average value by Genre</a:t>
          </a:r>
        </a:p>
        <a:p>
          <a:pPr lvl="0"/>
          <a:endParaRPr lang="en-GB" sz="1800">
            <a:solidFill>
              <a:schemeClr val="dk1"/>
            </a:solidFill>
            <a:effectLst/>
            <a:latin typeface="Cambria" panose="02040503050406030204" pitchFamily="18" charset="0"/>
            <a:ea typeface="+mn-ea"/>
            <a:cs typeface="+mn-cs"/>
          </a:endParaRPr>
        </a:p>
        <a:p>
          <a:pPr lvl="0"/>
          <a:r>
            <a:rPr lang="en-GB" sz="1800">
              <a:solidFill>
                <a:schemeClr val="dk1"/>
              </a:solidFill>
              <a:effectLst/>
              <a:latin typeface="Cambria" panose="02040503050406030204" pitchFamily="18" charset="0"/>
              <a:ea typeface="+mn-ea"/>
              <a:cs typeface="+mn-cs"/>
            </a:rPr>
            <a:t>Q12. Create a pie chart showing the average value by Directors</a:t>
          </a:r>
        </a:p>
        <a:p>
          <a:pPr lvl="0"/>
          <a:r>
            <a:rPr lang="en-GB" sz="1800">
              <a:latin typeface="Cambria" panose="02040503050406030204" pitchFamily="18" charset="0"/>
            </a:rPr>
            <a:t>Q</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72.346723263887" createdVersion="8" refreshedVersion="8" minRefreshableVersion="3" recordCount="16" xr:uid="{6409097F-439D-4CD7-981E-1A428AF5A39C}">
  <cacheSource type="worksheet">
    <worksheetSource name="Movie_Sales_Tables"/>
  </cacheSource>
  <cacheFields count="22">
    <cacheField name="MOVIE" numFmtId="0">
      <sharedItems count="16">
        <s v="Transformers: Revenge of the Fallen"/>
        <s v="Finding Nemo"/>
        <s v="Batman Forever"/>
        <s v="Titanic"/>
        <s v="Independence Day"/>
        <s v="Pirates of the Caribbean: Dead Man’s Chest"/>
        <s v="Harry Potter and the Sorcerer’s Stone"/>
        <s v="Men in Black"/>
        <s v="Star Wars Ep. I: The Phantom Menace"/>
        <s v="How the Grinch Stole Christmas"/>
        <s v="Spider-Man 3"/>
        <s v="Shrek 2"/>
        <s v="The Dark Knight"/>
        <s v="Spider-Man"/>
        <s v="Star Wars Ep. III: Revenge of the Sith"/>
        <s v="Toy Story 3"/>
      </sharedItems>
    </cacheField>
    <cacheField name="DISTRIBUTOR" numFmtId="0">
      <sharedItems count="7">
        <s v="Paramount Pictures"/>
        <s v="Walt Disney"/>
        <s v="Warner Bros."/>
        <s v="20th Century Fox"/>
        <s v="Sony Pictures"/>
        <s v="Universal"/>
        <s v="Dreamworks SKG"/>
      </sharedItems>
    </cacheField>
    <cacheField name="GENRE" numFmtId="0">
      <sharedItems count="3">
        <s v="Action"/>
        <s v="Adventure"/>
        <s v="Drama"/>
      </sharedItems>
    </cacheField>
    <cacheField name="Jul-21" numFmtId="164">
      <sharedItems containsSemiMixedTypes="0" containsString="0" containsNumber="1" containsInteger="1" minValue="1246" maxValue="908851"/>
    </cacheField>
    <cacheField name="Aug-21" numFmtId="164">
      <sharedItems containsSemiMixedTypes="0" containsString="0" containsNumber="1" containsInteger="1" minValue="1246" maxValue="953741"/>
    </cacheField>
    <cacheField name="Sep-21" numFmtId="164">
      <sharedItems containsSemiMixedTypes="0" containsString="0" containsNumber="1" containsInteger="1" minValue="1246" maxValue="924366"/>
    </cacheField>
    <cacheField name="Oct-21" numFmtId="164">
      <sharedItems containsSemiMixedTypes="0" containsString="0" containsNumber="1" containsInteger="1" minValue="1246" maxValue="907576"/>
    </cacheField>
    <cacheField name="Nov-21" numFmtId="164">
      <sharedItems containsSemiMixedTypes="0" containsString="0" containsNumber="1" containsInteger="1" minValue="1246" maxValue="945771"/>
    </cacheField>
    <cacheField name="Dec-21" numFmtId="164">
      <sharedItems containsSemiMixedTypes="0" containsString="0" containsNumber="1" containsInteger="1" minValue="1246" maxValue="1928656"/>
    </cacheField>
    <cacheField name="Jan-22" numFmtId="164">
      <sharedItems containsSemiMixedTypes="0" containsString="0" containsNumber="1" containsInteger="1" minValue="1246" maxValue="1023031"/>
    </cacheField>
    <cacheField name="TOTALS" numFmtId="164">
      <sharedItems containsSemiMixedTypes="0" containsString="0" containsNumber="1" containsInteger="1" minValue="8722" maxValue="7591992"/>
    </cacheField>
    <cacheField name="TOTALS2" numFmtId="164">
      <sharedItems containsSemiMixedTypes="0" containsString="0" containsNumber="1" containsInteger="1" minValue="8722" maxValue="7591992"/>
    </cacheField>
    <cacheField name="AVERAGE" numFmtId="164">
      <sharedItems containsSemiMixedTypes="0" containsString="0" containsNumber="1" minValue="1246" maxValue="1084570.2857142857"/>
    </cacheField>
    <cacheField name="AVERAGE2" numFmtId="164">
      <sharedItems containsSemiMixedTypes="0" containsString="0" containsNumber="1" minValue="1246" maxValue="1084570.2857142857"/>
    </cacheField>
    <cacheField name="MINIMUM" numFmtId="164">
      <sharedItems containsSemiMixedTypes="0" containsString="0" containsNumber="1" containsInteger="1" minValue="1246" maxValue="907576"/>
    </cacheField>
    <cacheField name="MINIMUM2" numFmtId="164">
      <sharedItems containsSemiMixedTypes="0" containsString="0" containsNumber="1" containsInteger="1" minValue="1246" maxValue="907576"/>
    </cacheField>
    <cacheField name="MAXIMUM" numFmtId="164">
      <sharedItems containsSemiMixedTypes="0" containsString="0" containsNumber="1" containsInteger="1" minValue="1246" maxValue="1928656"/>
    </cacheField>
    <cacheField name="MAXIMUM2" numFmtId="164">
      <sharedItems containsSemiMixedTypes="0" containsString="0" containsNumber="1" containsInteger="1" minValue="1246" maxValue="1928656"/>
    </cacheField>
    <cacheField name="MoM" numFmtId="9">
      <sharedItems containsSemiMixedTypes="0" containsString="0" containsNumber="1" minValue="-0.49047717434747562" maxValue="3.6115569823435001E-2"/>
    </cacheField>
    <cacheField name="MoM2" numFmtId="0">
      <sharedItems containsSemiMixedTypes="0" containsString="0" containsNumber="1" minValue="-0.49047717434747562" maxValue="3.6115569823435001E-2"/>
    </cacheField>
    <cacheField name="Average Status" numFmtId="0">
      <sharedItems count="2">
        <s v="Above Average"/>
        <s v="Below Average"/>
      </sharedItems>
    </cacheField>
    <cacheField name="Average Status2" numFmtId="164">
      <sharedItems/>
    </cacheField>
  </cacheFields>
  <extLst>
    <ext xmlns:x14="http://schemas.microsoft.com/office/spreadsheetml/2009/9/main" uri="{725AE2AE-9491-48be-B2B4-4EB974FC3084}">
      <x14:pivotCacheDefinition pivotCacheId="4856400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x v="0"/>
    <x v="0"/>
    <n v="908851"/>
    <n v="953741"/>
    <n v="924366"/>
    <n v="907576"/>
    <n v="945771"/>
    <n v="1928656"/>
    <n v="1023031"/>
    <n v="7591992"/>
    <n v="7591992"/>
    <n v="1084570.2857142857"/>
    <n v="1084570.2857142857"/>
    <n v="907576"/>
    <n v="907576"/>
    <n v="1928656"/>
    <n v="1928656"/>
    <n v="-0.46956274213753002"/>
    <n v="-0.46956274213753002"/>
    <x v="0"/>
    <s v="Above Average"/>
  </r>
  <r>
    <x v="1"/>
    <x v="1"/>
    <x v="1"/>
    <n v="544951"/>
    <n v="576636"/>
    <n v="564851"/>
    <n v="516416"/>
    <n v="558496"/>
    <n v="1139066"/>
    <n v="606996"/>
    <n v="4507412"/>
    <n v="4507412"/>
    <n v="643916"/>
    <n v="643916"/>
    <n v="516416"/>
    <n v="516416"/>
    <n v="1139066"/>
    <n v="1139066"/>
    <n v="-0.46711077321243899"/>
    <n v="-0.46711077321243899"/>
    <x v="0"/>
    <s v="Above Average"/>
  </r>
  <r>
    <x v="2"/>
    <x v="2"/>
    <x v="2"/>
    <n v="259311"/>
    <n v="263611"/>
    <n v="263801"/>
    <n v="279256"/>
    <n v="283426"/>
    <n v="590476"/>
    <n v="300861"/>
    <n v="2240742"/>
    <n v="2240742"/>
    <n v="320106"/>
    <n v="320106"/>
    <n v="259311"/>
    <n v="259311"/>
    <n v="590476"/>
    <n v="590476"/>
    <n v="-0.49047717434747562"/>
    <n v="-0.49047717434747562"/>
    <x v="0"/>
    <s v="Above Average"/>
  </r>
  <r>
    <x v="3"/>
    <x v="0"/>
    <x v="1"/>
    <n v="81641"/>
    <n v="86581"/>
    <n v="78091"/>
    <n v="92076"/>
    <n v="94381"/>
    <n v="187256"/>
    <n v="111241"/>
    <n v="731267"/>
    <n v="731267"/>
    <n v="104466.71428571429"/>
    <n v="104466.71428571429"/>
    <n v="78091"/>
    <n v="78091"/>
    <n v="187256"/>
    <n v="187256"/>
    <n v="-0.40594159866706536"/>
    <n v="-0.40594159866706536"/>
    <x v="1"/>
    <s v="Below Average"/>
  </r>
  <r>
    <x v="4"/>
    <x v="3"/>
    <x v="1"/>
    <n v="14506"/>
    <n v="18876"/>
    <n v="8641"/>
    <n v="5236"/>
    <n v="5066"/>
    <n v="2286"/>
    <n v="1316"/>
    <n v="55927"/>
    <n v="55927"/>
    <n v="7989.5714285714284"/>
    <n v="7989.5714285714284"/>
    <n v="1316"/>
    <n v="1316"/>
    <n v="18876"/>
    <n v="18876"/>
    <n v="-0.42432195975503062"/>
    <n v="-0.42432195975503062"/>
    <x v="1"/>
    <s v="Below Average"/>
  </r>
  <r>
    <x v="5"/>
    <x v="1"/>
    <x v="0"/>
    <n v="5746"/>
    <n v="5816"/>
    <n v="5836"/>
    <n v="5671"/>
    <n v="5841"/>
    <n v="10066"/>
    <n v="5821"/>
    <n v="44797"/>
    <n v="44797"/>
    <n v="6399.5714285714284"/>
    <n v="6399.5714285714284"/>
    <n v="5671"/>
    <n v="5671"/>
    <n v="10066"/>
    <n v="10066"/>
    <n v="-0.42171666997814428"/>
    <n v="-0.42171666997814428"/>
    <x v="1"/>
    <s v="Below Average"/>
  </r>
  <r>
    <x v="6"/>
    <x v="2"/>
    <x v="1"/>
    <n v="7586"/>
    <n v="7081"/>
    <n v="8006"/>
    <n v="12296"/>
    <n v="1246"/>
    <n v="1246"/>
    <n v="1246"/>
    <n v="38707"/>
    <n v="38707"/>
    <n v="5529.5714285714284"/>
    <n v="5529.5714285714284"/>
    <n v="1246"/>
    <n v="1246"/>
    <n v="12296"/>
    <n v="12296"/>
    <n v="0"/>
    <n v="0"/>
    <x v="1"/>
    <s v="Below Average"/>
  </r>
  <r>
    <x v="7"/>
    <x v="4"/>
    <x v="1"/>
    <n v="2251"/>
    <n v="2286"/>
    <n v="2286"/>
    <n v="3756"/>
    <n v="4451"/>
    <n v="4956"/>
    <n v="2671"/>
    <n v="22657"/>
    <n v="22657"/>
    <n v="3236.7142857142858"/>
    <n v="3236.7142857142858"/>
    <n v="2251"/>
    <n v="2251"/>
    <n v="4956"/>
    <n v="4956"/>
    <n v="-0.46105730427764324"/>
    <n v="-0.46105730427764324"/>
    <x v="1"/>
    <s v="Below Average"/>
  </r>
  <r>
    <x v="8"/>
    <x v="3"/>
    <x v="1"/>
    <n v="1506"/>
    <n v="1501"/>
    <n v="1501"/>
    <n v="1516"/>
    <n v="1501"/>
    <n v="1746"/>
    <n v="1496"/>
    <n v="10767"/>
    <n v="10767"/>
    <n v="1538.1428571428571"/>
    <n v="1538.1428571428571"/>
    <n v="1496"/>
    <n v="1496"/>
    <n v="1746"/>
    <n v="1746"/>
    <n v="-0.14318442153493705"/>
    <n v="-0.14318442153493705"/>
    <x v="1"/>
    <s v="Below Average"/>
  </r>
  <r>
    <x v="9"/>
    <x v="5"/>
    <x v="1"/>
    <n v="1296"/>
    <n v="1296"/>
    <n v="1296"/>
    <n v="1291"/>
    <n v="1296"/>
    <n v="1346"/>
    <n v="1296"/>
    <n v="9117"/>
    <n v="9117"/>
    <n v="1302.4285714285713"/>
    <n v="1302.4285714285713"/>
    <n v="1291"/>
    <n v="1291"/>
    <n v="1346"/>
    <n v="1346"/>
    <n v="-3.7147102526002951E-2"/>
    <n v="-3.7147102526002951E-2"/>
    <x v="1"/>
    <s v="Below Average"/>
  </r>
  <r>
    <x v="10"/>
    <x v="4"/>
    <x v="1"/>
    <n v="1246"/>
    <n v="1246"/>
    <n v="1246"/>
    <n v="1251"/>
    <n v="1256"/>
    <n v="1396"/>
    <n v="1256"/>
    <n v="8897"/>
    <n v="8897"/>
    <n v="1271"/>
    <n v="1271"/>
    <n v="1246"/>
    <n v="1246"/>
    <n v="1396"/>
    <n v="1396"/>
    <n v="-0.10028653295128942"/>
    <n v="-0.10028653295128942"/>
    <x v="1"/>
    <s v="Below Average"/>
  </r>
  <r>
    <x v="11"/>
    <x v="6"/>
    <x v="1"/>
    <n v="1271"/>
    <n v="1271"/>
    <n v="1271"/>
    <n v="1271"/>
    <n v="1271"/>
    <n v="1276"/>
    <n v="1246"/>
    <n v="8877"/>
    <n v="8877"/>
    <n v="1268.1428571428571"/>
    <n v="1268.1428571428571"/>
    <n v="1246"/>
    <n v="1246"/>
    <n v="1276"/>
    <n v="1276"/>
    <n v="-2.3510971786833812E-2"/>
    <n v="-2.3510971786833812E-2"/>
    <x v="1"/>
    <s v="Below Average"/>
  </r>
  <r>
    <x v="12"/>
    <x v="2"/>
    <x v="1"/>
    <n v="1246"/>
    <n v="1246"/>
    <n v="1246"/>
    <n v="1246"/>
    <n v="1246"/>
    <n v="1246"/>
    <n v="1291"/>
    <n v="8767"/>
    <n v="8767"/>
    <n v="1252.4285714285713"/>
    <n v="1252.4285714285713"/>
    <n v="1246"/>
    <n v="1246"/>
    <n v="1291"/>
    <n v="1291"/>
    <n v="3.6115569823435001E-2"/>
    <n v="3.6115569823435001E-2"/>
    <x v="1"/>
    <s v="Below Average"/>
  </r>
  <r>
    <x v="13"/>
    <x v="4"/>
    <x v="1"/>
    <n v="1246"/>
    <n v="1246"/>
    <n v="1246"/>
    <n v="1246"/>
    <n v="1246"/>
    <n v="1246"/>
    <n v="1246"/>
    <n v="8722"/>
    <n v="8722"/>
    <n v="1246"/>
    <n v="1246"/>
    <n v="1246"/>
    <n v="1246"/>
    <n v="1246"/>
    <n v="1246"/>
    <n v="0"/>
    <n v="0"/>
    <x v="1"/>
    <s v="Below Average"/>
  </r>
  <r>
    <x v="14"/>
    <x v="3"/>
    <x v="0"/>
    <n v="1246"/>
    <n v="1246"/>
    <n v="1246"/>
    <n v="1246"/>
    <n v="1246"/>
    <n v="1246"/>
    <n v="1246"/>
    <n v="8722"/>
    <n v="8722"/>
    <n v="1246"/>
    <n v="1246"/>
    <n v="1246"/>
    <n v="1246"/>
    <n v="1246"/>
    <n v="1246"/>
    <n v="0"/>
    <n v="0"/>
    <x v="1"/>
    <s v="Below Average"/>
  </r>
  <r>
    <x v="15"/>
    <x v="1"/>
    <x v="0"/>
    <n v="1246"/>
    <n v="1246"/>
    <n v="1246"/>
    <n v="1246"/>
    <n v="1246"/>
    <n v="1246"/>
    <n v="1246"/>
    <n v="8722"/>
    <n v="8722"/>
    <n v="1246"/>
    <n v="1246"/>
    <n v="1246"/>
    <n v="1246"/>
    <n v="1246"/>
    <n v="1246"/>
    <n v="0"/>
    <n v="0"/>
    <x v="1"/>
    <s v="Below Avera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04FD77-8F45-432B-B0C9-10E744D304E1}" name="Total Sales Per Movi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H20" firstHeaderRow="1" firstDataRow="1" firstDataCol="1"/>
  <pivotFields count="22">
    <pivotField axis="axisRow"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pivotField showAll="0">
      <items count="3">
        <item x="0"/>
        <item x="1"/>
        <item t="default"/>
      </items>
    </pivotField>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TOTALS" fld="10" baseField="0" baseItem="0" numFmtId="164"/>
  </dataFields>
  <formats count="1">
    <format dxfId="2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0" count="1" selected="0">
            <x v="0"/>
          </reference>
        </references>
      </pivotArea>
    </chartFormat>
    <chartFormat chart="6" format="13">
      <pivotArea type="data" outline="0" fieldPosition="0">
        <references count="2">
          <reference field="4294967294" count="1" selected="0">
            <x v="0"/>
          </reference>
          <reference field="0" count="1" selected="0">
            <x v="1"/>
          </reference>
        </references>
      </pivotArea>
    </chartFormat>
    <chartFormat chart="6" format="14">
      <pivotArea type="data" outline="0" fieldPosition="0">
        <references count="2">
          <reference field="4294967294" count="1" selected="0">
            <x v="0"/>
          </reference>
          <reference field="0"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6E6D08C-0141-4709-B285-DF1852898578}" name="Average Sales Per Gen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3:L7" firstHeaderRow="1" firstDataRow="1" firstDataCol="1"/>
  <pivotFields count="22">
    <pivotField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axis="axisRow"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9" showAll="0"/>
    <pivotField showAll="0"/>
    <pivotField showAll="0">
      <items count="3">
        <item x="0"/>
        <item x="1"/>
        <item t="default"/>
      </items>
    </pivotField>
    <pivotField showAll="0"/>
  </pivotFields>
  <rowFields count="1">
    <field x="2"/>
  </rowFields>
  <rowItems count="4">
    <i>
      <x/>
    </i>
    <i>
      <x v="1"/>
    </i>
    <i>
      <x v="2"/>
    </i>
    <i t="grand">
      <x/>
    </i>
  </rowItems>
  <colItems count="1">
    <i/>
  </colItems>
  <dataFields count="1">
    <dataField name="Sum of AVERAGE" fld="12" baseField="0" baseItem="0"/>
  </dataFields>
  <formats count="1">
    <format dxfId="30">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2" count="1" selected="0">
            <x v="0"/>
          </reference>
        </references>
      </pivotArea>
    </chartFormat>
    <chartFormat chart="5" format="12">
      <pivotArea type="data" outline="0" fieldPosition="0">
        <references count="2">
          <reference field="4294967294" count="1" selected="0">
            <x v="0"/>
          </reference>
          <reference field="2" count="1" selected="0">
            <x v="1"/>
          </reference>
        </references>
      </pivotArea>
    </chartFormat>
    <chartFormat chart="5" format="13">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9C2CEE7-9284-4407-BF29-A05303435636}" name="Average Monthly Sales"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W3:X10" firstHeaderRow="1" firstDataRow="1" firstDataCol="1"/>
  <pivotFields count="22">
    <pivotField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pivotField showAll="0">
      <items count="3">
        <item x="0"/>
        <item x="1"/>
        <item t="default"/>
      </items>
    </pivotField>
    <pivotField showAll="0"/>
  </pivotFields>
  <rowFields count="1">
    <field x="-2"/>
  </rowFields>
  <rowItems count="7">
    <i>
      <x/>
    </i>
    <i i="1">
      <x v="1"/>
    </i>
    <i i="2">
      <x v="2"/>
    </i>
    <i i="3">
      <x v="3"/>
    </i>
    <i i="4">
      <x v="4"/>
    </i>
    <i i="5">
      <x v="5"/>
    </i>
    <i i="6">
      <x v="6"/>
    </i>
  </rowItems>
  <colItems count="1">
    <i/>
  </colItems>
  <dataFields count="7">
    <dataField name=" Jul-21" fld="3" subtotal="average" baseField="0" baseItem="0"/>
    <dataField name=" Aug-21" fld="4" subtotal="average" baseField="0" baseItem="0"/>
    <dataField name=" Sep-21" fld="5" subtotal="average" baseField="0" baseItem="0"/>
    <dataField name=" Oct-21" fld="6" subtotal="average" baseField="0" baseItem="0"/>
    <dataField name=" Nov-21" fld="7" subtotal="average" baseField="0" baseItem="0"/>
    <dataField name=" Dec-21" fld="8" subtotal="average" baseField="0" baseItem="0"/>
    <dataField name=" Jan-22" fld="9" subtotal="average" baseField="0" baseItem="0"/>
  </dataFields>
  <formats count="1">
    <format dxfId="31">
      <pivotArea outline="0" collapsedLevelsAreSubtotals="1" fieldPosition="0"/>
    </format>
  </formats>
  <chartFormats count="3">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02F142E-2FBF-4259-86FA-F13BA98CD322}" name="Total Sales Per Gen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S3:T7" firstHeaderRow="1" firstDataRow="1" firstDataCol="1"/>
  <pivotFields count="22">
    <pivotField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axis="axisRow"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pivotField showAll="0">
      <items count="3">
        <item x="0"/>
        <item x="1"/>
        <item t="default"/>
      </items>
    </pivotField>
    <pivotField showAll="0"/>
  </pivotFields>
  <rowFields count="1">
    <field x="2"/>
  </rowFields>
  <rowItems count="4">
    <i>
      <x/>
    </i>
    <i>
      <x v="1"/>
    </i>
    <i>
      <x v="2"/>
    </i>
    <i t="grand">
      <x/>
    </i>
  </rowItems>
  <colItems count="1">
    <i/>
  </colItems>
  <dataFields count="1">
    <dataField name="Sum of TOTALS" fld="10" baseField="0" baseItem="0"/>
  </dataFields>
  <formats count="1">
    <format dxfId="32">
      <pivotArea outline="0" collapsedLevelsAreSubtotals="1" fieldPosition="0"/>
    </format>
  </formats>
  <chartFormats count="4">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 count="1" selected="0">
            <x v="0"/>
          </reference>
        </references>
      </pivotArea>
    </chartFormat>
    <chartFormat chart="8" format="6">
      <pivotArea type="data" outline="0" fieldPosition="0">
        <references count="2">
          <reference field="4294967294" count="1" selected="0">
            <x v="0"/>
          </reference>
          <reference field="2" count="1" selected="0">
            <x v="1"/>
          </reference>
        </references>
      </pivotArea>
    </chartFormat>
    <chartFormat chart="8" format="7">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0D2D4AF-DA5E-42AB-8F7E-E876F606ECEA}" name="Number of Movi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21:C22" firstHeaderRow="1" firstDataRow="1" firstDataCol="0"/>
  <pivotFields count="22">
    <pivotField dataField="1"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pivotField showAll="0">
      <items count="3">
        <item x="0"/>
        <item x="1"/>
        <item t="default"/>
      </items>
    </pivotField>
    <pivotField showAll="0"/>
  </pivotFields>
  <rowItems count="1">
    <i/>
  </rowItems>
  <colItems count="1">
    <i/>
  </colItems>
  <dataFields count="1">
    <dataField name="Count of MOVIE" fld="0" subtotal="count" baseField="0" baseItem="0" numFmtId="1"/>
  </dataFields>
  <formats count="3">
    <format dxfId="35">
      <pivotArea type="all" dataOnly="0" outline="0" fieldPosition="0"/>
    </format>
    <format dxfId="34">
      <pivotArea outline="0" collapsedLevelsAreSubtotals="1" fieldPosition="0"/>
    </format>
    <format dxfId="3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2AD255-22F3-4B53-A45D-8CD2D991C12D}"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6:C17" firstHeaderRow="1" firstDataRow="1" firstDataCol="0"/>
  <pivotFields count="22">
    <pivotField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9" showAll="0"/>
    <pivotField showAll="0"/>
    <pivotField showAll="0">
      <items count="3">
        <item x="0"/>
        <item x="1"/>
        <item t="default"/>
      </items>
    </pivotField>
    <pivotField showAll="0"/>
  </pivotFields>
  <rowItems count="1">
    <i/>
  </rowItems>
  <colItems count="1">
    <i/>
  </colItems>
  <dataFields count="1">
    <dataField name="Average of MoM" fld="18" subtotal="average" baseField="0" baseItem="0" numFmtId="9"/>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A187A2-AD50-4430-A212-A61027DE342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1" firstHeaderRow="0" firstDataRow="1" firstDataCol="1"/>
  <pivotFields count="22">
    <pivotField showAll="0">
      <items count="17">
        <item x="2"/>
        <item x="1"/>
        <item x="6"/>
        <item x="9"/>
        <item x="4"/>
        <item x="7"/>
        <item x="5"/>
        <item x="11"/>
        <item x="13"/>
        <item x="10"/>
        <item x="8"/>
        <item x="14"/>
        <item x="12"/>
        <item x="3"/>
        <item x="15"/>
        <item x="0"/>
        <item t="default"/>
      </items>
    </pivotField>
    <pivotField axis="axisRow" showAll="0">
      <items count="8">
        <item x="3"/>
        <item x="6"/>
        <item x="0"/>
        <item x="4"/>
        <item x="5"/>
        <item x="1"/>
        <item x="2"/>
        <item t="default"/>
      </items>
    </pivotField>
    <pivotField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dataField="1" numFmtId="164" showAll="0"/>
    <pivotField numFmtId="164" showAll="0"/>
    <pivotField numFmtId="164" showAll="0"/>
    <pivotField numFmtId="164" showAll="0"/>
    <pivotField numFmtId="164" showAll="0"/>
    <pivotField numFmtId="164" showAll="0"/>
    <pivotField numFmtId="9" showAll="0"/>
    <pivotField showAll="0"/>
    <pivotField showAll="0"/>
    <pivotField showAll="0"/>
  </pivotFields>
  <rowFields count="1">
    <field x="1"/>
  </rowFields>
  <rowItems count="8">
    <i>
      <x/>
    </i>
    <i>
      <x v="1"/>
    </i>
    <i>
      <x v="2"/>
    </i>
    <i>
      <x v="3"/>
    </i>
    <i>
      <x v="4"/>
    </i>
    <i>
      <x v="5"/>
    </i>
    <i>
      <x v="6"/>
    </i>
    <i t="grand">
      <x/>
    </i>
  </rowItems>
  <colFields count="1">
    <field x="-2"/>
  </colFields>
  <colItems count="2">
    <i>
      <x/>
    </i>
    <i i="1">
      <x v="1"/>
    </i>
  </colItems>
  <dataFields count="2">
    <dataField name="Sum of TOTALS" fld="10" baseField="0" baseItem="0"/>
    <dataField name="Sum of AVERAGE" fld="12" baseField="0" baseItem="0"/>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47E464-7B2E-4258-BF62-CFA9F812ED93}" name="Average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A22" firstHeaderRow="1" firstDataRow="1" firstDataCol="0"/>
  <pivotFields count="22">
    <pivotField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9" showAll="0"/>
    <pivotField showAll="0"/>
    <pivotField showAll="0">
      <items count="3">
        <item x="0"/>
        <item x="1"/>
        <item t="default"/>
      </items>
    </pivotField>
    <pivotField showAll="0"/>
  </pivotFields>
  <rowItems count="1">
    <i/>
  </rowItems>
  <colItems count="1">
    <i/>
  </colItems>
  <dataFields count="1">
    <dataField name="Sum of AVERAGE" fld="12" baseField="0" baseItem="0"/>
  </dataFields>
  <formats count="1">
    <format dxfId="24">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3F2A05-106C-4096-8057-BBDD00541B3B}" name="Average Sales Per Distributo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R16:S24" firstHeaderRow="1" firstDataRow="1" firstDataCol="1"/>
  <pivotFields count="22">
    <pivotField showAll="0">
      <items count="17">
        <item x="2"/>
        <item x="1"/>
        <item x="6"/>
        <item x="9"/>
        <item x="4"/>
        <item x="7"/>
        <item x="5"/>
        <item x="11"/>
        <item x="13"/>
        <item x="10"/>
        <item x="8"/>
        <item x="14"/>
        <item x="12"/>
        <item x="3"/>
        <item x="15"/>
        <item x="0"/>
        <item t="default"/>
      </items>
    </pivotField>
    <pivotField axis="axisRow"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9" showAll="0"/>
    <pivotField showAll="0"/>
    <pivotField showAll="0">
      <items count="3">
        <item x="0"/>
        <item x="1"/>
        <item t="default"/>
      </items>
    </pivotField>
    <pivotField showAll="0"/>
  </pivotFields>
  <rowFields count="1">
    <field x="1"/>
  </rowFields>
  <rowItems count="8">
    <i>
      <x/>
    </i>
    <i>
      <x v="1"/>
    </i>
    <i>
      <x v="2"/>
    </i>
    <i>
      <x v="3"/>
    </i>
    <i>
      <x v="4"/>
    </i>
    <i>
      <x v="5"/>
    </i>
    <i>
      <x v="6"/>
    </i>
    <i t="grand">
      <x/>
    </i>
  </rowItems>
  <colItems count="1">
    <i/>
  </colItems>
  <dataFields count="1">
    <dataField name="Sum of AVERAGE" fld="12" baseField="0" baseItem="0"/>
  </dataFields>
  <formats count="1">
    <format dxfId="25">
      <pivotArea outline="0" collapsedLevelsAreSubtotals="1" fieldPosition="0"/>
    </format>
  </formats>
  <chartFormats count="5">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 count="1" selected="0">
            <x v="6"/>
          </reference>
        </references>
      </pivotArea>
    </chartFormat>
    <chartFormat chart="11" format="4">
      <pivotArea type="data" outline="0" fieldPosition="0">
        <references count="2">
          <reference field="4294967294" count="1" selected="0">
            <x v="0"/>
          </reference>
          <reference field="1" count="1" selected="0">
            <x v="5"/>
          </reference>
        </references>
      </pivotArea>
    </chartFormat>
    <chartFormat chart="11" format="5">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829E4C-DA05-4FBC-9EF4-760A5E96E249}" name="Total Sales Per Distributo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N16:O24" firstHeaderRow="1" firstDataRow="1" firstDataCol="1"/>
  <pivotFields count="22">
    <pivotField showAll="0">
      <items count="17">
        <item x="2"/>
        <item x="1"/>
        <item x="6"/>
        <item x="9"/>
        <item x="4"/>
        <item x="7"/>
        <item x="5"/>
        <item x="11"/>
        <item x="13"/>
        <item x="10"/>
        <item x="8"/>
        <item x="14"/>
        <item x="12"/>
        <item x="3"/>
        <item x="15"/>
        <item x="0"/>
        <item t="default"/>
      </items>
    </pivotField>
    <pivotField axis="axisRow"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pivotField showAll="0">
      <items count="3">
        <item x="0"/>
        <item x="1"/>
        <item t="default"/>
      </items>
    </pivotField>
    <pivotField showAll="0"/>
  </pivotFields>
  <rowFields count="1">
    <field x="1"/>
  </rowFields>
  <rowItems count="8">
    <i>
      <x/>
    </i>
    <i>
      <x v="1"/>
    </i>
    <i>
      <x v="2"/>
    </i>
    <i>
      <x v="3"/>
    </i>
    <i>
      <x v="4"/>
    </i>
    <i>
      <x v="5"/>
    </i>
    <i>
      <x v="6"/>
    </i>
    <i t="grand">
      <x/>
    </i>
  </rowItems>
  <colItems count="1">
    <i/>
  </colItems>
  <dataFields count="1">
    <dataField name="Sum of TOTALS" fld="10" baseField="0" baseItem="0"/>
  </dataFields>
  <formats count="1">
    <format dxfId="26">
      <pivotArea outline="0" collapsedLevelsAreSubtotals="1" fieldPosition="0"/>
    </format>
  </formats>
  <chartFormats count="5">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 count="1" selected="0">
            <x v="6"/>
          </reference>
        </references>
      </pivotArea>
    </chartFormat>
    <chartFormat chart="11" format="4">
      <pivotArea type="data" outline="0" fieldPosition="0">
        <references count="2">
          <reference field="4294967294" count="1" selected="0">
            <x v="0"/>
          </reference>
          <reference field="1" count="1" selected="0">
            <x v="5"/>
          </reference>
        </references>
      </pivotArea>
    </chartFormat>
    <chartFormat chart="11" format="5">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5A7FC4-E20C-47A3-9324-60BD8F9631D6}" name="Total Monthly Sales"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O3:P10" firstHeaderRow="1" firstDataRow="1" firstDataCol="1"/>
  <pivotFields count="22">
    <pivotField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pivotField showAll="0">
      <items count="3">
        <item x="0"/>
        <item x="1"/>
        <item t="default"/>
      </items>
    </pivotField>
    <pivotField showAll="0"/>
  </pivotFields>
  <rowFields count="1">
    <field x="-2"/>
  </rowFields>
  <rowItems count="7">
    <i>
      <x/>
    </i>
    <i i="1">
      <x v="1"/>
    </i>
    <i i="2">
      <x v="2"/>
    </i>
    <i i="3">
      <x v="3"/>
    </i>
    <i i="4">
      <x v="4"/>
    </i>
    <i i="5">
      <x v="5"/>
    </i>
    <i i="6">
      <x v="6"/>
    </i>
  </rowItems>
  <colItems count="1">
    <i/>
  </colItems>
  <dataFields count="7">
    <dataField name=" Jul-21" fld="3" baseField="0" baseItem="0"/>
    <dataField name=" Aug-21" fld="4" baseField="0" baseItem="0"/>
    <dataField name=" Sep-21" fld="5" baseField="0" baseItem="0"/>
    <dataField name=" Oct-21" fld="6" baseField="0" baseItem="0"/>
    <dataField name=" Nov-21" fld="7" baseField="0" baseItem="0"/>
    <dataField name=" Dec-21" fld="8" baseField="0" baseItem="0"/>
    <dataField name=" Jan-22" fld="9" baseField="0" baseItem="0"/>
  </dataFields>
  <formats count="1">
    <format dxfId="27">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75292D1-2405-4DE7-BD55-8DD7CEFCE09B}"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A17" firstHeaderRow="1" firstDataRow="1" firstDataCol="0"/>
  <pivotFields count="22">
    <pivotField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164" showAll="0"/>
    <pivotField numFmtId="164" showAll="0"/>
    <pivotField numFmtId="9" showAll="0"/>
    <pivotField showAll="0"/>
    <pivotField showAll="0">
      <items count="3">
        <item x="0"/>
        <item x="1"/>
        <item t="default"/>
      </items>
    </pivotField>
    <pivotField showAll="0"/>
  </pivotFields>
  <rowItems count="1">
    <i/>
  </rowItems>
  <colItems count="1">
    <i/>
  </colItems>
  <dataFields count="1">
    <dataField name="Sum of TOTALS" fld="10" baseField="0" baseItem="0"/>
  </dataFields>
  <formats count="1">
    <format dxfId="2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467FFF4-E92C-4581-A97E-868CE5E94669}" name="Average Sales Per Movi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26:H43" firstHeaderRow="1" firstDataRow="1" firstDataCol="1"/>
  <pivotFields count="22">
    <pivotField axis="axisRow" showAll="0">
      <items count="17">
        <item x="2"/>
        <item x="1"/>
        <item x="6"/>
        <item x="9"/>
        <item x="4"/>
        <item x="7"/>
        <item x="5"/>
        <item x="11"/>
        <item x="13"/>
        <item x="10"/>
        <item x="8"/>
        <item x="14"/>
        <item x="12"/>
        <item x="3"/>
        <item x="15"/>
        <item x="0"/>
        <item t="default"/>
      </items>
    </pivotField>
    <pivotField showAll="0">
      <items count="8">
        <item x="3"/>
        <item x="6"/>
        <item x="0"/>
        <item x="4"/>
        <item x="5"/>
        <item x="1"/>
        <item x="2"/>
        <item t="default"/>
      </items>
    </pivotField>
    <pivotField showAll="0">
      <items count="4">
        <item x="0"/>
        <item x="1"/>
        <item x="2"/>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dataField="1" numFmtId="164" showAll="0"/>
    <pivotField numFmtId="164" showAll="0"/>
    <pivotField numFmtId="164" showAll="0"/>
    <pivotField numFmtId="164" showAll="0"/>
    <pivotField numFmtId="164" showAll="0"/>
    <pivotField numFmtId="164" showAll="0"/>
    <pivotField numFmtId="9" showAll="0"/>
    <pivotField showAll="0"/>
    <pivotField showAll="0">
      <items count="3">
        <item x="0"/>
        <item x="1"/>
        <item t="default"/>
      </items>
    </pivotField>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AVERAGE" fld="12" baseField="0" baseItem="0"/>
  </dataFields>
  <formats count="1">
    <format dxfId="29">
      <pivotArea outline="0" collapsedLevelsAreSubtotals="1" fieldPosition="0"/>
    </format>
  </formats>
  <chartFormats count="4">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0" count="1" selected="0">
            <x v="0"/>
          </reference>
        </references>
      </pivotArea>
    </chartFormat>
    <chartFormat chart="9" format="12">
      <pivotArea type="data" outline="0" fieldPosition="0">
        <references count="2">
          <reference field="4294967294" count="1" selected="0">
            <x v="0"/>
          </reference>
          <reference field="0" count="1" selected="0">
            <x v="1"/>
          </reference>
        </references>
      </pivotArea>
    </chartFormat>
    <chartFormat chart="9" format="13">
      <pivotArea type="data" outline="0" fieldPosition="0">
        <references count="2">
          <reference field="4294967294" count="1" selected="0">
            <x v="0"/>
          </reference>
          <reference field="0"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F382C7FC-9496-4FF4-9AF9-B98B69CFEB1D}" sourceName="GENRE">
  <pivotTables>
    <pivotTable tabId="7" name="Average Monthly Sales"/>
    <pivotTable tabId="7" name="Average Sales"/>
    <pivotTable tabId="7" name="Average Sales Per Genre"/>
    <pivotTable tabId="7" name="Average Sales Per Movie"/>
    <pivotTable tabId="7" name="MoM"/>
    <pivotTable tabId="7" name="Number of Movies"/>
    <pivotTable tabId="7" name="Total Monthly Sales"/>
    <pivotTable tabId="7" name="Total Sales"/>
    <pivotTable tabId="7" name="Total Sales Per Genre"/>
    <pivotTable tabId="7" name="Total Sales Per Movie"/>
    <pivotTable tabId="7" name="Total Sales Per Distributor"/>
    <pivotTable tabId="7" name="Average Sales Per Distributor"/>
  </pivotTables>
  <data>
    <tabular pivotCacheId="48564008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rage_Status" xr10:uid="{2005E951-86D5-4F91-88E3-A9C18ABC4C3D}" sourceName="Average Status">
  <pivotTables>
    <pivotTable tabId="7" name="Average Monthly Sales"/>
    <pivotTable tabId="7" name="Average Sales"/>
    <pivotTable tabId="7" name="Average Sales Per Genre"/>
    <pivotTable tabId="7" name="Average Sales Per Movie"/>
    <pivotTable tabId="7" name="MoM"/>
    <pivotTable tabId="7" name="Number of Movies"/>
    <pivotTable tabId="7" name="Total Monthly Sales"/>
    <pivotTable tabId="7" name="Total Sales"/>
    <pivotTable tabId="7" name="Total Sales Per Genre"/>
    <pivotTable tabId="7" name="Total Sales Per Movie"/>
    <pivotTable tabId="7" name="Total Sales Per Distributor"/>
    <pivotTable tabId="7" name="Average Sales Per Distributor"/>
  </pivotTables>
  <data>
    <tabular pivotCacheId="48564008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VIE" xr10:uid="{A1AC35EA-8594-44EB-BC80-23CD515BB316}" sourceName="MOVIE">
  <pivotTables>
    <pivotTable tabId="7" name="Total Sales Per Movie"/>
    <pivotTable tabId="7" name="Average Monthly Sales"/>
    <pivotTable tabId="7" name="Average Sales"/>
    <pivotTable tabId="7" name="Average Sales Per Genre"/>
    <pivotTable tabId="7" name="Average Sales Per Movie"/>
    <pivotTable tabId="7" name="MoM"/>
    <pivotTable tabId="7" name="Number of Movies"/>
    <pivotTable tabId="7" name="PivotTable1"/>
    <pivotTable tabId="7" name="Total Monthly Sales"/>
    <pivotTable tabId="7" name="Total Sales"/>
    <pivotTable tabId="7" name="Total Sales Per Genre"/>
    <pivotTable tabId="7" name="Total Sales Per Distributor"/>
    <pivotTable tabId="7" name="Average Sales Per Distributor"/>
  </pivotTables>
  <data>
    <tabular pivotCacheId="485640088">
      <items count="16">
        <i x="2" s="1"/>
        <i x="1" s="1"/>
        <i x="6" s="1"/>
        <i x="9" s="1"/>
        <i x="4" s="1"/>
        <i x="7" s="1"/>
        <i x="5" s="1"/>
        <i x="11" s="1"/>
        <i x="13" s="1"/>
        <i x="10" s="1"/>
        <i x="8" s="1"/>
        <i x="14" s="1"/>
        <i x="12" s="1"/>
        <i x="3" s="1"/>
        <i x="15"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BUTOR" xr10:uid="{2CE6DED9-17E0-43C4-A08E-0B8C4C256221}" sourceName="DISTRIBUTOR">
  <pivotTables>
    <pivotTable tabId="7" name="Total Sales Per Distributor"/>
    <pivotTable tabId="7" name="Average Monthly Sales"/>
    <pivotTable tabId="7" name="Average Sales"/>
    <pivotTable tabId="7" name="Average Sales Per Genre"/>
    <pivotTable tabId="7" name="Average Sales Per Movie"/>
    <pivotTable tabId="7" name="MoM"/>
    <pivotTable tabId="7" name="Number of Movies"/>
    <pivotTable tabId="7" name="PivotTable1"/>
    <pivotTable tabId="7" name="Average Sales Per Distributor"/>
    <pivotTable tabId="7" name="Total Monthly Sales"/>
    <pivotTable tabId="7" name="Total Sales"/>
    <pivotTable tabId="7" name="Total Sales Per Genre"/>
    <pivotTable tabId="7" name="Total Sales Per Movie"/>
  </pivotTables>
  <data>
    <tabular pivotCacheId="485640088">
      <items count="7">
        <i x="3" s="1"/>
        <i x="6" s="1"/>
        <i x="0" s="1"/>
        <i x="4" s="1"/>
        <i x="5"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B2DE959E-CB0A-4B92-9730-CB2D04C341DD}" cache="Slicer_GENRE" caption="GENRE" columnCount="2" style="SlicerStyleLight3" rowHeight="241300"/>
  <slicer name="Average Status" xr10:uid="{673844B3-351E-4261-9AB9-EC554B5792CD}" cache="Slicer_Average_Status" caption="Average Status" columnCount="2" style="SlicerStyleLight3" rowHeight="241300"/>
  <slicer name="MOVIE" xr10:uid="{3E6334BB-23C2-4123-9A04-4D6EFC6103F1}" cache="Slicer_MOVIE" caption="MOVIE" startItem="3" style="SlicerStyleLight3" rowHeight="241300"/>
  <slicer name="DISTRIBUTOR" xr10:uid="{BCFEC084-FA1A-4FFE-9A17-97BE9A365A66}" cache="Slicer_DISTRIBUTOR" caption="DISTRIBUTOR"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568B5F-CEA0-43E7-843D-C6EE5ECEC83B}" name="Movie_Sales_Tables" displayName="Movie_Sales_Tables" ref="A4:V20" totalsRowShown="0" headerRowDxfId="20">
  <autoFilter ref="A4:V20" xr:uid="{0B568B5F-CEA0-43E7-843D-C6EE5ECEC83B}"/>
  <tableColumns count="22">
    <tableColumn id="1" xr3:uid="{8BAA1308-A755-48A6-B5EF-5C5466B834B4}" name="MOVIE"/>
    <tableColumn id="22" xr3:uid="{6D62A350-C873-4A16-AA07-62C5E78C7656}" name="DISTRIBUTOR" dataDxfId="19">
      <calculatedColumnFormula>VLOOKUP(Distributors!A2,Distributors!A2:B17,2,FALSE)</calculatedColumnFormula>
    </tableColumn>
    <tableColumn id="21" xr3:uid="{E9A5F5AF-739B-4F01-9D53-8E43DC215647}" name="GENRE" dataDxfId="18">
      <calculatedColumnFormula>VLOOKUP(Genre!A2,Genre!A2:B17,2,FALSE)</calculatedColumnFormula>
    </tableColumn>
    <tableColumn id="2" xr3:uid="{3E8CF47E-F016-4754-BAC2-7EA4709EAA71}" name="Jul-21" dataDxfId="17"/>
    <tableColumn id="3" xr3:uid="{F43AA4BE-9D65-4A38-BAEA-A2F1FB67E229}" name="Aug-21" dataDxfId="16"/>
    <tableColumn id="4" xr3:uid="{21EB3923-41FB-496D-8D44-F5FC05BA5499}" name="Sep-21" dataDxfId="15"/>
    <tableColumn id="5" xr3:uid="{C343CEB9-8863-4D7D-86BC-6E9CE9F55E8E}" name="Oct-21" dataDxfId="14"/>
    <tableColumn id="6" xr3:uid="{689809D7-2E57-48CF-A46B-09525CDD0550}" name="Nov-21" dataDxfId="13"/>
    <tableColumn id="7" xr3:uid="{C50F7944-205B-428A-B428-62F1E060BD7F}" name="Dec-21" dataDxfId="12"/>
    <tableColumn id="8" xr3:uid="{378319EB-BCE2-4E82-9FFB-C925260BF5B2}" name="Jan-22" dataDxfId="11"/>
    <tableColumn id="15" xr3:uid="{A7DDA0A2-A179-4CC1-9C25-2BA3A42001E6}" name="TOTALS" dataDxfId="10"/>
    <tableColumn id="9" xr3:uid="{3C946E41-C425-484A-846B-1ED124C12CC6}" name="TOTALS2" dataDxfId="9">
      <calculatedColumnFormula>SUM(Movie_Sales_Tables[[#This Row],[Jul-21]:[Jan-22]])</calculatedColumnFormula>
    </tableColumn>
    <tableColumn id="16" xr3:uid="{237BB974-4F3A-4675-9E53-7A9F5F34C940}" name="AVERAGE" dataDxfId="8"/>
    <tableColumn id="10" xr3:uid="{D509526F-ADFA-4CAB-B57B-ECC6C8792154}" name="AVERAGE2" dataDxfId="7">
      <calculatedColumnFormula>AVERAGE(Movie_Sales_Tables[[#This Row],[Jul-21]:[Jan-22]])</calculatedColumnFormula>
    </tableColumn>
    <tableColumn id="17" xr3:uid="{5D780307-0A72-4CF5-B585-4B3D226E7985}" name="MINIMUM" dataDxfId="6"/>
    <tableColumn id="11" xr3:uid="{38A98454-C89D-48A1-B9ED-8F5582595DDC}" name="MINIMUM2" dataDxfId="5">
      <calculatedColumnFormula>MIN(Movie_Sales_Tables[[#This Row],[Jul-21]:[Jan-22]])</calculatedColumnFormula>
    </tableColumn>
    <tableColumn id="18" xr3:uid="{D6240F82-7330-45BE-AEDB-ADABA221FB32}" name="MAXIMUM" dataDxfId="4"/>
    <tableColumn id="12" xr3:uid="{615B3C03-518C-40C5-9D9D-8CAD0C85D7CA}" name="MAXIMUM2" dataDxfId="3">
      <calculatedColumnFormula>MAX(Movie_Sales_Tables[[#This Row],[Jul-21]:[Jan-22]])</calculatedColumnFormula>
    </tableColumn>
    <tableColumn id="19" xr3:uid="{0E9BD2A7-81D4-40FB-AA84-F55FEE8D2DC9}" name="MoM" dataCellStyle="Percent"/>
    <tableColumn id="13" xr3:uid="{B920EFA9-BC40-4F2D-B946-0EE0DCC37725}" name="MoM2" dataDxfId="2">
      <calculatedColumnFormula>(Movie_Sales_Tables[[#This Row],[Jan-22]]/Movie_Sales_Tables[[#This Row],[Dec-21]])-1</calculatedColumnFormula>
    </tableColumn>
    <tableColumn id="20" xr3:uid="{9AB1B094-687F-4CA9-9B2A-836278B2DFF8}" name="Average Status" dataDxfId="1"/>
    <tableColumn id="14" xr3:uid="{866BB169-5B62-473B-8676-881B881ACB8A}" name="Average Status2" dataDxfId="0">
      <calculatedColumnFormula>IF(Movie_Sales_Tables[[#This Row],[TOTALS]]&lt;$L$25, "Below Average", "Above Average")</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F6181-A1C6-4277-B6B5-713067F1E576}">
  <dimension ref="A1:H17"/>
  <sheetViews>
    <sheetView workbookViewId="0">
      <selection activeCell="L7" sqref="L7"/>
    </sheetView>
  </sheetViews>
  <sheetFormatPr defaultRowHeight="15"/>
  <sheetData>
    <row r="1" spans="1:8">
      <c r="A1" t="s">
        <v>0</v>
      </c>
      <c r="B1" s="26">
        <v>44378</v>
      </c>
      <c r="C1" s="26">
        <v>44409</v>
      </c>
      <c r="D1" s="26">
        <v>44440</v>
      </c>
      <c r="E1" s="26">
        <v>44470</v>
      </c>
      <c r="F1" s="26">
        <v>44501</v>
      </c>
      <c r="G1" s="26">
        <v>44531</v>
      </c>
      <c r="H1" s="26">
        <v>44562</v>
      </c>
    </row>
    <row r="2" spans="1:8">
      <c r="A2" t="s">
        <v>3</v>
      </c>
      <c r="B2">
        <v>908851</v>
      </c>
      <c r="C2">
        <v>953741</v>
      </c>
      <c r="D2">
        <v>924366</v>
      </c>
      <c r="E2">
        <v>907576</v>
      </c>
      <c r="F2">
        <v>945771</v>
      </c>
      <c r="G2">
        <v>1928656</v>
      </c>
      <c r="H2">
        <v>1023031</v>
      </c>
    </row>
    <row r="3" spans="1:8">
      <c r="A3" t="s">
        <v>6</v>
      </c>
      <c r="B3">
        <v>544951</v>
      </c>
      <c r="C3">
        <v>576636</v>
      </c>
      <c r="D3">
        <v>564851</v>
      </c>
      <c r="E3">
        <v>516416</v>
      </c>
      <c r="F3">
        <v>558496</v>
      </c>
      <c r="G3">
        <v>1139066</v>
      </c>
      <c r="H3">
        <v>606996</v>
      </c>
    </row>
    <row r="4" spans="1:8">
      <c r="A4" t="s">
        <v>9</v>
      </c>
      <c r="B4">
        <v>259311</v>
      </c>
      <c r="C4">
        <v>263611</v>
      </c>
      <c r="D4">
        <v>263801</v>
      </c>
      <c r="E4">
        <v>279256</v>
      </c>
      <c r="F4">
        <v>283426</v>
      </c>
      <c r="G4">
        <v>590476</v>
      </c>
      <c r="H4">
        <v>300861</v>
      </c>
    </row>
    <row r="5" spans="1:8">
      <c r="A5" t="s">
        <v>12</v>
      </c>
      <c r="B5">
        <v>81641</v>
      </c>
      <c r="C5">
        <v>86581</v>
      </c>
      <c r="D5">
        <v>78091</v>
      </c>
      <c r="E5">
        <v>92076</v>
      </c>
      <c r="F5">
        <v>94381</v>
      </c>
      <c r="G5">
        <v>187256</v>
      </c>
      <c r="H5">
        <v>111241</v>
      </c>
    </row>
    <row r="6" spans="1:8">
      <c r="A6" t="s">
        <v>13</v>
      </c>
      <c r="B6">
        <v>14506</v>
      </c>
      <c r="C6">
        <v>18876</v>
      </c>
      <c r="D6">
        <v>8641</v>
      </c>
      <c r="E6">
        <v>5236</v>
      </c>
      <c r="F6">
        <v>5066</v>
      </c>
      <c r="G6">
        <v>2286</v>
      </c>
      <c r="H6">
        <v>1316</v>
      </c>
    </row>
    <row r="7" spans="1:8">
      <c r="A7" t="s">
        <v>15</v>
      </c>
      <c r="B7">
        <v>5746</v>
      </c>
      <c r="C7">
        <v>5816</v>
      </c>
      <c r="D7">
        <v>5836</v>
      </c>
      <c r="E7">
        <v>5671</v>
      </c>
      <c r="F7">
        <v>5841</v>
      </c>
      <c r="G7">
        <v>10066</v>
      </c>
      <c r="H7">
        <v>5821</v>
      </c>
    </row>
    <row r="8" spans="1:8">
      <c r="A8" t="s">
        <v>16</v>
      </c>
      <c r="B8">
        <v>7586</v>
      </c>
      <c r="C8">
        <v>7081</v>
      </c>
      <c r="D8">
        <v>8006</v>
      </c>
      <c r="E8">
        <v>12296</v>
      </c>
      <c r="F8">
        <v>1246</v>
      </c>
      <c r="G8">
        <v>1246</v>
      </c>
      <c r="H8">
        <v>1246</v>
      </c>
    </row>
    <row r="9" spans="1:8">
      <c r="A9" t="s">
        <v>17</v>
      </c>
      <c r="B9">
        <v>2251</v>
      </c>
      <c r="C9">
        <v>2286</v>
      </c>
      <c r="D9">
        <v>2286</v>
      </c>
      <c r="E9">
        <v>3756</v>
      </c>
      <c r="F9">
        <v>4451</v>
      </c>
      <c r="G9">
        <v>4956</v>
      </c>
      <c r="H9">
        <v>2671</v>
      </c>
    </row>
    <row r="10" spans="1:8">
      <c r="A10" t="s">
        <v>19</v>
      </c>
      <c r="B10">
        <v>1506</v>
      </c>
      <c r="C10">
        <v>1501</v>
      </c>
      <c r="D10">
        <v>1501</v>
      </c>
      <c r="E10">
        <v>1516</v>
      </c>
      <c r="F10">
        <v>1501</v>
      </c>
      <c r="G10">
        <v>1746</v>
      </c>
      <c r="H10">
        <v>1496</v>
      </c>
    </row>
    <row r="11" spans="1:8">
      <c r="A11" t="s">
        <v>20</v>
      </c>
      <c r="B11">
        <v>1296</v>
      </c>
      <c r="C11">
        <v>1296</v>
      </c>
      <c r="D11">
        <v>1296</v>
      </c>
      <c r="E11">
        <v>1291</v>
      </c>
      <c r="F11">
        <v>1296</v>
      </c>
      <c r="G11">
        <v>1346</v>
      </c>
      <c r="H11">
        <v>1296</v>
      </c>
    </row>
    <row r="12" spans="1:8">
      <c r="A12" t="s">
        <v>22</v>
      </c>
      <c r="B12">
        <v>1246</v>
      </c>
      <c r="C12">
        <v>1246</v>
      </c>
      <c r="D12">
        <v>1246</v>
      </c>
      <c r="E12">
        <v>1251</v>
      </c>
      <c r="F12">
        <v>1256</v>
      </c>
      <c r="G12">
        <v>1396</v>
      </c>
      <c r="H12">
        <v>1256</v>
      </c>
    </row>
    <row r="13" spans="1:8">
      <c r="A13" t="s">
        <v>23</v>
      </c>
      <c r="B13">
        <v>1271</v>
      </c>
      <c r="C13">
        <v>1271</v>
      </c>
      <c r="D13">
        <v>1271</v>
      </c>
      <c r="E13">
        <v>1271</v>
      </c>
      <c r="F13">
        <v>1271</v>
      </c>
      <c r="G13">
        <v>1276</v>
      </c>
      <c r="H13">
        <v>1246</v>
      </c>
    </row>
    <row r="14" spans="1:8">
      <c r="A14" t="s">
        <v>25</v>
      </c>
      <c r="B14">
        <v>1246</v>
      </c>
      <c r="C14">
        <v>1246</v>
      </c>
      <c r="D14">
        <v>1246</v>
      </c>
      <c r="E14">
        <v>1246</v>
      </c>
      <c r="F14">
        <v>1246</v>
      </c>
      <c r="G14">
        <v>1246</v>
      </c>
      <c r="H14">
        <v>1291</v>
      </c>
    </row>
    <row r="15" spans="1:8">
      <c r="A15" t="s">
        <v>26</v>
      </c>
      <c r="B15">
        <v>1246</v>
      </c>
      <c r="C15">
        <v>1246</v>
      </c>
      <c r="D15">
        <v>1246</v>
      </c>
      <c r="E15">
        <v>1246</v>
      </c>
      <c r="F15">
        <v>1246</v>
      </c>
      <c r="G15">
        <v>1246</v>
      </c>
      <c r="H15">
        <v>1246</v>
      </c>
    </row>
    <row r="16" spans="1:8">
      <c r="A16" t="s">
        <v>27</v>
      </c>
      <c r="B16">
        <v>1246</v>
      </c>
      <c r="C16">
        <v>1246</v>
      </c>
      <c r="D16">
        <v>1246</v>
      </c>
      <c r="E16">
        <v>1246</v>
      </c>
      <c r="F16">
        <v>1246</v>
      </c>
      <c r="G16">
        <v>1246</v>
      </c>
      <c r="H16">
        <v>1246</v>
      </c>
    </row>
    <row r="17" spans="1:8">
      <c r="A17" t="s">
        <v>28</v>
      </c>
      <c r="B17">
        <v>1246</v>
      </c>
      <c r="C17">
        <v>1246</v>
      </c>
      <c r="D17">
        <v>1246</v>
      </c>
      <c r="E17">
        <v>1246</v>
      </c>
      <c r="F17">
        <v>1246</v>
      </c>
      <c r="G17">
        <v>1246</v>
      </c>
      <c r="H17">
        <v>1246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F75E6-FCA5-4FE8-B964-2CD11B93EC1B}">
  <dimension ref="A2:V25"/>
  <sheetViews>
    <sheetView tabSelected="1" zoomScale="85" zoomScaleNormal="85" workbookViewId="0">
      <selection activeCell="A5" sqref="A5:A20"/>
    </sheetView>
  </sheetViews>
  <sheetFormatPr defaultColWidth="8.85546875" defaultRowHeight="15"/>
  <cols>
    <col min="1" max="1" width="40" bestFit="1" customWidth="1"/>
    <col min="2" max="3" width="40" customWidth="1"/>
    <col min="4" max="4" width="11.5703125" bestFit="1" customWidth="1"/>
    <col min="5" max="5" width="12.5703125" bestFit="1" customWidth="1"/>
    <col min="6" max="7" width="12.140625" bestFit="1" customWidth="1"/>
    <col min="8" max="8" width="12.5703125" bestFit="1" customWidth="1"/>
    <col min="9" max="10" width="12.7109375" bestFit="1" customWidth="1"/>
    <col min="11" max="11" width="14.28515625" bestFit="1" customWidth="1"/>
    <col min="12" max="12" width="15.42578125" hidden="1" customWidth="1"/>
    <col min="13" max="13" width="16.140625" bestFit="1" customWidth="1"/>
    <col min="14" max="14" width="17.28515625" hidden="1" customWidth="1"/>
    <col min="15" max="15" width="16.28515625" customWidth="1"/>
    <col min="16" max="16" width="17" hidden="1" customWidth="1"/>
    <col min="17" max="17" width="17" customWidth="1"/>
    <col min="18" max="18" width="17.5703125" hidden="1" customWidth="1"/>
    <col min="19" max="19" width="17.5703125" style="6" customWidth="1"/>
    <col min="20" max="20" width="0" hidden="1" customWidth="1"/>
    <col min="21" max="21" width="20" bestFit="1" customWidth="1"/>
    <col min="22" max="22" width="21.140625" hidden="1" customWidth="1"/>
  </cols>
  <sheetData>
    <row r="2" spans="1:22" ht="18.75">
      <c r="A2" s="25" t="s">
        <v>36</v>
      </c>
      <c r="B2" s="25"/>
      <c r="C2" s="25"/>
      <c r="D2" s="25"/>
      <c r="E2" s="25"/>
      <c r="F2" s="25"/>
      <c r="G2" s="25"/>
      <c r="H2" s="25"/>
      <c r="I2" s="25"/>
      <c r="J2" s="25"/>
      <c r="K2" s="4"/>
    </row>
    <row r="4" spans="1:22">
      <c r="A4" s="3" t="s">
        <v>0</v>
      </c>
      <c r="B4" s="3" t="s">
        <v>51</v>
      </c>
      <c r="C4" s="3" t="s">
        <v>2</v>
      </c>
      <c r="D4" s="7" t="s">
        <v>29</v>
      </c>
      <c r="E4" s="7" t="s">
        <v>30</v>
      </c>
      <c r="F4" s="7" t="s">
        <v>31</v>
      </c>
      <c r="G4" s="7" t="s">
        <v>32</v>
      </c>
      <c r="H4" s="7" t="s">
        <v>33</v>
      </c>
      <c r="I4" s="7" t="s">
        <v>34</v>
      </c>
      <c r="J4" s="7" t="s">
        <v>35</v>
      </c>
      <c r="K4" s="8" t="s">
        <v>37</v>
      </c>
      <c r="L4" s="8" t="s">
        <v>43</v>
      </c>
      <c r="M4" s="8" t="s">
        <v>38</v>
      </c>
      <c r="N4" s="8" t="s">
        <v>44</v>
      </c>
      <c r="O4" s="8" t="s">
        <v>39</v>
      </c>
      <c r="P4" s="8" t="s">
        <v>45</v>
      </c>
      <c r="Q4" s="8" t="s">
        <v>40</v>
      </c>
      <c r="R4" s="8" t="s">
        <v>46</v>
      </c>
      <c r="S4" s="11" t="s">
        <v>41</v>
      </c>
      <c r="T4" s="5" t="s">
        <v>47</v>
      </c>
      <c r="U4" s="5" t="s">
        <v>42</v>
      </c>
      <c r="V4" s="5" t="s">
        <v>48</v>
      </c>
    </row>
    <row r="5" spans="1:22">
      <c r="A5" t="s">
        <v>3</v>
      </c>
      <c r="B5" t="str">
        <f>VLOOKUP(Distributors!A2,Distributors!A2:B17,2,FALSE)</f>
        <v>Paramount Pictures</v>
      </c>
      <c r="C5" t="str">
        <f>VLOOKUP(Genre!A2,Genre!A2:B17,2,FALSE)</f>
        <v>Action</v>
      </c>
      <c r="D5" s="9">
        <v>908851</v>
      </c>
      <c r="E5" s="9">
        <v>953741</v>
      </c>
      <c r="F5" s="9">
        <v>924366</v>
      </c>
      <c r="G5" s="9">
        <v>907576</v>
      </c>
      <c r="H5" s="9">
        <v>945771</v>
      </c>
      <c r="I5" s="9">
        <v>1928656</v>
      </c>
      <c r="J5" s="9">
        <v>1023031</v>
      </c>
      <c r="K5" s="9">
        <v>7591992</v>
      </c>
      <c r="L5" s="9">
        <f>SUM(Movie_Sales_Tables[[#This Row],[Jul-21]:[Jan-22]])</f>
        <v>7591992</v>
      </c>
      <c r="M5" s="9">
        <v>1084570.2857142857</v>
      </c>
      <c r="N5" s="9">
        <f>AVERAGE(Movie_Sales_Tables[[#This Row],[Jul-21]:[Jan-22]])</f>
        <v>1084570.2857142857</v>
      </c>
      <c r="O5" s="9">
        <v>907576</v>
      </c>
      <c r="P5" s="9">
        <f>MIN(Movie_Sales_Tables[[#This Row],[Jul-21]:[Jan-22]])</f>
        <v>907576</v>
      </c>
      <c r="Q5" s="9">
        <v>1928656</v>
      </c>
      <c r="R5" s="9">
        <f>MAX(Movie_Sales_Tables[[#This Row],[Jul-21]:[Jan-22]])</f>
        <v>1928656</v>
      </c>
      <c r="S5" s="10">
        <v>-0.46956274213753002</v>
      </c>
      <c r="T5" s="6">
        <f>(Movie_Sales_Tables[[#This Row],[Jan-22]]/Movie_Sales_Tables[[#This Row],[Dec-21]])-1</f>
        <v>-0.46956274213753002</v>
      </c>
      <c r="U5" s="6" t="s">
        <v>49</v>
      </c>
      <c r="V5" s="9" t="str">
        <f>IF(Movie_Sales_Tables[[#This Row],[TOTALS]]&lt;$L$25, "Below Average", "Above Average")</f>
        <v>Above Average</v>
      </c>
    </row>
    <row r="6" spans="1:22">
      <c r="A6" t="s">
        <v>6</v>
      </c>
      <c r="B6" t="str">
        <f>VLOOKUP(Distributors!A3,Distributors!A3:B18,2,FALSE)</f>
        <v>Walt Disney</v>
      </c>
      <c r="C6" t="str">
        <f>VLOOKUP(Genre!A3,Genre!A3:B18,2,FALSE)</f>
        <v>Adventure</v>
      </c>
      <c r="D6" s="9">
        <v>544951</v>
      </c>
      <c r="E6" s="9">
        <v>576636</v>
      </c>
      <c r="F6" s="9">
        <v>564851</v>
      </c>
      <c r="G6" s="9">
        <v>516416</v>
      </c>
      <c r="H6" s="9">
        <v>558496</v>
      </c>
      <c r="I6" s="9">
        <v>1139066</v>
      </c>
      <c r="J6" s="9">
        <v>606996</v>
      </c>
      <c r="K6" s="9">
        <v>4507412</v>
      </c>
      <c r="L6" s="9">
        <f>SUM(Movie_Sales_Tables[[#This Row],[Jul-21]:[Jan-22]])</f>
        <v>4507412</v>
      </c>
      <c r="M6" s="9">
        <v>643916</v>
      </c>
      <c r="N6" s="9">
        <f>AVERAGE(Movie_Sales_Tables[[#This Row],[Jul-21]:[Jan-22]])</f>
        <v>643916</v>
      </c>
      <c r="O6" s="9">
        <v>516416</v>
      </c>
      <c r="P6" s="9">
        <f>MIN(Movie_Sales_Tables[[#This Row],[Jul-21]:[Jan-22]])</f>
        <v>516416</v>
      </c>
      <c r="Q6" s="9">
        <v>1139066</v>
      </c>
      <c r="R6" s="9">
        <f>MAX(Movie_Sales_Tables[[#This Row],[Jul-21]:[Jan-22]])</f>
        <v>1139066</v>
      </c>
      <c r="S6" s="10">
        <v>-0.46711077321243899</v>
      </c>
      <c r="T6" s="6">
        <f>(Movie_Sales_Tables[[#This Row],[Jan-22]]/Movie_Sales_Tables[[#This Row],[Dec-21]])-1</f>
        <v>-0.46711077321243899</v>
      </c>
      <c r="U6" s="6" t="s">
        <v>49</v>
      </c>
      <c r="V6" s="9" t="str">
        <f>IF(Movie_Sales_Tables[[#This Row],[TOTALS]]&lt;$L$25, "Below Average", "Above Average")</f>
        <v>Above Average</v>
      </c>
    </row>
    <row r="7" spans="1:22">
      <c r="A7" t="s">
        <v>9</v>
      </c>
      <c r="B7" t="str">
        <f>VLOOKUP(Distributors!A4,Distributors!A4:B19,2,FALSE)</f>
        <v>Warner Bros.</v>
      </c>
      <c r="C7" t="str">
        <f>VLOOKUP(Genre!A4,Genre!A4:B19,2,FALSE)</f>
        <v>Drama</v>
      </c>
      <c r="D7" s="9">
        <v>259311</v>
      </c>
      <c r="E7" s="9">
        <v>263611</v>
      </c>
      <c r="F7" s="9">
        <v>263801</v>
      </c>
      <c r="G7" s="9">
        <v>279256</v>
      </c>
      <c r="H7" s="9">
        <v>283426</v>
      </c>
      <c r="I7" s="9">
        <v>590476</v>
      </c>
      <c r="J7" s="9">
        <v>300861</v>
      </c>
      <c r="K7" s="9">
        <v>2240742</v>
      </c>
      <c r="L7" s="9">
        <f>SUM(Movie_Sales_Tables[[#This Row],[Jul-21]:[Jan-22]])</f>
        <v>2240742</v>
      </c>
      <c r="M7" s="9">
        <v>320106</v>
      </c>
      <c r="N7" s="9">
        <f>AVERAGE(Movie_Sales_Tables[[#This Row],[Jul-21]:[Jan-22]])</f>
        <v>320106</v>
      </c>
      <c r="O7" s="9">
        <v>259311</v>
      </c>
      <c r="P7" s="9">
        <f>MIN(Movie_Sales_Tables[[#This Row],[Jul-21]:[Jan-22]])</f>
        <v>259311</v>
      </c>
      <c r="Q7" s="9">
        <v>590476</v>
      </c>
      <c r="R7" s="9">
        <f>MAX(Movie_Sales_Tables[[#This Row],[Jul-21]:[Jan-22]])</f>
        <v>590476</v>
      </c>
      <c r="S7" s="10">
        <v>-0.49047717434747562</v>
      </c>
      <c r="T7" s="6">
        <f>(Movie_Sales_Tables[[#This Row],[Jan-22]]/Movie_Sales_Tables[[#This Row],[Dec-21]])-1</f>
        <v>-0.49047717434747562</v>
      </c>
      <c r="U7" s="6" t="s">
        <v>49</v>
      </c>
      <c r="V7" s="9" t="str">
        <f>IF(Movie_Sales_Tables[[#This Row],[TOTALS]]&lt;$L$25, "Below Average", "Above Average")</f>
        <v>Above Average</v>
      </c>
    </row>
    <row r="8" spans="1:22">
      <c r="A8" t="s">
        <v>12</v>
      </c>
      <c r="B8" t="str">
        <f>VLOOKUP(Distributors!A5,Distributors!A5:B20,2,FALSE)</f>
        <v>Paramount Pictures</v>
      </c>
      <c r="C8" t="str">
        <f>VLOOKUP(Genre!A5,Genre!A5:B20,2,FALSE)</f>
        <v>Adventure</v>
      </c>
      <c r="D8" s="9">
        <v>81641</v>
      </c>
      <c r="E8" s="9">
        <v>86581</v>
      </c>
      <c r="F8" s="9">
        <v>78091</v>
      </c>
      <c r="G8" s="9">
        <v>92076</v>
      </c>
      <c r="H8" s="9">
        <v>94381</v>
      </c>
      <c r="I8" s="9">
        <v>187256</v>
      </c>
      <c r="J8" s="9">
        <v>111241</v>
      </c>
      <c r="K8" s="9">
        <v>731267</v>
      </c>
      <c r="L8" s="9">
        <f>SUM(Movie_Sales_Tables[[#This Row],[Jul-21]:[Jan-22]])</f>
        <v>731267</v>
      </c>
      <c r="M8" s="9">
        <v>104466.71428571429</v>
      </c>
      <c r="N8" s="9">
        <f>AVERAGE(Movie_Sales_Tables[[#This Row],[Jul-21]:[Jan-22]])</f>
        <v>104466.71428571429</v>
      </c>
      <c r="O8" s="9">
        <v>78091</v>
      </c>
      <c r="P8" s="9">
        <f>MIN(Movie_Sales_Tables[[#This Row],[Jul-21]:[Jan-22]])</f>
        <v>78091</v>
      </c>
      <c r="Q8" s="9">
        <v>187256</v>
      </c>
      <c r="R8" s="9">
        <f>MAX(Movie_Sales_Tables[[#This Row],[Jul-21]:[Jan-22]])</f>
        <v>187256</v>
      </c>
      <c r="S8" s="10">
        <v>-0.40594159866706536</v>
      </c>
      <c r="T8" s="6">
        <f>(Movie_Sales_Tables[[#This Row],[Jan-22]]/Movie_Sales_Tables[[#This Row],[Dec-21]])-1</f>
        <v>-0.40594159866706536</v>
      </c>
      <c r="U8" s="6" t="s">
        <v>50</v>
      </c>
      <c r="V8" s="9" t="str">
        <f>IF(Movie_Sales_Tables[[#This Row],[TOTALS]]&lt;$L$25, "Below Average", "Above Average")</f>
        <v>Below Average</v>
      </c>
    </row>
    <row r="9" spans="1:22">
      <c r="A9" t="s">
        <v>13</v>
      </c>
      <c r="B9" t="str">
        <f>VLOOKUP(Distributors!A6,Distributors!A6:B21,2,FALSE)</f>
        <v>20th Century Fox</v>
      </c>
      <c r="C9" t="str">
        <f>VLOOKUP(Genre!A6,Genre!A6:B21,2,FALSE)</f>
        <v>Adventure</v>
      </c>
      <c r="D9" s="9">
        <v>14506</v>
      </c>
      <c r="E9" s="9">
        <v>18876</v>
      </c>
      <c r="F9" s="9">
        <v>8641</v>
      </c>
      <c r="G9" s="9">
        <v>5236</v>
      </c>
      <c r="H9" s="9">
        <v>5066</v>
      </c>
      <c r="I9" s="9">
        <v>2286</v>
      </c>
      <c r="J9" s="9">
        <v>1316</v>
      </c>
      <c r="K9" s="9">
        <v>55927</v>
      </c>
      <c r="L9" s="9">
        <f>SUM(Movie_Sales_Tables[[#This Row],[Jul-21]:[Jan-22]])</f>
        <v>55927</v>
      </c>
      <c r="M9" s="9">
        <v>7989.5714285714284</v>
      </c>
      <c r="N9" s="9">
        <f>AVERAGE(Movie_Sales_Tables[[#This Row],[Jul-21]:[Jan-22]])</f>
        <v>7989.5714285714284</v>
      </c>
      <c r="O9" s="9">
        <v>1316</v>
      </c>
      <c r="P9" s="9">
        <f>MIN(Movie_Sales_Tables[[#This Row],[Jul-21]:[Jan-22]])</f>
        <v>1316</v>
      </c>
      <c r="Q9" s="9">
        <v>18876</v>
      </c>
      <c r="R9" s="9">
        <f>MAX(Movie_Sales_Tables[[#This Row],[Jul-21]:[Jan-22]])</f>
        <v>18876</v>
      </c>
      <c r="S9" s="10">
        <v>-0.42432195975503062</v>
      </c>
      <c r="T9" s="6">
        <f>(Movie_Sales_Tables[[#This Row],[Jan-22]]/Movie_Sales_Tables[[#This Row],[Dec-21]])-1</f>
        <v>-0.42432195975503062</v>
      </c>
      <c r="U9" s="6" t="s">
        <v>50</v>
      </c>
      <c r="V9" s="9" t="str">
        <f>IF(Movie_Sales_Tables[[#This Row],[TOTALS]]&lt;$L$25, "Below Average", "Above Average")</f>
        <v>Below Average</v>
      </c>
    </row>
    <row r="10" spans="1:22">
      <c r="A10" t="s">
        <v>15</v>
      </c>
      <c r="B10" t="str">
        <f>VLOOKUP(Distributors!A7,Distributors!A7:B22,2,FALSE)</f>
        <v>Walt Disney</v>
      </c>
      <c r="C10" t="str">
        <f>VLOOKUP(Genre!A7,Genre!A7:B22,2,FALSE)</f>
        <v>Action</v>
      </c>
      <c r="D10" s="9">
        <v>5746</v>
      </c>
      <c r="E10" s="9">
        <v>5816</v>
      </c>
      <c r="F10" s="9">
        <v>5836</v>
      </c>
      <c r="G10" s="9">
        <v>5671</v>
      </c>
      <c r="H10" s="9">
        <v>5841</v>
      </c>
      <c r="I10" s="9">
        <v>10066</v>
      </c>
      <c r="J10" s="9">
        <v>5821</v>
      </c>
      <c r="K10" s="9">
        <v>44797</v>
      </c>
      <c r="L10" s="9">
        <f>SUM(Movie_Sales_Tables[[#This Row],[Jul-21]:[Jan-22]])</f>
        <v>44797</v>
      </c>
      <c r="M10" s="9">
        <v>6399.5714285714284</v>
      </c>
      <c r="N10" s="9">
        <f>AVERAGE(Movie_Sales_Tables[[#This Row],[Jul-21]:[Jan-22]])</f>
        <v>6399.5714285714284</v>
      </c>
      <c r="O10" s="9">
        <v>5671</v>
      </c>
      <c r="P10" s="9">
        <f>MIN(Movie_Sales_Tables[[#This Row],[Jul-21]:[Jan-22]])</f>
        <v>5671</v>
      </c>
      <c r="Q10" s="9">
        <v>10066</v>
      </c>
      <c r="R10" s="9">
        <f>MAX(Movie_Sales_Tables[[#This Row],[Jul-21]:[Jan-22]])</f>
        <v>10066</v>
      </c>
      <c r="S10" s="10">
        <v>-0.42171666997814428</v>
      </c>
      <c r="T10" s="6">
        <f>(Movie_Sales_Tables[[#This Row],[Jan-22]]/Movie_Sales_Tables[[#This Row],[Dec-21]])-1</f>
        <v>-0.42171666997814428</v>
      </c>
      <c r="U10" s="6" t="s">
        <v>50</v>
      </c>
      <c r="V10" s="9" t="str">
        <f>IF(Movie_Sales_Tables[[#This Row],[TOTALS]]&lt;$L$25, "Below Average", "Above Average")</f>
        <v>Below Average</v>
      </c>
    </row>
    <row r="11" spans="1:22">
      <c r="A11" t="s">
        <v>16</v>
      </c>
      <c r="B11" t="str">
        <f>VLOOKUP(Distributors!A8,Distributors!A8:B23,2,FALSE)</f>
        <v>Warner Bros.</v>
      </c>
      <c r="C11" t="str">
        <f>VLOOKUP(Genre!A8,Genre!A8:B23,2,FALSE)</f>
        <v>Adventure</v>
      </c>
      <c r="D11" s="9">
        <v>7586</v>
      </c>
      <c r="E11" s="9">
        <v>7081</v>
      </c>
      <c r="F11" s="9">
        <v>8006</v>
      </c>
      <c r="G11" s="9">
        <v>12296</v>
      </c>
      <c r="H11" s="9">
        <v>1246</v>
      </c>
      <c r="I11" s="9">
        <v>1246</v>
      </c>
      <c r="J11" s="9">
        <v>1246</v>
      </c>
      <c r="K11" s="9">
        <v>38707</v>
      </c>
      <c r="L11" s="9">
        <f>SUM(Movie_Sales_Tables[[#This Row],[Jul-21]:[Jan-22]])</f>
        <v>38707</v>
      </c>
      <c r="M11" s="9">
        <v>5529.5714285714284</v>
      </c>
      <c r="N11" s="9">
        <f>AVERAGE(Movie_Sales_Tables[[#This Row],[Jul-21]:[Jan-22]])</f>
        <v>5529.5714285714284</v>
      </c>
      <c r="O11" s="9">
        <v>1246</v>
      </c>
      <c r="P11" s="9">
        <f>MIN(Movie_Sales_Tables[[#This Row],[Jul-21]:[Jan-22]])</f>
        <v>1246</v>
      </c>
      <c r="Q11" s="9">
        <v>12296</v>
      </c>
      <c r="R11" s="9">
        <f>MAX(Movie_Sales_Tables[[#This Row],[Jul-21]:[Jan-22]])</f>
        <v>12296</v>
      </c>
      <c r="S11" s="10">
        <v>0</v>
      </c>
      <c r="T11" s="6">
        <f>(Movie_Sales_Tables[[#This Row],[Jan-22]]/Movie_Sales_Tables[[#This Row],[Dec-21]])-1</f>
        <v>0</v>
      </c>
      <c r="U11" s="6" t="s">
        <v>50</v>
      </c>
      <c r="V11" s="9" t="str">
        <f>IF(Movie_Sales_Tables[[#This Row],[TOTALS]]&lt;$L$25, "Below Average", "Above Average")</f>
        <v>Below Average</v>
      </c>
    </row>
    <row r="12" spans="1:22">
      <c r="A12" t="s">
        <v>17</v>
      </c>
      <c r="B12" t="str">
        <f>VLOOKUP(Distributors!A9,Distributors!A9:B24,2,FALSE)</f>
        <v>Sony Pictures</v>
      </c>
      <c r="C12" t="str">
        <f>VLOOKUP(Genre!A9,Genre!A9:B24,2,FALSE)</f>
        <v>Adventure</v>
      </c>
      <c r="D12" s="9">
        <v>2251</v>
      </c>
      <c r="E12" s="9">
        <v>2286</v>
      </c>
      <c r="F12" s="9">
        <v>2286</v>
      </c>
      <c r="G12" s="9">
        <v>3756</v>
      </c>
      <c r="H12" s="9">
        <v>4451</v>
      </c>
      <c r="I12" s="9">
        <v>4956</v>
      </c>
      <c r="J12" s="9">
        <v>2671</v>
      </c>
      <c r="K12" s="9">
        <v>22657</v>
      </c>
      <c r="L12" s="9">
        <f>SUM(Movie_Sales_Tables[[#This Row],[Jul-21]:[Jan-22]])</f>
        <v>22657</v>
      </c>
      <c r="M12" s="9">
        <v>3236.7142857142858</v>
      </c>
      <c r="N12" s="9">
        <f>AVERAGE(Movie_Sales_Tables[[#This Row],[Jul-21]:[Jan-22]])</f>
        <v>3236.7142857142858</v>
      </c>
      <c r="O12" s="9">
        <v>2251</v>
      </c>
      <c r="P12" s="9">
        <f>MIN(Movie_Sales_Tables[[#This Row],[Jul-21]:[Jan-22]])</f>
        <v>2251</v>
      </c>
      <c r="Q12" s="9">
        <v>4956</v>
      </c>
      <c r="R12" s="9">
        <f>MAX(Movie_Sales_Tables[[#This Row],[Jul-21]:[Jan-22]])</f>
        <v>4956</v>
      </c>
      <c r="S12" s="10">
        <v>-0.46105730427764324</v>
      </c>
      <c r="T12" s="6">
        <f>(Movie_Sales_Tables[[#This Row],[Jan-22]]/Movie_Sales_Tables[[#This Row],[Dec-21]])-1</f>
        <v>-0.46105730427764324</v>
      </c>
      <c r="U12" s="6" t="s">
        <v>50</v>
      </c>
      <c r="V12" s="9" t="str">
        <f>IF(Movie_Sales_Tables[[#This Row],[TOTALS]]&lt;$L$25, "Below Average", "Above Average")</f>
        <v>Below Average</v>
      </c>
    </row>
    <row r="13" spans="1:22">
      <c r="A13" t="s">
        <v>19</v>
      </c>
      <c r="B13" t="str">
        <f>VLOOKUP(Distributors!A10,Distributors!A10:B25,2,FALSE)</f>
        <v>20th Century Fox</v>
      </c>
      <c r="C13" t="str">
        <f>VLOOKUP(Genre!A10,Genre!A10:B25,2,FALSE)</f>
        <v>Adventure</v>
      </c>
      <c r="D13" s="9">
        <v>1506</v>
      </c>
      <c r="E13" s="9">
        <v>1501</v>
      </c>
      <c r="F13" s="9">
        <v>1501</v>
      </c>
      <c r="G13" s="9">
        <v>1516</v>
      </c>
      <c r="H13" s="9">
        <v>1501</v>
      </c>
      <c r="I13" s="9">
        <v>1746</v>
      </c>
      <c r="J13" s="9">
        <v>1496</v>
      </c>
      <c r="K13" s="9">
        <v>10767</v>
      </c>
      <c r="L13" s="9">
        <f>SUM(Movie_Sales_Tables[[#This Row],[Jul-21]:[Jan-22]])</f>
        <v>10767</v>
      </c>
      <c r="M13" s="9">
        <v>1538.1428571428571</v>
      </c>
      <c r="N13" s="9">
        <f>AVERAGE(Movie_Sales_Tables[[#This Row],[Jul-21]:[Jan-22]])</f>
        <v>1538.1428571428571</v>
      </c>
      <c r="O13" s="9">
        <v>1496</v>
      </c>
      <c r="P13" s="9">
        <f>MIN(Movie_Sales_Tables[[#This Row],[Jul-21]:[Jan-22]])</f>
        <v>1496</v>
      </c>
      <c r="Q13" s="9">
        <v>1746</v>
      </c>
      <c r="R13" s="9">
        <f>MAX(Movie_Sales_Tables[[#This Row],[Jul-21]:[Jan-22]])</f>
        <v>1746</v>
      </c>
      <c r="S13" s="10">
        <v>-0.14318442153493705</v>
      </c>
      <c r="T13" s="6">
        <f>(Movie_Sales_Tables[[#This Row],[Jan-22]]/Movie_Sales_Tables[[#This Row],[Dec-21]])-1</f>
        <v>-0.14318442153493705</v>
      </c>
      <c r="U13" s="6" t="s">
        <v>50</v>
      </c>
      <c r="V13" s="9" t="str">
        <f>IF(Movie_Sales_Tables[[#This Row],[TOTALS]]&lt;$L$25, "Below Average", "Above Average")</f>
        <v>Below Average</v>
      </c>
    </row>
    <row r="14" spans="1:22">
      <c r="A14" t="s">
        <v>20</v>
      </c>
      <c r="B14" t="str">
        <f>VLOOKUP(Distributors!A11,Distributors!A11:B26,2,FALSE)</f>
        <v>Universal</v>
      </c>
      <c r="C14" t="str">
        <f>VLOOKUP(Genre!A11,Genre!A11:B26,2,FALSE)</f>
        <v>Adventure</v>
      </c>
      <c r="D14" s="9">
        <v>1296</v>
      </c>
      <c r="E14" s="9">
        <v>1296</v>
      </c>
      <c r="F14" s="9">
        <v>1296</v>
      </c>
      <c r="G14" s="9">
        <v>1291</v>
      </c>
      <c r="H14" s="9">
        <v>1296</v>
      </c>
      <c r="I14" s="9">
        <v>1346</v>
      </c>
      <c r="J14" s="9">
        <v>1296</v>
      </c>
      <c r="K14" s="9">
        <v>9117</v>
      </c>
      <c r="L14" s="9">
        <f>SUM(Movie_Sales_Tables[[#This Row],[Jul-21]:[Jan-22]])</f>
        <v>9117</v>
      </c>
      <c r="M14" s="9">
        <v>1302.4285714285713</v>
      </c>
      <c r="N14" s="9">
        <f>AVERAGE(Movie_Sales_Tables[[#This Row],[Jul-21]:[Jan-22]])</f>
        <v>1302.4285714285713</v>
      </c>
      <c r="O14" s="9">
        <v>1291</v>
      </c>
      <c r="P14" s="9">
        <f>MIN(Movie_Sales_Tables[[#This Row],[Jul-21]:[Jan-22]])</f>
        <v>1291</v>
      </c>
      <c r="Q14" s="9">
        <v>1346</v>
      </c>
      <c r="R14" s="9">
        <f>MAX(Movie_Sales_Tables[[#This Row],[Jul-21]:[Jan-22]])</f>
        <v>1346</v>
      </c>
      <c r="S14" s="10">
        <v>-3.7147102526002951E-2</v>
      </c>
      <c r="T14" s="6">
        <f>(Movie_Sales_Tables[[#This Row],[Jan-22]]/Movie_Sales_Tables[[#This Row],[Dec-21]])-1</f>
        <v>-3.7147102526002951E-2</v>
      </c>
      <c r="U14" s="6" t="s">
        <v>50</v>
      </c>
      <c r="V14" s="9" t="str">
        <f>IF(Movie_Sales_Tables[[#This Row],[TOTALS]]&lt;$L$25, "Below Average", "Above Average")</f>
        <v>Below Average</v>
      </c>
    </row>
    <row r="15" spans="1:22">
      <c r="A15" t="s">
        <v>22</v>
      </c>
      <c r="B15" t="str">
        <f>VLOOKUP(Distributors!A12,Distributors!A12:B27,2,FALSE)</f>
        <v>Sony Pictures</v>
      </c>
      <c r="C15" t="str">
        <f>VLOOKUP(Genre!A12,Genre!A12:B27,2,FALSE)</f>
        <v>Adventure</v>
      </c>
      <c r="D15" s="9">
        <v>1246</v>
      </c>
      <c r="E15" s="9">
        <v>1246</v>
      </c>
      <c r="F15" s="9">
        <v>1246</v>
      </c>
      <c r="G15" s="9">
        <v>1251</v>
      </c>
      <c r="H15" s="9">
        <v>1256</v>
      </c>
      <c r="I15" s="9">
        <v>1396</v>
      </c>
      <c r="J15" s="9">
        <v>1256</v>
      </c>
      <c r="K15" s="9">
        <v>8897</v>
      </c>
      <c r="L15" s="9">
        <f>SUM(Movie_Sales_Tables[[#This Row],[Jul-21]:[Jan-22]])</f>
        <v>8897</v>
      </c>
      <c r="M15" s="9">
        <v>1271</v>
      </c>
      <c r="N15" s="9">
        <f>AVERAGE(Movie_Sales_Tables[[#This Row],[Jul-21]:[Jan-22]])</f>
        <v>1271</v>
      </c>
      <c r="O15" s="9">
        <v>1246</v>
      </c>
      <c r="P15" s="9">
        <f>MIN(Movie_Sales_Tables[[#This Row],[Jul-21]:[Jan-22]])</f>
        <v>1246</v>
      </c>
      <c r="Q15" s="9">
        <v>1396</v>
      </c>
      <c r="R15" s="9">
        <f>MAX(Movie_Sales_Tables[[#This Row],[Jul-21]:[Jan-22]])</f>
        <v>1396</v>
      </c>
      <c r="S15" s="10">
        <v>-0.10028653295128942</v>
      </c>
      <c r="T15" s="6">
        <f>(Movie_Sales_Tables[[#This Row],[Jan-22]]/Movie_Sales_Tables[[#This Row],[Dec-21]])-1</f>
        <v>-0.10028653295128942</v>
      </c>
      <c r="U15" s="6" t="s">
        <v>50</v>
      </c>
      <c r="V15" s="9" t="str">
        <f>IF(Movie_Sales_Tables[[#This Row],[TOTALS]]&lt;$L$25, "Below Average", "Above Average")</f>
        <v>Below Average</v>
      </c>
    </row>
    <row r="16" spans="1:22">
      <c r="A16" t="s">
        <v>23</v>
      </c>
      <c r="B16" t="str">
        <f>VLOOKUP(Distributors!A13,Distributors!A13:B28,2,FALSE)</f>
        <v>Dreamworks SKG</v>
      </c>
      <c r="C16" t="str">
        <f>VLOOKUP(Genre!A13,Genre!A13:B28,2,FALSE)</f>
        <v>Adventure</v>
      </c>
      <c r="D16" s="9">
        <v>1271</v>
      </c>
      <c r="E16" s="9">
        <v>1271</v>
      </c>
      <c r="F16" s="9">
        <v>1271</v>
      </c>
      <c r="G16" s="9">
        <v>1271</v>
      </c>
      <c r="H16" s="9">
        <v>1271</v>
      </c>
      <c r="I16" s="9">
        <v>1276</v>
      </c>
      <c r="J16" s="9">
        <v>1246</v>
      </c>
      <c r="K16" s="9">
        <v>8877</v>
      </c>
      <c r="L16" s="9">
        <f>SUM(Movie_Sales_Tables[[#This Row],[Jul-21]:[Jan-22]])</f>
        <v>8877</v>
      </c>
      <c r="M16" s="9">
        <v>1268.1428571428571</v>
      </c>
      <c r="N16" s="9">
        <f>AVERAGE(Movie_Sales_Tables[[#This Row],[Jul-21]:[Jan-22]])</f>
        <v>1268.1428571428571</v>
      </c>
      <c r="O16" s="9">
        <v>1246</v>
      </c>
      <c r="P16" s="9">
        <f>MIN(Movie_Sales_Tables[[#This Row],[Jul-21]:[Jan-22]])</f>
        <v>1246</v>
      </c>
      <c r="Q16" s="9">
        <v>1276</v>
      </c>
      <c r="R16" s="9">
        <f>MAX(Movie_Sales_Tables[[#This Row],[Jul-21]:[Jan-22]])</f>
        <v>1276</v>
      </c>
      <c r="S16" s="10">
        <v>-2.3510971786833812E-2</v>
      </c>
      <c r="T16" s="6">
        <f>(Movie_Sales_Tables[[#This Row],[Jan-22]]/Movie_Sales_Tables[[#This Row],[Dec-21]])-1</f>
        <v>-2.3510971786833812E-2</v>
      </c>
      <c r="U16" s="6" t="s">
        <v>50</v>
      </c>
      <c r="V16" s="9" t="str">
        <f>IF(Movie_Sales_Tables[[#This Row],[TOTALS]]&lt;$L$25, "Below Average", "Above Average")</f>
        <v>Below Average</v>
      </c>
    </row>
    <row r="17" spans="1:22">
      <c r="A17" t="s">
        <v>25</v>
      </c>
      <c r="B17" t="str">
        <f>VLOOKUP(Distributors!A14,Distributors!A14:B29,2,FALSE)</f>
        <v>Warner Bros.</v>
      </c>
      <c r="C17" t="str">
        <f>VLOOKUP(Genre!A14,Genre!A14:B29,2,FALSE)</f>
        <v>Adventure</v>
      </c>
      <c r="D17" s="9">
        <v>1246</v>
      </c>
      <c r="E17" s="9">
        <v>1246</v>
      </c>
      <c r="F17" s="9">
        <v>1246</v>
      </c>
      <c r="G17" s="9">
        <v>1246</v>
      </c>
      <c r="H17" s="9">
        <v>1246</v>
      </c>
      <c r="I17" s="9">
        <v>1246</v>
      </c>
      <c r="J17" s="9">
        <v>1291</v>
      </c>
      <c r="K17" s="9">
        <v>8767</v>
      </c>
      <c r="L17" s="9">
        <f>SUM(Movie_Sales_Tables[[#This Row],[Jul-21]:[Jan-22]])</f>
        <v>8767</v>
      </c>
      <c r="M17" s="9">
        <v>1252.4285714285713</v>
      </c>
      <c r="N17" s="9">
        <f>AVERAGE(Movie_Sales_Tables[[#This Row],[Jul-21]:[Jan-22]])</f>
        <v>1252.4285714285713</v>
      </c>
      <c r="O17" s="9">
        <v>1246</v>
      </c>
      <c r="P17" s="9">
        <f>MIN(Movie_Sales_Tables[[#This Row],[Jul-21]:[Jan-22]])</f>
        <v>1246</v>
      </c>
      <c r="Q17" s="9">
        <v>1291</v>
      </c>
      <c r="R17" s="9">
        <f>MAX(Movie_Sales_Tables[[#This Row],[Jul-21]:[Jan-22]])</f>
        <v>1291</v>
      </c>
      <c r="S17" s="10">
        <v>3.6115569823435001E-2</v>
      </c>
      <c r="T17" s="6">
        <f>(Movie_Sales_Tables[[#This Row],[Jan-22]]/Movie_Sales_Tables[[#This Row],[Dec-21]])-1</f>
        <v>3.6115569823435001E-2</v>
      </c>
      <c r="U17" s="6" t="s">
        <v>50</v>
      </c>
      <c r="V17" s="9" t="str">
        <f>IF(Movie_Sales_Tables[[#This Row],[TOTALS]]&lt;$L$25, "Below Average", "Above Average")</f>
        <v>Below Average</v>
      </c>
    </row>
    <row r="18" spans="1:22">
      <c r="A18" t="s">
        <v>26</v>
      </c>
      <c r="B18" t="str">
        <f>VLOOKUP(Distributors!A15,Distributors!A15:B30,2,FALSE)</f>
        <v>Sony Pictures</v>
      </c>
      <c r="C18" t="str">
        <f>VLOOKUP(Genre!A15,Genre!A15:B30,2,FALSE)</f>
        <v>Adventure</v>
      </c>
      <c r="D18" s="9">
        <v>1246</v>
      </c>
      <c r="E18" s="9">
        <v>1246</v>
      </c>
      <c r="F18" s="9">
        <v>1246</v>
      </c>
      <c r="G18" s="9">
        <v>1246</v>
      </c>
      <c r="H18" s="9">
        <v>1246</v>
      </c>
      <c r="I18" s="9">
        <v>1246</v>
      </c>
      <c r="J18" s="9">
        <v>1246</v>
      </c>
      <c r="K18" s="9">
        <v>8722</v>
      </c>
      <c r="L18" s="9">
        <f>SUM(Movie_Sales_Tables[[#This Row],[Jul-21]:[Jan-22]])</f>
        <v>8722</v>
      </c>
      <c r="M18" s="9">
        <v>1246</v>
      </c>
      <c r="N18" s="9">
        <f>AVERAGE(Movie_Sales_Tables[[#This Row],[Jul-21]:[Jan-22]])</f>
        <v>1246</v>
      </c>
      <c r="O18" s="9">
        <v>1246</v>
      </c>
      <c r="P18" s="9">
        <f>MIN(Movie_Sales_Tables[[#This Row],[Jul-21]:[Jan-22]])</f>
        <v>1246</v>
      </c>
      <c r="Q18" s="9">
        <v>1246</v>
      </c>
      <c r="R18" s="9">
        <f>MAX(Movie_Sales_Tables[[#This Row],[Jul-21]:[Jan-22]])</f>
        <v>1246</v>
      </c>
      <c r="S18" s="10">
        <v>0</v>
      </c>
      <c r="T18" s="6">
        <f>(Movie_Sales_Tables[[#This Row],[Jan-22]]/Movie_Sales_Tables[[#This Row],[Dec-21]])-1</f>
        <v>0</v>
      </c>
      <c r="U18" s="6" t="s">
        <v>50</v>
      </c>
      <c r="V18" s="9" t="str">
        <f>IF(Movie_Sales_Tables[[#This Row],[TOTALS]]&lt;$L$25, "Below Average", "Above Average")</f>
        <v>Below Average</v>
      </c>
    </row>
    <row r="19" spans="1:22">
      <c r="A19" t="s">
        <v>27</v>
      </c>
      <c r="B19" t="str">
        <f>VLOOKUP(Distributors!A16,Distributors!A16:B31,2,FALSE)</f>
        <v>20th Century Fox</v>
      </c>
      <c r="C19" t="str">
        <f>VLOOKUP(Genre!A16,Genre!A16:B31,2,FALSE)</f>
        <v>Action</v>
      </c>
      <c r="D19" s="9">
        <v>1246</v>
      </c>
      <c r="E19" s="9">
        <v>1246</v>
      </c>
      <c r="F19" s="9">
        <v>1246</v>
      </c>
      <c r="G19" s="9">
        <v>1246</v>
      </c>
      <c r="H19" s="9">
        <v>1246</v>
      </c>
      <c r="I19" s="9">
        <v>1246</v>
      </c>
      <c r="J19" s="9">
        <v>1246</v>
      </c>
      <c r="K19" s="9">
        <v>8722</v>
      </c>
      <c r="L19" s="9">
        <f>SUM(Movie_Sales_Tables[[#This Row],[Jul-21]:[Jan-22]])</f>
        <v>8722</v>
      </c>
      <c r="M19" s="9">
        <v>1246</v>
      </c>
      <c r="N19" s="9">
        <f>AVERAGE(Movie_Sales_Tables[[#This Row],[Jul-21]:[Jan-22]])</f>
        <v>1246</v>
      </c>
      <c r="O19" s="9">
        <v>1246</v>
      </c>
      <c r="P19" s="9">
        <f>MIN(Movie_Sales_Tables[[#This Row],[Jul-21]:[Jan-22]])</f>
        <v>1246</v>
      </c>
      <c r="Q19" s="9">
        <v>1246</v>
      </c>
      <c r="R19" s="9">
        <f>MAX(Movie_Sales_Tables[[#This Row],[Jul-21]:[Jan-22]])</f>
        <v>1246</v>
      </c>
      <c r="S19" s="10">
        <v>0</v>
      </c>
      <c r="T19" s="6">
        <f>(Movie_Sales_Tables[[#This Row],[Jan-22]]/Movie_Sales_Tables[[#This Row],[Dec-21]])-1</f>
        <v>0</v>
      </c>
      <c r="U19" s="6" t="s">
        <v>50</v>
      </c>
      <c r="V19" s="9" t="str">
        <f>IF(Movie_Sales_Tables[[#This Row],[TOTALS]]&lt;$L$25, "Below Average", "Above Average")</f>
        <v>Below Average</v>
      </c>
    </row>
    <row r="20" spans="1:22">
      <c r="A20" t="s">
        <v>28</v>
      </c>
      <c r="B20" t="str">
        <f>VLOOKUP(Distributors!A17,Distributors!A17:B32,2,FALSE)</f>
        <v>Walt Disney</v>
      </c>
      <c r="C20" t="str">
        <f>VLOOKUP(Genre!A17,Genre!A17:B32,2,FALSE)</f>
        <v>Action</v>
      </c>
      <c r="D20" s="9">
        <v>1246</v>
      </c>
      <c r="E20" s="9">
        <v>1246</v>
      </c>
      <c r="F20" s="9">
        <v>1246</v>
      </c>
      <c r="G20" s="9">
        <v>1246</v>
      </c>
      <c r="H20" s="9">
        <v>1246</v>
      </c>
      <c r="I20" s="9">
        <v>1246</v>
      </c>
      <c r="J20" s="9">
        <v>1246</v>
      </c>
      <c r="K20" s="9">
        <v>8722</v>
      </c>
      <c r="L20" s="9">
        <f>SUM(Movie_Sales_Tables[[#This Row],[Jul-21]:[Jan-22]])</f>
        <v>8722</v>
      </c>
      <c r="M20" s="9">
        <v>1246</v>
      </c>
      <c r="N20" s="9">
        <f>AVERAGE(Movie_Sales_Tables[[#This Row],[Jul-21]:[Jan-22]])</f>
        <v>1246</v>
      </c>
      <c r="O20" s="9">
        <v>1246</v>
      </c>
      <c r="P20" s="9">
        <f>MIN(Movie_Sales_Tables[[#This Row],[Jul-21]:[Jan-22]])</f>
        <v>1246</v>
      </c>
      <c r="Q20" s="9">
        <v>1246</v>
      </c>
      <c r="R20" s="9">
        <f>MAX(Movie_Sales_Tables[[#This Row],[Jul-21]:[Jan-22]])</f>
        <v>1246</v>
      </c>
      <c r="S20" s="10">
        <v>0</v>
      </c>
      <c r="T20" s="6">
        <f>(Movie_Sales_Tables[[#This Row],[Jan-22]]/Movie_Sales_Tables[[#This Row],[Dec-21]])-1</f>
        <v>0</v>
      </c>
      <c r="U20" s="6" t="s">
        <v>50</v>
      </c>
      <c r="V20" s="9" t="str">
        <f>IF(Movie_Sales_Tables[[#This Row],[TOTALS]]&lt;$L$25, "Below Average", "Above Average")</f>
        <v>Below Average</v>
      </c>
    </row>
    <row r="24" spans="1:22">
      <c r="L24" s="9">
        <f>AVERAGE(Movie_Sales_Tables[TOTALS2])</f>
        <v>956630.75</v>
      </c>
    </row>
    <row r="25" spans="1:22">
      <c r="L25" s="9">
        <v>956630.75</v>
      </c>
    </row>
  </sheetData>
  <mergeCells count="1">
    <mergeCell ref="A2:J2"/>
  </mergeCells>
  <phoneticPr fontId="6" type="noConversion"/>
  <conditionalFormatting sqref="S5:S20">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D8870-566E-4D76-890D-B0A200B4C07F}">
  <dimension ref="A3:X43"/>
  <sheetViews>
    <sheetView zoomScale="80" zoomScaleNormal="80" workbookViewId="0">
      <selection activeCell="N17" sqref="N17"/>
    </sheetView>
  </sheetViews>
  <sheetFormatPr defaultRowHeight="15"/>
  <cols>
    <col min="1" max="2" width="15" bestFit="1" customWidth="1"/>
    <col min="3" max="3" width="16.7109375" bestFit="1" customWidth="1"/>
    <col min="7" max="7" width="44.5703125" bestFit="1" customWidth="1"/>
    <col min="8" max="8" width="16.7109375" bestFit="1" customWidth="1"/>
    <col min="9" max="9" width="16.140625" bestFit="1" customWidth="1"/>
    <col min="11" max="11" width="14.140625" bestFit="1" customWidth="1"/>
    <col min="12" max="12" width="16.7109375" bestFit="1" customWidth="1"/>
    <col min="14" max="14" width="20.28515625" bestFit="1" customWidth="1"/>
    <col min="15" max="15" width="15" bestFit="1" customWidth="1"/>
    <col min="16" max="16" width="10.85546875" bestFit="1" customWidth="1"/>
    <col min="17" max="17" width="13.7109375" bestFit="1" customWidth="1"/>
    <col min="18" max="18" width="20.28515625" bestFit="1" customWidth="1"/>
    <col min="19" max="19" width="16.7109375" bestFit="1" customWidth="1"/>
    <col min="20" max="20" width="15" bestFit="1" customWidth="1"/>
    <col min="21" max="21" width="44.5703125" bestFit="1" customWidth="1"/>
    <col min="22" max="22" width="17.42578125" bestFit="1" customWidth="1"/>
    <col min="23" max="23" width="8.140625" bestFit="1" customWidth="1"/>
    <col min="24" max="24" width="9.28515625" bestFit="1" customWidth="1"/>
  </cols>
  <sheetData>
    <row r="3" spans="1:24">
      <c r="A3" s="12" t="s">
        <v>52</v>
      </c>
      <c r="B3" t="s">
        <v>54</v>
      </c>
      <c r="C3" t="s">
        <v>55</v>
      </c>
      <c r="G3" s="12" t="s">
        <v>52</v>
      </c>
      <c r="H3" t="s">
        <v>54</v>
      </c>
      <c r="K3" s="12" t="s">
        <v>52</v>
      </c>
      <c r="L3" t="s">
        <v>55</v>
      </c>
      <c r="O3" s="12" t="s">
        <v>56</v>
      </c>
      <c r="S3" s="12" t="s">
        <v>52</v>
      </c>
      <c r="T3" t="s">
        <v>54</v>
      </c>
      <c r="W3" s="12" t="s">
        <v>56</v>
      </c>
    </row>
    <row r="4" spans="1:24">
      <c r="A4" s="13" t="s">
        <v>14</v>
      </c>
      <c r="B4" s="9">
        <v>75416</v>
      </c>
      <c r="C4" s="9">
        <v>10773.714285714286</v>
      </c>
      <c r="G4" s="13" t="s">
        <v>9</v>
      </c>
      <c r="H4" s="9">
        <v>2240742</v>
      </c>
      <c r="K4" s="13" t="s">
        <v>5</v>
      </c>
      <c r="L4" s="9">
        <v>1093461.857142857</v>
      </c>
      <c r="O4" s="13" t="s">
        <v>60</v>
      </c>
      <c r="P4" s="9">
        <v>1835146</v>
      </c>
      <c r="S4" s="13" t="s">
        <v>5</v>
      </c>
      <c r="T4" s="9">
        <v>7654233</v>
      </c>
      <c r="W4" s="13" t="s">
        <v>60</v>
      </c>
      <c r="X4" s="9">
        <v>114696.625</v>
      </c>
    </row>
    <row r="5" spans="1:24">
      <c r="A5" s="13" t="s">
        <v>24</v>
      </c>
      <c r="B5" s="9">
        <v>8877</v>
      </c>
      <c r="C5" s="9">
        <v>1268.1428571428571</v>
      </c>
      <c r="G5" s="13" t="s">
        <v>6</v>
      </c>
      <c r="H5" s="9">
        <v>4507412</v>
      </c>
      <c r="K5" s="13" t="s">
        <v>8</v>
      </c>
      <c r="L5" s="9">
        <v>773016.71428571432</v>
      </c>
      <c r="O5" s="13" t="s">
        <v>61</v>
      </c>
      <c r="P5" s="9">
        <v>1924926</v>
      </c>
      <c r="S5" s="13" t="s">
        <v>8</v>
      </c>
      <c r="T5" s="9">
        <v>5411117</v>
      </c>
      <c r="W5" s="13" t="s">
        <v>61</v>
      </c>
      <c r="X5" s="9">
        <v>120307.875</v>
      </c>
    </row>
    <row r="6" spans="1:24">
      <c r="A6" s="13" t="s">
        <v>4</v>
      </c>
      <c r="B6" s="9">
        <v>8323259</v>
      </c>
      <c r="C6" s="9">
        <v>1189037</v>
      </c>
      <c r="G6" s="13" t="s">
        <v>16</v>
      </c>
      <c r="H6" s="9">
        <v>38707</v>
      </c>
      <c r="K6" s="13" t="s">
        <v>11</v>
      </c>
      <c r="L6" s="9">
        <v>320106</v>
      </c>
      <c r="O6" s="13" t="s">
        <v>62</v>
      </c>
      <c r="P6" s="9">
        <v>1866176</v>
      </c>
      <c r="S6" s="13" t="s">
        <v>11</v>
      </c>
      <c r="T6" s="9">
        <v>2240742</v>
      </c>
      <c r="W6" s="13" t="s">
        <v>62</v>
      </c>
      <c r="X6" s="9">
        <v>116636</v>
      </c>
    </row>
    <row r="7" spans="1:24">
      <c r="A7" s="13" t="s">
        <v>18</v>
      </c>
      <c r="B7" s="9">
        <v>40276</v>
      </c>
      <c r="C7" s="9">
        <v>5753.7142857142862</v>
      </c>
      <c r="G7" s="13" t="s">
        <v>20</v>
      </c>
      <c r="H7" s="9">
        <v>9117</v>
      </c>
      <c r="K7" s="13" t="s">
        <v>53</v>
      </c>
      <c r="L7" s="9">
        <v>2186584.5714285714</v>
      </c>
      <c r="O7" s="13" t="s">
        <v>63</v>
      </c>
      <c r="P7" s="9">
        <v>1832596</v>
      </c>
      <c r="S7" s="13" t="s">
        <v>53</v>
      </c>
      <c r="T7" s="9">
        <v>15306092</v>
      </c>
      <c r="W7" s="13" t="s">
        <v>63</v>
      </c>
      <c r="X7" s="9">
        <v>114537.25</v>
      </c>
    </row>
    <row r="8" spans="1:24">
      <c r="A8" s="13" t="s">
        <v>21</v>
      </c>
      <c r="B8" s="9">
        <v>9117</v>
      </c>
      <c r="C8" s="9">
        <v>1302.4285714285713</v>
      </c>
      <c r="G8" s="13" t="s">
        <v>13</v>
      </c>
      <c r="H8" s="9">
        <v>55927</v>
      </c>
      <c r="O8" s="13" t="s">
        <v>64</v>
      </c>
      <c r="P8" s="9">
        <v>1908986</v>
      </c>
      <c r="W8" s="13" t="s">
        <v>64</v>
      </c>
      <c r="X8" s="9">
        <v>119311.625</v>
      </c>
    </row>
    <row r="9" spans="1:24">
      <c r="A9" s="13" t="s">
        <v>7</v>
      </c>
      <c r="B9" s="9">
        <v>4560931</v>
      </c>
      <c r="C9" s="9">
        <v>651561.57142857148</v>
      </c>
      <c r="G9" s="13" t="s">
        <v>17</v>
      </c>
      <c r="H9" s="9">
        <v>22657</v>
      </c>
      <c r="O9" s="13" t="s">
        <v>65</v>
      </c>
      <c r="P9" s="9">
        <v>3874756</v>
      </c>
      <c r="W9" s="13" t="s">
        <v>65</v>
      </c>
      <c r="X9" s="9">
        <v>242172.25</v>
      </c>
    </row>
    <row r="10" spans="1:24">
      <c r="A10" s="13" t="s">
        <v>10</v>
      </c>
      <c r="B10" s="9">
        <v>2288216</v>
      </c>
      <c r="C10" s="9">
        <v>326888</v>
      </c>
      <c r="G10" s="13" t="s">
        <v>15</v>
      </c>
      <c r="H10" s="9">
        <v>44797</v>
      </c>
      <c r="O10" s="13" t="s">
        <v>66</v>
      </c>
      <c r="P10" s="9">
        <v>2063506</v>
      </c>
      <c r="W10" s="13" t="s">
        <v>66</v>
      </c>
      <c r="X10" s="9">
        <v>128969.125</v>
      </c>
    </row>
    <row r="11" spans="1:24">
      <c r="A11" s="13" t="s">
        <v>53</v>
      </c>
      <c r="B11" s="9">
        <v>15306092</v>
      </c>
      <c r="C11" s="9">
        <v>2186584.5714285714</v>
      </c>
      <c r="G11" s="13" t="s">
        <v>23</v>
      </c>
      <c r="H11" s="9">
        <v>8877</v>
      </c>
    </row>
    <row r="12" spans="1:24">
      <c r="G12" s="13" t="s">
        <v>26</v>
      </c>
      <c r="H12" s="9">
        <v>8722</v>
      </c>
    </row>
    <row r="13" spans="1:24">
      <c r="G13" s="13" t="s">
        <v>22</v>
      </c>
      <c r="H13" s="9">
        <v>8897</v>
      </c>
    </row>
    <row r="14" spans="1:24">
      <c r="G14" s="13" t="s">
        <v>19</v>
      </c>
      <c r="H14" s="9">
        <v>10767</v>
      </c>
    </row>
    <row r="15" spans="1:24">
      <c r="G15" s="13" t="s">
        <v>27</v>
      </c>
      <c r="H15" s="9">
        <v>8722</v>
      </c>
    </row>
    <row r="16" spans="1:24">
      <c r="A16" t="s">
        <v>54</v>
      </c>
      <c r="C16" t="s">
        <v>58</v>
      </c>
      <c r="G16" s="13" t="s">
        <v>25</v>
      </c>
      <c r="H16" s="9">
        <v>8767</v>
      </c>
      <c r="N16" s="12" t="s">
        <v>52</v>
      </c>
      <c r="O16" t="s">
        <v>54</v>
      </c>
      <c r="R16" s="12" t="s">
        <v>52</v>
      </c>
      <c r="S16" t="s">
        <v>55</v>
      </c>
    </row>
    <row r="17" spans="1:19">
      <c r="A17" s="9">
        <v>15306092</v>
      </c>
      <c r="C17" s="14">
        <v>-0.21301260508443476</v>
      </c>
      <c r="G17" s="13" t="s">
        <v>12</v>
      </c>
      <c r="H17" s="9">
        <v>731267</v>
      </c>
      <c r="N17" s="13" t="s">
        <v>14</v>
      </c>
      <c r="O17" s="9">
        <v>75416</v>
      </c>
      <c r="R17" s="13" t="s">
        <v>14</v>
      </c>
      <c r="S17" s="9">
        <v>10773.714285714286</v>
      </c>
    </row>
    <row r="18" spans="1:19">
      <c r="G18" s="13" t="s">
        <v>28</v>
      </c>
      <c r="H18" s="9">
        <v>8722</v>
      </c>
      <c r="N18" s="13" t="s">
        <v>24</v>
      </c>
      <c r="O18" s="9">
        <v>8877</v>
      </c>
      <c r="R18" s="13" t="s">
        <v>24</v>
      </c>
      <c r="S18" s="9">
        <v>1268.1428571428571</v>
      </c>
    </row>
    <row r="19" spans="1:19">
      <c r="G19" s="13" t="s">
        <v>3</v>
      </c>
      <c r="H19" s="9">
        <v>7591992</v>
      </c>
      <c r="N19" s="13" t="s">
        <v>4</v>
      </c>
      <c r="O19" s="9">
        <v>8323259</v>
      </c>
      <c r="R19" s="13" t="s">
        <v>4</v>
      </c>
      <c r="S19" s="9">
        <v>1189037</v>
      </c>
    </row>
    <row r="20" spans="1:19">
      <c r="G20" s="13" t="s">
        <v>53</v>
      </c>
      <c r="H20" s="9">
        <v>15306092</v>
      </c>
      <c r="N20" s="13" t="s">
        <v>18</v>
      </c>
      <c r="O20" s="9">
        <v>40276</v>
      </c>
      <c r="R20" s="13" t="s">
        <v>18</v>
      </c>
      <c r="S20" s="9">
        <v>5753.7142857142862</v>
      </c>
    </row>
    <row r="21" spans="1:19">
      <c r="A21" t="s">
        <v>55</v>
      </c>
      <c r="C21" s="15" t="s">
        <v>59</v>
      </c>
      <c r="N21" s="13" t="s">
        <v>21</v>
      </c>
      <c r="O21" s="9">
        <v>9117</v>
      </c>
      <c r="R21" s="13" t="s">
        <v>21</v>
      </c>
      <c r="S21" s="9">
        <v>1302.4285714285713</v>
      </c>
    </row>
    <row r="22" spans="1:19">
      <c r="A22" s="9">
        <v>2186584.5714285709</v>
      </c>
      <c r="C22" s="15">
        <v>16</v>
      </c>
      <c r="N22" s="13" t="s">
        <v>7</v>
      </c>
      <c r="O22" s="9">
        <v>4560931</v>
      </c>
      <c r="R22" s="13" t="s">
        <v>7</v>
      </c>
      <c r="S22" s="9">
        <v>651561.57142857148</v>
      </c>
    </row>
    <row r="23" spans="1:19">
      <c r="N23" s="13" t="s">
        <v>10</v>
      </c>
      <c r="O23" s="9">
        <v>2288216</v>
      </c>
      <c r="R23" s="13" t="s">
        <v>10</v>
      </c>
      <c r="S23" s="9">
        <v>326888</v>
      </c>
    </row>
    <row r="24" spans="1:19">
      <c r="N24" s="13" t="s">
        <v>53</v>
      </c>
      <c r="O24" s="9">
        <v>15306092</v>
      </c>
      <c r="R24" s="13" t="s">
        <v>53</v>
      </c>
      <c r="S24" s="9">
        <v>2186584.5714285714</v>
      </c>
    </row>
    <row r="26" spans="1:19">
      <c r="G26" s="12" t="s">
        <v>52</v>
      </c>
      <c r="H26" t="s">
        <v>55</v>
      </c>
    </row>
    <row r="27" spans="1:19">
      <c r="G27" s="13" t="s">
        <v>9</v>
      </c>
      <c r="H27" s="9">
        <v>320106</v>
      </c>
    </row>
    <row r="28" spans="1:19">
      <c r="G28" s="13" t="s">
        <v>6</v>
      </c>
      <c r="H28" s="9">
        <v>643916</v>
      </c>
    </row>
    <row r="29" spans="1:19">
      <c r="G29" s="13" t="s">
        <v>16</v>
      </c>
      <c r="H29" s="9">
        <v>5529.5714285714284</v>
      </c>
    </row>
    <row r="30" spans="1:19">
      <c r="G30" s="13" t="s">
        <v>20</v>
      </c>
      <c r="H30" s="9">
        <v>1302.4285714285713</v>
      </c>
    </row>
    <row r="31" spans="1:19">
      <c r="G31" s="13" t="s">
        <v>13</v>
      </c>
      <c r="H31" s="9">
        <v>7989.5714285714284</v>
      </c>
    </row>
    <row r="32" spans="1:19">
      <c r="G32" s="13" t="s">
        <v>17</v>
      </c>
      <c r="H32" s="9">
        <v>3236.7142857142858</v>
      </c>
    </row>
    <row r="33" spans="7:8">
      <c r="G33" s="13" t="s">
        <v>15</v>
      </c>
      <c r="H33" s="9">
        <v>6399.5714285714284</v>
      </c>
    </row>
    <row r="34" spans="7:8">
      <c r="G34" s="13" t="s">
        <v>23</v>
      </c>
      <c r="H34" s="9">
        <v>1268.1428571428571</v>
      </c>
    </row>
    <row r="35" spans="7:8">
      <c r="G35" s="13" t="s">
        <v>26</v>
      </c>
      <c r="H35" s="9">
        <v>1246</v>
      </c>
    </row>
    <row r="36" spans="7:8">
      <c r="G36" s="13" t="s">
        <v>22</v>
      </c>
      <c r="H36" s="9">
        <v>1271</v>
      </c>
    </row>
    <row r="37" spans="7:8">
      <c r="G37" s="13" t="s">
        <v>19</v>
      </c>
      <c r="H37" s="9">
        <v>1538.1428571428571</v>
      </c>
    </row>
    <row r="38" spans="7:8">
      <c r="G38" s="13" t="s">
        <v>27</v>
      </c>
      <c r="H38" s="9">
        <v>1246</v>
      </c>
    </row>
    <row r="39" spans="7:8">
      <c r="G39" s="13" t="s">
        <v>25</v>
      </c>
      <c r="H39" s="9">
        <v>1252.4285714285713</v>
      </c>
    </row>
    <row r="40" spans="7:8">
      <c r="G40" s="13" t="s">
        <v>12</v>
      </c>
      <c r="H40" s="9">
        <v>104466.71428571429</v>
      </c>
    </row>
    <row r="41" spans="7:8">
      <c r="G41" s="13" t="s">
        <v>28</v>
      </c>
      <c r="H41" s="9">
        <v>1246</v>
      </c>
    </row>
    <row r="42" spans="7:8">
      <c r="G42" s="13" t="s">
        <v>3</v>
      </c>
      <c r="H42" s="9">
        <v>1084570.2857142857</v>
      </c>
    </row>
    <row r="43" spans="7:8">
      <c r="G43" s="13" t="s">
        <v>53</v>
      </c>
      <c r="H43" s="9">
        <v>2186584.5714285714</v>
      </c>
    </row>
  </sheetData>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F274B-11C6-43E0-B974-01B239743858}">
  <sheetPr>
    <pageSetUpPr fitToPage="1"/>
  </sheetPr>
  <dimension ref="A1:V81"/>
  <sheetViews>
    <sheetView showGridLines="0" zoomScale="39" zoomScaleNormal="39" workbookViewId="0">
      <selection activeCell="AA15" sqref="AA15"/>
    </sheetView>
  </sheetViews>
  <sheetFormatPr defaultRowHeight="15"/>
  <cols>
    <col min="3" max="3" width="7.42578125" bestFit="1" customWidth="1"/>
    <col min="4" max="4" width="19.42578125" bestFit="1" customWidth="1"/>
    <col min="5" max="5" width="3.7109375" customWidth="1"/>
    <col min="9" max="9" width="3.7109375" customWidth="1"/>
    <col min="13" max="13" width="3.7109375" customWidth="1"/>
    <col min="17" max="17" width="3.85546875" customWidth="1"/>
    <col min="20" max="20" width="9.140625" customWidth="1"/>
    <col min="21" max="21" width="3.7109375" customWidth="1"/>
  </cols>
  <sheetData>
    <row r="1" spans="1:22">
      <c r="A1" s="16"/>
      <c r="B1" s="16"/>
      <c r="C1" s="16"/>
      <c r="D1" s="16"/>
      <c r="E1" s="16"/>
      <c r="F1" s="16"/>
      <c r="G1" s="16"/>
      <c r="H1" s="16"/>
      <c r="I1" s="16"/>
      <c r="J1" s="16"/>
      <c r="K1" s="16"/>
      <c r="L1" s="16"/>
      <c r="M1" s="16"/>
      <c r="N1" s="16"/>
      <c r="O1" s="16"/>
      <c r="P1" s="16"/>
      <c r="Q1" s="16"/>
      <c r="R1" s="16"/>
      <c r="S1" s="16"/>
      <c r="T1" s="16"/>
      <c r="U1" s="16"/>
      <c r="V1" s="16"/>
    </row>
    <row r="2" spans="1:22">
      <c r="A2" s="16"/>
      <c r="B2" s="16"/>
      <c r="C2" s="16"/>
      <c r="D2" s="16"/>
      <c r="E2" s="16"/>
      <c r="F2" s="16"/>
      <c r="G2" s="16"/>
      <c r="H2" s="16"/>
      <c r="I2" s="16"/>
      <c r="J2" s="16"/>
      <c r="K2" s="16"/>
      <c r="L2" s="16"/>
      <c r="M2" s="16"/>
      <c r="N2" s="16"/>
      <c r="O2" s="16"/>
      <c r="P2" s="16"/>
      <c r="Q2" s="16"/>
      <c r="R2" s="16"/>
      <c r="S2" s="16"/>
      <c r="T2" s="16"/>
      <c r="U2" s="16"/>
      <c r="V2" s="16"/>
    </row>
    <row r="3" spans="1:22" ht="33" customHeight="1">
      <c r="A3" s="16"/>
      <c r="B3" s="20" t="s">
        <v>57</v>
      </c>
      <c r="C3" s="20"/>
      <c r="D3" s="20"/>
      <c r="E3" s="20"/>
      <c r="F3" s="20"/>
      <c r="G3" s="20"/>
      <c r="H3" s="20"/>
      <c r="I3" s="20"/>
      <c r="J3" s="20"/>
      <c r="K3" s="20"/>
      <c r="L3" s="20"/>
      <c r="M3" s="20"/>
      <c r="N3" s="20"/>
      <c r="O3" s="20"/>
      <c r="P3" s="20"/>
      <c r="Q3" s="20"/>
      <c r="R3" s="20"/>
      <c r="S3" s="20"/>
      <c r="T3" s="20"/>
      <c r="U3" s="20"/>
      <c r="V3" s="16"/>
    </row>
    <row r="4" spans="1:22" ht="15" customHeight="1">
      <c r="A4" s="16"/>
      <c r="B4" s="20"/>
      <c r="C4" s="20"/>
      <c r="D4" s="20"/>
      <c r="E4" s="20"/>
      <c r="F4" s="20"/>
      <c r="G4" s="20"/>
      <c r="H4" s="20"/>
      <c r="I4" s="20"/>
      <c r="J4" s="20"/>
      <c r="K4" s="20"/>
      <c r="L4" s="20"/>
      <c r="M4" s="20"/>
      <c r="N4" s="20"/>
      <c r="O4" s="20"/>
      <c r="P4" s="20"/>
      <c r="Q4" s="20"/>
      <c r="R4" s="20"/>
      <c r="S4" s="20"/>
      <c r="T4" s="20"/>
      <c r="U4" s="20"/>
      <c r="V4" s="16"/>
    </row>
    <row r="5" spans="1:22" ht="15" customHeight="1">
      <c r="A5" s="16"/>
      <c r="B5" s="18"/>
      <c r="C5" s="18"/>
      <c r="D5" s="18"/>
      <c r="E5" s="18"/>
      <c r="F5" s="18"/>
      <c r="G5" s="18"/>
      <c r="H5" s="18"/>
      <c r="I5" s="18"/>
      <c r="J5" s="18"/>
      <c r="K5" s="18"/>
      <c r="L5" s="18"/>
      <c r="M5" s="18"/>
      <c r="N5" s="18"/>
      <c r="O5" s="18"/>
      <c r="P5" s="18"/>
      <c r="Q5" s="18"/>
      <c r="R5" s="18"/>
      <c r="S5" s="18"/>
      <c r="T5" s="18"/>
      <c r="U5" s="16"/>
      <c r="V5" s="16"/>
    </row>
    <row r="6" spans="1:22" ht="15" customHeight="1">
      <c r="A6" s="16"/>
      <c r="B6" s="18"/>
      <c r="C6" s="18"/>
      <c r="D6" s="18"/>
      <c r="E6" s="18"/>
      <c r="F6" s="18"/>
      <c r="G6" s="18"/>
      <c r="H6" s="18"/>
      <c r="I6" s="18"/>
      <c r="J6" s="18"/>
      <c r="K6" s="18"/>
      <c r="L6" s="18"/>
      <c r="M6" s="18"/>
      <c r="N6" s="18"/>
      <c r="O6" s="18"/>
      <c r="P6" s="18"/>
      <c r="Q6" s="18"/>
      <c r="R6" s="18"/>
      <c r="S6" s="18"/>
      <c r="T6" s="18"/>
      <c r="U6" s="16"/>
      <c r="V6" s="16"/>
    </row>
    <row r="7" spans="1:22">
      <c r="A7" s="16"/>
      <c r="B7" s="16"/>
      <c r="C7" s="16"/>
      <c r="D7" s="16"/>
      <c r="E7" s="17"/>
      <c r="F7" s="17"/>
      <c r="G7" s="17"/>
      <c r="H7" s="17"/>
      <c r="I7" s="17"/>
      <c r="J7" s="17"/>
      <c r="K7" s="17"/>
      <c r="L7" s="17"/>
      <c r="M7" s="17"/>
      <c r="N7" s="17"/>
      <c r="O7" s="17"/>
      <c r="P7" s="17"/>
      <c r="Q7" s="17"/>
      <c r="R7" s="17"/>
      <c r="S7" s="17"/>
      <c r="T7" s="17"/>
      <c r="U7" s="17"/>
      <c r="V7" s="16"/>
    </row>
    <row r="8" spans="1:22" ht="21" customHeight="1">
      <c r="A8" s="16"/>
      <c r="B8" s="16"/>
      <c r="C8" s="16"/>
      <c r="D8" s="16"/>
      <c r="E8" s="17"/>
      <c r="F8" s="19" t="s">
        <v>67</v>
      </c>
      <c r="G8" s="19"/>
      <c r="H8" s="19"/>
      <c r="I8" s="19"/>
      <c r="J8" s="19"/>
      <c r="K8" s="19"/>
      <c r="L8" s="19"/>
      <c r="M8" s="19"/>
      <c r="N8" s="19"/>
      <c r="O8" s="19"/>
      <c r="P8" s="19"/>
      <c r="Q8" s="19"/>
      <c r="R8" s="19"/>
      <c r="S8" s="19"/>
      <c r="T8" s="19"/>
      <c r="U8" s="17"/>
      <c r="V8" s="16"/>
    </row>
    <row r="9" spans="1:22" ht="15" customHeight="1">
      <c r="A9" s="16"/>
      <c r="B9" s="16"/>
      <c r="C9" s="16"/>
      <c r="D9" s="16"/>
      <c r="E9" s="17"/>
      <c r="F9" s="19"/>
      <c r="G9" s="19"/>
      <c r="H9" s="19"/>
      <c r="I9" s="19"/>
      <c r="J9" s="19"/>
      <c r="K9" s="19"/>
      <c r="L9" s="19"/>
      <c r="M9" s="19"/>
      <c r="N9" s="19"/>
      <c r="O9" s="19"/>
      <c r="P9" s="19"/>
      <c r="Q9" s="19"/>
      <c r="R9" s="19"/>
      <c r="S9" s="19"/>
      <c r="T9" s="19"/>
      <c r="U9" s="17"/>
      <c r="V9" s="16"/>
    </row>
    <row r="10" spans="1:22">
      <c r="A10" s="16"/>
      <c r="B10" s="16"/>
      <c r="C10" s="16"/>
      <c r="D10" s="16"/>
      <c r="E10" s="17"/>
      <c r="F10" s="17"/>
      <c r="G10" s="17"/>
      <c r="H10" s="17"/>
      <c r="I10" s="17"/>
      <c r="J10" s="17"/>
      <c r="K10" s="17"/>
      <c r="L10" s="17"/>
      <c r="M10" s="17"/>
      <c r="N10" s="17"/>
      <c r="O10" s="17"/>
      <c r="P10" s="17"/>
      <c r="Q10" s="17"/>
      <c r="R10" s="17"/>
      <c r="S10" s="17"/>
      <c r="T10" s="17"/>
      <c r="U10" s="17"/>
      <c r="V10" s="16"/>
    </row>
    <row r="11" spans="1:22">
      <c r="A11" s="16"/>
      <c r="B11" s="16"/>
      <c r="C11" s="16"/>
      <c r="D11" s="16"/>
      <c r="E11" s="17"/>
      <c r="F11" s="17"/>
      <c r="G11" s="17"/>
      <c r="H11" s="17"/>
      <c r="I11" s="17"/>
      <c r="J11" s="17"/>
      <c r="K11" s="17"/>
      <c r="L11" s="17"/>
      <c r="M11" s="17"/>
      <c r="N11" s="17"/>
      <c r="O11" s="17"/>
      <c r="P11" s="17"/>
      <c r="Q11" s="17"/>
      <c r="R11" s="17"/>
      <c r="S11" s="17"/>
      <c r="T11" s="17"/>
      <c r="U11" s="17"/>
      <c r="V11" s="16"/>
    </row>
    <row r="12" spans="1:22" ht="21">
      <c r="A12" s="16"/>
      <c r="B12" s="16"/>
      <c r="C12" s="16"/>
      <c r="D12" s="16"/>
      <c r="E12" s="17"/>
      <c r="F12" s="24" t="s">
        <v>68</v>
      </c>
      <c r="G12" s="24"/>
      <c r="H12" s="24"/>
      <c r="I12" s="17"/>
      <c r="J12" s="24" t="s">
        <v>69</v>
      </c>
      <c r="K12" s="24"/>
      <c r="L12" s="24"/>
      <c r="M12" s="17"/>
      <c r="N12" s="24" t="s">
        <v>41</v>
      </c>
      <c r="O12" s="24"/>
      <c r="P12" s="24"/>
      <c r="Q12" s="17"/>
      <c r="R12" s="24" t="s">
        <v>70</v>
      </c>
      <c r="S12" s="24"/>
      <c r="T12" s="24"/>
      <c r="U12" s="17"/>
      <c r="V12" s="16"/>
    </row>
    <row r="13" spans="1:22">
      <c r="A13" s="16"/>
      <c r="B13" s="16"/>
      <c r="C13" s="16"/>
      <c r="D13" s="16"/>
      <c r="E13" s="17"/>
      <c r="F13" s="21">
        <f>GETPIVOTDATA("TOTALS",'Pivot Charts'!$A$16)</f>
        <v>15306092</v>
      </c>
      <c r="G13" s="21"/>
      <c r="H13" s="21"/>
      <c r="I13" s="17"/>
      <c r="J13" s="21">
        <f>GETPIVOTDATA("AVERAGE",'Pivot Charts'!$A$21)</f>
        <v>2186584.5714285709</v>
      </c>
      <c r="K13" s="21"/>
      <c r="L13" s="21"/>
      <c r="M13" s="17"/>
      <c r="N13" s="22">
        <f>GETPIVOTDATA("MoM",'Pivot Charts'!$C$16)</f>
        <v>-0.21301260508443476</v>
      </c>
      <c r="O13" s="22"/>
      <c r="P13" s="22"/>
      <c r="Q13" s="17"/>
      <c r="R13" s="23">
        <f>GETPIVOTDATA("MOVIE",'Pivot Charts'!$C$21)</f>
        <v>16</v>
      </c>
      <c r="S13" s="23"/>
      <c r="T13" s="23"/>
      <c r="U13" s="17"/>
      <c r="V13" s="16"/>
    </row>
    <row r="14" spans="1:22">
      <c r="A14" s="16"/>
      <c r="B14" s="16"/>
      <c r="C14" s="16"/>
      <c r="D14" s="16"/>
      <c r="E14" s="17"/>
      <c r="F14" s="21"/>
      <c r="G14" s="21"/>
      <c r="H14" s="21"/>
      <c r="I14" s="17"/>
      <c r="J14" s="21"/>
      <c r="K14" s="21"/>
      <c r="L14" s="21"/>
      <c r="M14" s="17"/>
      <c r="N14" s="22"/>
      <c r="O14" s="22"/>
      <c r="P14" s="22"/>
      <c r="Q14" s="17"/>
      <c r="R14" s="23"/>
      <c r="S14" s="23"/>
      <c r="T14" s="23"/>
      <c r="U14" s="17"/>
      <c r="V14" s="16"/>
    </row>
    <row r="15" spans="1:22">
      <c r="A15" s="16"/>
      <c r="B15" s="16"/>
      <c r="C15" s="16"/>
      <c r="D15" s="16"/>
      <c r="E15" s="17"/>
      <c r="F15" s="21"/>
      <c r="G15" s="21"/>
      <c r="H15" s="21"/>
      <c r="I15" s="17"/>
      <c r="J15" s="21"/>
      <c r="K15" s="21"/>
      <c r="L15" s="21"/>
      <c r="M15" s="17"/>
      <c r="N15" s="22"/>
      <c r="O15" s="22"/>
      <c r="P15" s="22"/>
      <c r="Q15" s="17"/>
      <c r="R15" s="23"/>
      <c r="S15" s="23"/>
      <c r="T15" s="23"/>
      <c r="U15" s="17"/>
      <c r="V15" s="16"/>
    </row>
    <row r="16" spans="1:22">
      <c r="A16" s="16"/>
      <c r="B16" s="16"/>
      <c r="C16" s="16"/>
      <c r="D16" s="16"/>
      <c r="E16" s="17"/>
      <c r="F16" s="17"/>
      <c r="G16" s="17"/>
      <c r="H16" s="17"/>
      <c r="I16" s="17"/>
      <c r="J16" s="17"/>
      <c r="K16" s="17"/>
      <c r="L16" s="17"/>
      <c r="M16" s="17"/>
      <c r="N16" s="17"/>
      <c r="O16" s="17"/>
      <c r="P16" s="17"/>
      <c r="Q16" s="17"/>
      <c r="R16" s="17"/>
      <c r="S16" s="17"/>
      <c r="T16" s="17"/>
      <c r="U16" s="17"/>
      <c r="V16" s="16"/>
    </row>
    <row r="17" spans="1:22">
      <c r="A17" s="16"/>
      <c r="B17" s="16"/>
      <c r="C17" s="16"/>
      <c r="D17" s="16"/>
      <c r="E17" s="17"/>
      <c r="F17" s="17"/>
      <c r="G17" s="17"/>
      <c r="H17" s="17"/>
      <c r="I17" s="17"/>
      <c r="J17" s="17"/>
      <c r="K17" s="17"/>
      <c r="L17" s="17"/>
      <c r="M17" s="17"/>
      <c r="N17" s="17"/>
      <c r="O17" s="17"/>
      <c r="P17" s="17"/>
      <c r="Q17" s="17"/>
      <c r="R17" s="17"/>
      <c r="S17" s="17"/>
      <c r="T17" s="17"/>
      <c r="U17" s="17"/>
      <c r="V17" s="16"/>
    </row>
    <row r="18" spans="1:22">
      <c r="A18" s="16"/>
      <c r="B18" s="16"/>
      <c r="C18" s="16"/>
      <c r="D18" s="16"/>
      <c r="E18" s="17"/>
      <c r="F18" s="17"/>
      <c r="G18" s="17"/>
      <c r="H18" s="17"/>
      <c r="I18" s="17"/>
      <c r="J18" s="17"/>
      <c r="K18" s="17"/>
      <c r="L18" s="17"/>
      <c r="M18" s="17"/>
      <c r="N18" s="17"/>
      <c r="O18" s="17"/>
      <c r="P18" s="17"/>
      <c r="Q18" s="17"/>
      <c r="R18" s="17"/>
      <c r="S18" s="17"/>
      <c r="T18" s="17"/>
      <c r="U18" s="17"/>
      <c r="V18" s="16"/>
    </row>
    <row r="19" spans="1:22">
      <c r="A19" s="16"/>
      <c r="B19" s="16"/>
      <c r="C19" s="16"/>
      <c r="D19" s="16"/>
      <c r="E19" s="17"/>
      <c r="F19" s="17"/>
      <c r="G19" s="17"/>
      <c r="H19" s="17"/>
      <c r="I19" s="17"/>
      <c r="J19" s="17"/>
      <c r="K19" s="17"/>
      <c r="L19" s="17"/>
      <c r="M19" s="17"/>
      <c r="N19" s="17"/>
      <c r="O19" s="17"/>
      <c r="P19" s="17"/>
      <c r="Q19" s="17"/>
      <c r="R19" s="17"/>
      <c r="S19" s="17"/>
      <c r="T19" s="17"/>
      <c r="U19" s="17"/>
      <c r="V19" s="16"/>
    </row>
    <row r="20" spans="1:22">
      <c r="A20" s="16"/>
      <c r="B20" s="16"/>
      <c r="C20" s="16"/>
      <c r="D20" s="16"/>
      <c r="E20" s="17"/>
      <c r="F20" s="17"/>
      <c r="G20" s="17"/>
      <c r="H20" s="17"/>
      <c r="I20" s="17"/>
      <c r="J20" s="17"/>
      <c r="K20" s="17"/>
      <c r="L20" s="17"/>
      <c r="M20" s="17"/>
      <c r="N20" s="17"/>
      <c r="O20" s="17"/>
      <c r="P20" s="17"/>
      <c r="Q20" s="17"/>
      <c r="R20" s="17"/>
      <c r="S20" s="17"/>
      <c r="T20" s="17"/>
      <c r="U20" s="17"/>
      <c r="V20" s="16"/>
    </row>
    <row r="21" spans="1:22">
      <c r="A21" s="16"/>
      <c r="B21" s="16"/>
      <c r="C21" s="16"/>
      <c r="D21" s="16"/>
      <c r="E21" s="17"/>
      <c r="F21" s="17"/>
      <c r="G21" s="17"/>
      <c r="H21" s="17"/>
      <c r="I21" s="17"/>
      <c r="J21" s="17"/>
      <c r="K21" s="17"/>
      <c r="L21" s="17"/>
      <c r="M21" s="17"/>
      <c r="N21" s="17"/>
      <c r="O21" s="17"/>
      <c r="P21" s="17"/>
      <c r="Q21" s="17"/>
      <c r="R21" s="17"/>
      <c r="S21" s="17"/>
      <c r="T21" s="17"/>
      <c r="U21" s="17"/>
      <c r="V21" s="16"/>
    </row>
    <row r="22" spans="1:22">
      <c r="A22" s="16"/>
      <c r="B22" s="16"/>
      <c r="C22" s="16"/>
      <c r="D22" s="16"/>
      <c r="E22" s="17"/>
      <c r="F22" s="17"/>
      <c r="G22" s="17"/>
      <c r="H22" s="17"/>
      <c r="I22" s="17"/>
      <c r="J22" s="17"/>
      <c r="K22" s="17"/>
      <c r="L22" s="17"/>
      <c r="M22" s="17"/>
      <c r="N22" s="17"/>
      <c r="O22" s="17"/>
      <c r="P22" s="17"/>
      <c r="Q22" s="17"/>
      <c r="R22" s="17"/>
      <c r="S22" s="17"/>
      <c r="T22" s="17"/>
      <c r="U22" s="17"/>
      <c r="V22" s="16"/>
    </row>
    <row r="23" spans="1:22">
      <c r="A23" s="16"/>
      <c r="B23" s="16"/>
      <c r="C23" s="16"/>
      <c r="D23" s="16"/>
      <c r="E23" s="17"/>
      <c r="F23" s="17"/>
      <c r="G23" s="17"/>
      <c r="H23" s="17"/>
      <c r="I23" s="17"/>
      <c r="J23" s="17"/>
      <c r="K23" s="17"/>
      <c r="L23" s="17"/>
      <c r="M23" s="17"/>
      <c r="N23" s="17"/>
      <c r="O23" s="17"/>
      <c r="P23" s="17"/>
      <c r="Q23" s="17"/>
      <c r="R23" s="17"/>
      <c r="S23" s="17"/>
      <c r="T23" s="17"/>
      <c r="U23" s="17"/>
      <c r="V23" s="16"/>
    </row>
    <row r="24" spans="1:22">
      <c r="A24" s="16"/>
      <c r="B24" s="16"/>
      <c r="C24" s="16"/>
      <c r="D24" s="16"/>
      <c r="E24" s="17"/>
      <c r="F24" s="17"/>
      <c r="G24" s="17"/>
      <c r="H24" s="17"/>
      <c r="I24" s="17"/>
      <c r="J24" s="17"/>
      <c r="K24" s="17"/>
      <c r="L24" s="17"/>
      <c r="M24" s="17"/>
      <c r="N24" s="17"/>
      <c r="O24" s="17"/>
      <c r="P24" s="17"/>
      <c r="Q24" s="17"/>
      <c r="R24" s="17"/>
      <c r="S24" s="17"/>
      <c r="T24" s="17"/>
      <c r="U24" s="17"/>
      <c r="V24" s="16"/>
    </row>
    <row r="25" spans="1:22">
      <c r="A25" s="16"/>
      <c r="B25" s="16"/>
      <c r="C25" s="16"/>
      <c r="D25" s="16"/>
      <c r="E25" s="17"/>
      <c r="F25" s="17"/>
      <c r="G25" s="17"/>
      <c r="H25" s="17"/>
      <c r="I25" s="17"/>
      <c r="J25" s="17"/>
      <c r="K25" s="17"/>
      <c r="L25" s="17"/>
      <c r="M25" s="17"/>
      <c r="N25" s="17"/>
      <c r="O25" s="17"/>
      <c r="P25" s="17"/>
      <c r="Q25" s="17"/>
      <c r="R25" s="17"/>
      <c r="S25" s="17"/>
      <c r="T25" s="17"/>
      <c r="U25" s="17"/>
      <c r="V25" s="16"/>
    </row>
    <row r="26" spans="1:22">
      <c r="A26" s="16"/>
      <c r="B26" s="16"/>
      <c r="C26" s="16"/>
      <c r="D26" s="16"/>
      <c r="E26" s="17"/>
      <c r="F26" s="17"/>
      <c r="G26" s="17"/>
      <c r="H26" s="17"/>
      <c r="I26" s="17"/>
      <c r="J26" s="17"/>
      <c r="K26" s="17"/>
      <c r="L26" s="17"/>
      <c r="M26" s="17"/>
      <c r="N26" s="17"/>
      <c r="O26" s="17"/>
      <c r="P26" s="17"/>
      <c r="Q26" s="17"/>
      <c r="R26" s="17"/>
      <c r="S26" s="17"/>
      <c r="T26" s="17"/>
      <c r="U26" s="17"/>
      <c r="V26" s="16"/>
    </row>
    <row r="27" spans="1:22">
      <c r="A27" s="16"/>
      <c r="B27" s="16"/>
      <c r="C27" s="16"/>
      <c r="D27" s="16"/>
      <c r="E27" s="17"/>
      <c r="F27" s="17"/>
      <c r="G27" s="17"/>
      <c r="H27" s="17"/>
      <c r="I27" s="17"/>
      <c r="J27" s="17"/>
      <c r="K27" s="17"/>
      <c r="L27" s="17"/>
      <c r="M27" s="17"/>
      <c r="N27" s="17"/>
      <c r="O27" s="17"/>
      <c r="P27" s="17"/>
      <c r="Q27" s="17"/>
      <c r="R27" s="17"/>
      <c r="S27" s="17"/>
      <c r="T27" s="17"/>
      <c r="U27" s="17"/>
      <c r="V27" s="16"/>
    </row>
    <row r="28" spans="1:22">
      <c r="A28" s="16"/>
      <c r="B28" s="16"/>
      <c r="C28" s="16"/>
      <c r="D28" s="16"/>
      <c r="E28" s="17"/>
      <c r="F28" s="17"/>
      <c r="G28" s="17"/>
      <c r="H28" s="17"/>
      <c r="I28" s="17"/>
      <c r="J28" s="17"/>
      <c r="K28" s="17"/>
      <c r="L28" s="17"/>
      <c r="M28" s="17"/>
      <c r="N28" s="17"/>
      <c r="O28" s="17"/>
      <c r="P28" s="17"/>
      <c r="Q28" s="17"/>
      <c r="R28" s="17"/>
      <c r="S28" s="17"/>
      <c r="T28" s="17"/>
      <c r="U28" s="17"/>
      <c r="V28" s="16"/>
    </row>
    <row r="29" spans="1:22">
      <c r="A29" s="16"/>
      <c r="B29" s="16"/>
      <c r="C29" s="16"/>
      <c r="D29" s="16"/>
      <c r="E29" s="17"/>
      <c r="F29" s="17"/>
      <c r="G29" s="17"/>
      <c r="H29" s="17"/>
      <c r="I29" s="17"/>
      <c r="J29" s="17"/>
      <c r="K29" s="17"/>
      <c r="L29" s="17"/>
      <c r="M29" s="17"/>
      <c r="N29" s="17"/>
      <c r="O29" s="17"/>
      <c r="P29" s="17"/>
      <c r="Q29" s="17"/>
      <c r="R29" s="17"/>
      <c r="S29" s="17"/>
      <c r="T29" s="17"/>
      <c r="U29" s="17"/>
      <c r="V29" s="16"/>
    </row>
    <row r="30" spans="1:22">
      <c r="A30" s="16"/>
      <c r="B30" s="16"/>
      <c r="C30" s="16"/>
      <c r="D30" s="16"/>
      <c r="E30" s="17"/>
      <c r="F30" s="17"/>
      <c r="G30" s="17"/>
      <c r="H30" s="17"/>
      <c r="I30" s="17"/>
      <c r="J30" s="17"/>
      <c r="K30" s="17"/>
      <c r="L30" s="17"/>
      <c r="M30" s="17"/>
      <c r="N30" s="17"/>
      <c r="O30" s="17"/>
      <c r="P30" s="17"/>
      <c r="Q30" s="17"/>
      <c r="R30" s="17"/>
      <c r="S30" s="17"/>
      <c r="T30" s="17"/>
      <c r="U30" s="17"/>
      <c r="V30" s="16"/>
    </row>
    <row r="31" spans="1:22">
      <c r="A31" s="16"/>
      <c r="B31" s="16"/>
      <c r="C31" s="16"/>
      <c r="D31" s="16"/>
      <c r="E31" s="17"/>
      <c r="F31" s="17"/>
      <c r="G31" s="17"/>
      <c r="H31" s="17"/>
      <c r="I31" s="17"/>
      <c r="J31" s="17"/>
      <c r="K31" s="17"/>
      <c r="L31" s="17"/>
      <c r="M31" s="17"/>
      <c r="N31" s="17"/>
      <c r="O31" s="17"/>
      <c r="P31" s="17"/>
      <c r="Q31" s="17"/>
      <c r="R31" s="17"/>
      <c r="S31" s="17"/>
      <c r="T31" s="17"/>
      <c r="U31" s="17"/>
      <c r="V31" s="16"/>
    </row>
    <row r="32" spans="1:22">
      <c r="A32" s="16"/>
      <c r="B32" s="16"/>
      <c r="C32" s="16"/>
      <c r="D32" s="16"/>
      <c r="E32" s="17"/>
      <c r="F32" s="17"/>
      <c r="G32" s="17"/>
      <c r="H32" s="17"/>
      <c r="I32" s="17"/>
      <c r="J32" s="17"/>
      <c r="K32" s="17"/>
      <c r="L32" s="17"/>
      <c r="M32" s="17"/>
      <c r="N32" s="17"/>
      <c r="O32" s="17"/>
      <c r="P32" s="17"/>
      <c r="Q32" s="17"/>
      <c r="R32" s="17"/>
      <c r="S32" s="17"/>
      <c r="T32" s="17"/>
      <c r="U32" s="17"/>
      <c r="V32" s="16"/>
    </row>
    <row r="33" spans="1:22">
      <c r="A33" s="16"/>
      <c r="B33" s="16"/>
      <c r="C33" s="16"/>
      <c r="D33" s="16"/>
      <c r="E33" s="17"/>
      <c r="F33" s="17"/>
      <c r="G33" s="17"/>
      <c r="H33" s="17"/>
      <c r="I33" s="17"/>
      <c r="J33" s="17"/>
      <c r="K33" s="17"/>
      <c r="L33" s="17"/>
      <c r="M33" s="17"/>
      <c r="N33" s="17"/>
      <c r="O33" s="17"/>
      <c r="P33" s="17"/>
      <c r="Q33" s="17"/>
      <c r="R33" s="17"/>
      <c r="S33" s="17"/>
      <c r="T33" s="17"/>
      <c r="U33" s="17"/>
      <c r="V33" s="16"/>
    </row>
    <row r="34" spans="1:22">
      <c r="A34" s="16"/>
      <c r="B34" s="16"/>
      <c r="C34" s="16"/>
      <c r="D34" s="16"/>
      <c r="E34" s="17"/>
      <c r="F34" s="17"/>
      <c r="G34" s="17"/>
      <c r="H34" s="17"/>
      <c r="I34" s="17"/>
      <c r="J34" s="17"/>
      <c r="K34" s="17"/>
      <c r="L34" s="17"/>
      <c r="M34" s="17"/>
      <c r="N34" s="17"/>
      <c r="O34" s="17"/>
      <c r="P34" s="17"/>
      <c r="Q34" s="17"/>
      <c r="R34" s="17"/>
      <c r="S34" s="17"/>
      <c r="T34" s="17"/>
      <c r="U34" s="17"/>
      <c r="V34" s="16"/>
    </row>
    <row r="35" spans="1:22">
      <c r="A35" s="16"/>
      <c r="B35" s="16"/>
      <c r="C35" s="16"/>
      <c r="D35" s="16"/>
      <c r="E35" s="17"/>
      <c r="F35" s="17"/>
      <c r="G35" s="17"/>
      <c r="H35" s="17"/>
      <c r="I35" s="17"/>
      <c r="J35" s="17"/>
      <c r="K35" s="17"/>
      <c r="L35" s="17"/>
      <c r="M35" s="17"/>
      <c r="N35" s="17"/>
      <c r="O35" s="17"/>
      <c r="P35" s="17"/>
      <c r="Q35" s="17"/>
      <c r="R35" s="17"/>
      <c r="S35" s="17"/>
      <c r="T35" s="17"/>
      <c r="U35" s="17"/>
      <c r="V35" s="16"/>
    </row>
    <row r="36" spans="1:22">
      <c r="A36" s="16"/>
      <c r="B36" s="16"/>
      <c r="C36" s="16"/>
      <c r="D36" s="16"/>
      <c r="E36" s="17"/>
      <c r="F36" s="17"/>
      <c r="G36" s="17"/>
      <c r="H36" s="17"/>
      <c r="I36" s="17"/>
      <c r="J36" s="17"/>
      <c r="K36" s="17"/>
      <c r="L36" s="17"/>
      <c r="M36" s="17"/>
      <c r="N36" s="17"/>
      <c r="O36" s="17"/>
      <c r="P36" s="17"/>
      <c r="Q36" s="17"/>
      <c r="R36" s="17"/>
      <c r="S36" s="17"/>
      <c r="T36" s="17"/>
      <c r="U36" s="17"/>
      <c r="V36" s="16"/>
    </row>
    <row r="37" spans="1:22">
      <c r="A37" s="16"/>
      <c r="B37" s="16"/>
      <c r="C37" s="16"/>
      <c r="D37" s="16"/>
      <c r="E37" s="17"/>
      <c r="F37" s="17"/>
      <c r="G37" s="17"/>
      <c r="H37" s="17"/>
      <c r="I37" s="17"/>
      <c r="J37" s="17"/>
      <c r="K37" s="17"/>
      <c r="L37" s="17"/>
      <c r="M37" s="17"/>
      <c r="N37" s="17"/>
      <c r="O37" s="17"/>
      <c r="P37" s="17"/>
      <c r="Q37" s="17"/>
      <c r="R37" s="17"/>
      <c r="S37" s="17"/>
      <c r="T37" s="17"/>
      <c r="U37" s="17"/>
      <c r="V37" s="16"/>
    </row>
    <row r="38" spans="1:22">
      <c r="A38" s="16"/>
      <c r="B38" s="16"/>
      <c r="C38" s="16"/>
      <c r="D38" s="16"/>
      <c r="E38" s="17"/>
      <c r="F38" s="17"/>
      <c r="G38" s="17"/>
      <c r="H38" s="17"/>
      <c r="I38" s="17"/>
      <c r="J38" s="17"/>
      <c r="K38" s="17"/>
      <c r="L38" s="17"/>
      <c r="M38" s="17"/>
      <c r="N38" s="17"/>
      <c r="O38" s="17"/>
      <c r="P38" s="17"/>
      <c r="Q38" s="17"/>
      <c r="R38" s="17"/>
      <c r="S38" s="17"/>
      <c r="T38" s="17" t="s">
        <v>72</v>
      </c>
      <c r="U38" s="17"/>
      <c r="V38" s="16"/>
    </row>
    <row r="39" spans="1:22">
      <c r="A39" s="16"/>
      <c r="B39" s="16"/>
      <c r="C39" s="16"/>
      <c r="D39" s="16"/>
      <c r="E39" s="17"/>
      <c r="F39" s="17"/>
      <c r="G39" s="17"/>
      <c r="H39" s="17"/>
      <c r="I39" s="17"/>
      <c r="J39" s="17"/>
      <c r="K39" s="17"/>
      <c r="L39" s="17"/>
      <c r="M39" s="17"/>
      <c r="N39" s="17"/>
      <c r="O39" s="17"/>
      <c r="P39" s="17"/>
      <c r="Q39" s="17"/>
      <c r="R39" s="17"/>
      <c r="S39" s="17"/>
      <c r="T39" s="17"/>
      <c r="U39" s="17"/>
      <c r="V39" s="16"/>
    </row>
    <row r="40" spans="1:22">
      <c r="A40" s="16"/>
      <c r="B40" s="16"/>
      <c r="C40" s="16"/>
      <c r="D40" s="16"/>
      <c r="E40" s="17"/>
      <c r="F40" s="17"/>
      <c r="G40" s="17"/>
      <c r="H40" s="17"/>
      <c r="I40" s="17"/>
      <c r="J40" s="17"/>
      <c r="K40" s="17"/>
      <c r="L40" s="17"/>
      <c r="M40" s="17"/>
      <c r="N40" s="17"/>
      <c r="O40" s="17"/>
      <c r="P40" s="17"/>
      <c r="Q40" s="17"/>
      <c r="R40" s="17"/>
      <c r="S40" s="17"/>
      <c r="T40" s="17"/>
      <c r="U40" s="17"/>
      <c r="V40" s="16"/>
    </row>
    <row r="41" spans="1:22">
      <c r="A41" s="16"/>
      <c r="B41" s="16"/>
      <c r="C41" s="16"/>
      <c r="D41" s="16"/>
      <c r="E41" s="17"/>
      <c r="F41" s="17"/>
      <c r="G41" s="17"/>
      <c r="H41" s="17"/>
      <c r="I41" s="17"/>
      <c r="J41" s="17"/>
      <c r="K41" s="17"/>
      <c r="L41" s="17"/>
      <c r="M41" s="17"/>
      <c r="N41" s="17"/>
      <c r="O41" s="17"/>
      <c r="P41" s="17"/>
      <c r="Q41" s="17"/>
      <c r="R41" s="17"/>
      <c r="S41" s="17"/>
      <c r="T41" s="17"/>
      <c r="U41" s="17"/>
      <c r="V41" s="16"/>
    </row>
    <row r="42" spans="1:22">
      <c r="A42" s="16"/>
      <c r="B42" s="16"/>
      <c r="C42" s="16"/>
      <c r="D42" s="16"/>
      <c r="E42" s="17"/>
      <c r="F42" s="17"/>
      <c r="G42" s="17"/>
      <c r="H42" s="17"/>
      <c r="I42" s="17"/>
      <c r="J42" s="17"/>
      <c r="K42" s="17"/>
      <c r="L42" s="17"/>
      <c r="M42" s="17"/>
      <c r="N42" s="17"/>
      <c r="O42" s="17"/>
      <c r="P42" s="17"/>
      <c r="Q42" s="17"/>
      <c r="R42" s="17"/>
      <c r="S42" s="17"/>
      <c r="T42" s="17"/>
      <c r="U42" s="17"/>
      <c r="V42" s="16"/>
    </row>
    <row r="43" spans="1:22">
      <c r="A43" s="16"/>
      <c r="B43" s="16"/>
      <c r="C43" s="16"/>
      <c r="D43" s="16"/>
      <c r="E43" s="17"/>
      <c r="F43" s="17"/>
      <c r="G43" s="17"/>
      <c r="H43" s="17"/>
      <c r="I43" s="17"/>
      <c r="J43" s="17"/>
      <c r="K43" s="17"/>
      <c r="L43" s="17"/>
      <c r="M43" s="17"/>
      <c r="N43" s="17"/>
      <c r="O43" s="17"/>
      <c r="P43" s="17"/>
      <c r="Q43" s="17"/>
      <c r="R43" s="17"/>
      <c r="S43" s="17"/>
      <c r="T43" s="17"/>
      <c r="U43" s="17"/>
      <c r="V43" s="16"/>
    </row>
    <row r="44" spans="1:22">
      <c r="A44" s="16"/>
      <c r="B44" s="16"/>
      <c r="C44" s="16"/>
      <c r="D44" s="16"/>
      <c r="E44" s="17"/>
      <c r="F44" s="17"/>
      <c r="G44" s="17"/>
      <c r="H44" s="17"/>
      <c r="I44" s="17"/>
      <c r="J44" s="17"/>
      <c r="K44" s="17"/>
      <c r="L44" s="17"/>
      <c r="M44" s="17"/>
      <c r="N44" s="17"/>
      <c r="O44" s="17"/>
      <c r="P44" s="17"/>
      <c r="Q44" s="17"/>
      <c r="R44" s="17"/>
      <c r="S44" s="17"/>
      <c r="T44" s="17"/>
      <c r="U44" s="17"/>
      <c r="V44" s="16"/>
    </row>
    <row r="45" spans="1:22">
      <c r="A45" s="16"/>
      <c r="B45" s="16"/>
      <c r="C45" s="16"/>
      <c r="D45" s="16"/>
      <c r="E45" s="16"/>
      <c r="F45" s="16"/>
      <c r="G45" s="16"/>
      <c r="H45" s="16"/>
      <c r="I45" s="16"/>
      <c r="J45" s="16"/>
      <c r="K45" s="16"/>
      <c r="L45" s="16"/>
      <c r="M45" s="16"/>
      <c r="N45" s="16"/>
      <c r="O45" s="16"/>
      <c r="P45" s="16"/>
      <c r="Q45" s="16"/>
      <c r="R45" s="16"/>
      <c r="S45" s="16"/>
      <c r="T45" s="16"/>
      <c r="U45" s="16"/>
      <c r="V45" s="16"/>
    </row>
    <row r="46" spans="1:22">
      <c r="A46" s="16"/>
      <c r="B46" s="16"/>
      <c r="C46" s="16"/>
      <c r="D46" s="16"/>
      <c r="E46" s="16"/>
      <c r="F46" s="16"/>
      <c r="G46" s="16"/>
      <c r="H46" s="16"/>
      <c r="I46" s="16"/>
      <c r="J46" s="16"/>
      <c r="K46" s="16"/>
      <c r="L46" s="16"/>
      <c r="M46" s="16"/>
      <c r="N46" s="16"/>
      <c r="O46" s="16"/>
      <c r="P46" s="16"/>
      <c r="Q46" s="16"/>
      <c r="R46" s="16"/>
      <c r="S46" s="16"/>
      <c r="T46" s="16"/>
      <c r="U46" s="16"/>
      <c r="V46" s="16"/>
    </row>
    <row r="47" spans="1:22" ht="15" customHeight="1">
      <c r="A47" s="16"/>
      <c r="B47" s="16"/>
      <c r="C47" s="16"/>
      <c r="D47" s="16"/>
      <c r="E47" s="17"/>
      <c r="F47" s="19" t="s">
        <v>71</v>
      </c>
      <c r="G47" s="19"/>
      <c r="H47" s="19"/>
      <c r="I47" s="19"/>
      <c r="J47" s="19"/>
      <c r="K47" s="19"/>
      <c r="L47" s="19"/>
      <c r="M47" s="19"/>
      <c r="N47" s="19"/>
      <c r="O47" s="19"/>
      <c r="P47" s="19"/>
      <c r="Q47" s="19"/>
      <c r="R47" s="19"/>
      <c r="S47" s="19"/>
      <c r="T47" s="19"/>
      <c r="U47" s="17"/>
      <c r="V47" s="16"/>
    </row>
    <row r="48" spans="1:22" ht="15" customHeight="1">
      <c r="A48" s="16"/>
      <c r="B48" s="16"/>
      <c r="C48" s="16"/>
      <c r="D48" s="16"/>
      <c r="E48" s="17"/>
      <c r="F48" s="19"/>
      <c r="G48" s="19"/>
      <c r="H48" s="19"/>
      <c r="I48" s="19"/>
      <c r="J48" s="19"/>
      <c r="K48" s="19"/>
      <c r="L48" s="19"/>
      <c r="M48" s="19"/>
      <c r="N48" s="19"/>
      <c r="O48" s="19"/>
      <c r="P48" s="19"/>
      <c r="Q48" s="19"/>
      <c r="R48" s="19"/>
      <c r="S48" s="19"/>
      <c r="T48" s="19"/>
      <c r="U48" s="17"/>
      <c r="V48" s="16"/>
    </row>
    <row r="49" spans="1:22">
      <c r="A49" s="16"/>
      <c r="B49" s="16"/>
      <c r="C49" s="16"/>
      <c r="D49" s="16"/>
      <c r="E49" s="17"/>
      <c r="F49" s="17"/>
      <c r="G49" s="17"/>
      <c r="H49" s="17"/>
      <c r="I49" s="17"/>
      <c r="J49" s="17"/>
      <c r="K49" s="17"/>
      <c r="L49" s="17"/>
      <c r="M49" s="17"/>
      <c r="N49" s="17"/>
      <c r="O49" s="17"/>
      <c r="P49" s="17"/>
      <c r="Q49" s="17"/>
      <c r="R49" s="17"/>
      <c r="S49" s="17"/>
      <c r="T49" s="17"/>
      <c r="U49" s="17"/>
      <c r="V49" s="16"/>
    </row>
    <row r="50" spans="1:22">
      <c r="A50" s="16"/>
      <c r="B50" s="16"/>
      <c r="C50" s="16"/>
      <c r="D50" s="16"/>
      <c r="E50" s="17"/>
      <c r="F50" s="17"/>
      <c r="G50" s="17"/>
      <c r="H50" s="17"/>
      <c r="I50" s="17"/>
      <c r="J50" s="17"/>
      <c r="K50" s="17"/>
      <c r="L50" s="17"/>
      <c r="M50" s="17"/>
      <c r="N50" s="17"/>
      <c r="O50" s="17"/>
      <c r="P50" s="17"/>
      <c r="Q50" s="17"/>
      <c r="R50" s="17"/>
      <c r="S50" s="17"/>
      <c r="T50" s="17"/>
      <c r="U50" s="17"/>
      <c r="V50" s="16"/>
    </row>
    <row r="51" spans="1:22">
      <c r="A51" s="16"/>
      <c r="B51" s="16"/>
      <c r="C51" s="16"/>
      <c r="D51" s="16"/>
      <c r="E51" s="17"/>
      <c r="F51" s="17"/>
      <c r="G51" s="17"/>
      <c r="H51" s="17"/>
      <c r="I51" s="17"/>
      <c r="J51" s="17"/>
      <c r="K51" s="17"/>
      <c r="L51" s="17"/>
      <c r="M51" s="17"/>
      <c r="N51" s="17"/>
      <c r="O51" s="17"/>
      <c r="P51" s="17"/>
      <c r="Q51" s="17"/>
      <c r="R51" s="17"/>
      <c r="S51" s="17"/>
      <c r="T51" s="17"/>
      <c r="U51" s="17"/>
      <c r="V51" s="16"/>
    </row>
    <row r="52" spans="1:22">
      <c r="A52" s="16"/>
      <c r="B52" s="16"/>
      <c r="C52" s="16"/>
      <c r="D52" s="16"/>
      <c r="E52" s="17"/>
      <c r="F52" s="17"/>
      <c r="G52" s="17"/>
      <c r="H52" s="17"/>
      <c r="I52" s="17"/>
      <c r="J52" s="17"/>
      <c r="K52" s="17"/>
      <c r="L52" s="17"/>
      <c r="M52" s="17"/>
      <c r="N52" s="17"/>
      <c r="O52" s="17"/>
      <c r="P52" s="17"/>
      <c r="Q52" s="17"/>
      <c r="R52" s="17"/>
      <c r="S52" s="17"/>
      <c r="T52" s="17"/>
      <c r="U52" s="17"/>
      <c r="V52" s="16"/>
    </row>
    <row r="53" spans="1:22">
      <c r="A53" s="16"/>
      <c r="B53" s="16"/>
      <c r="C53" s="16"/>
      <c r="D53" s="16"/>
      <c r="E53" s="17"/>
      <c r="F53" s="17"/>
      <c r="G53" s="17"/>
      <c r="H53" s="17"/>
      <c r="I53" s="17"/>
      <c r="J53" s="17"/>
      <c r="K53" s="17"/>
      <c r="L53" s="17"/>
      <c r="M53" s="17"/>
      <c r="N53" s="17"/>
      <c r="O53" s="17"/>
      <c r="P53" s="17"/>
      <c r="Q53" s="17"/>
      <c r="R53" s="17"/>
      <c r="S53" s="17"/>
      <c r="T53" s="17"/>
      <c r="U53" s="17"/>
      <c r="V53" s="16"/>
    </row>
    <row r="54" spans="1:22">
      <c r="A54" s="16"/>
      <c r="B54" s="16"/>
      <c r="C54" s="16"/>
      <c r="D54" s="16"/>
      <c r="E54" s="17"/>
      <c r="F54" s="17"/>
      <c r="G54" s="17"/>
      <c r="H54" s="17"/>
      <c r="I54" s="17"/>
      <c r="J54" s="17"/>
      <c r="K54" s="17"/>
      <c r="L54" s="17"/>
      <c r="M54" s="17"/>
      <c r="N54" s="17"/>
      <c r="O54" s="17"/>
      <c r="P54" s="17"/>
      <c r="Q54" s="17"/>
      <c r="R54" s="17"/>
      <c r="S54" s="17"/>
      <c r="T54" s="17"/>
      <c r="U54" s="17"/>
      <c r="V54" s="16"/>
    </row>
    <row r="55" spans="1:22">
      <c r="A55" s="16"/>
      <c r="B55" s="16"/>
      <c r="C55" s="16"/>
      <c r="D55" s="16"/>
      <c r="E55" s="17"/>
      <c r="F55" s="17"/>
      <c r="G55" s="17"/>
      <c r="H55" s="17"/>
      <c r="I55" s="17"/>
      <c r="J55" s="17"/>
      <c r="K55" s="17"/>
      <c r="L55" s="17"/>
      <c r="M55" s="17"/>
      <c r="N55" s="17"/>
      <c r="O55" s="17"/>
      <c r="P55" s="17"/>
      <c r="Q55" s="17"/>
      <c r="R55" s="17"/>
      <c r="S55" s="17"/>
      <c r="T55" s="17"/>
      <c r="U55" s="17"/>
      <c r="V55" s="16"/>
    </row>
    <row r="56" spans="1:22">
      <c r="A56" s="16"/>
      <c r="B56" s="16"/>
      <c r="C56" s="16"/>
      <c r="D56" s="16"/>
      <c r="E56" s="17"/>
      <c r="F56" s="17"/>
      <c r="G56" s="17"/>
      <c r="H56" s="17"/>
      <c r="I56" s="17"/>
      <c r="J56" s="17"/>
      <c r="K56" s="17"/>
      <c r="L56" s="17"/>
      <c r="M56" s="17"/>
      <c r="N56" s="17"/>
      <c r="O56" s="17"/>
      <c r="P56" s="17"/>
      <c r="Q56" s="17"/>
      <c r="R56" s="17"/>
      <c r="S56" s="17"/>
      <c r="T56" s="17"/>
      <c r="U56" s="17"/>
      <c r="V56" s="16"/>
    </row>
    <row r="57" spans="1:22">
      <c r="A57" s="16"/>
      <c r="B57" s="16"/>
      <c r="C57" s="16"/>
      <c r="D57" s="16"/>
      <c r="E57" s="17"/>
      <c r="F57" s="17"/>
      <c r="G57" s="17"/>
      <c r="H57" s="17"/>
      <c r="I57" s="17"/>
      <c r="J57" s="17"/>
      <c r="K57" s="17"/>
      <c r="L57" s="17"/>
      <c r="M57" s="17"/>
      <c r="N57" s="17"/>
      <c r="O57" s="17"/>
      <c r="P57" s="17"/>
      <c r="Q57" s="17"/>
      <c r="R57" s="17"/>
      <c r="S57" s="17"/>
      <c r="T57" s="17"/>
      <c r="U57" s="17"/>
      <c r="V57" s="16"/>
    </row>
    <row r="58" spans="1:22">
      <c r="A58" s="16"/>
      <c r="B58" s="16"/>
      <c r="C58" s="16"/>
      <c r="D58" s="16"/>
      <c r="E58" s="17"/>
      <c r="F58" s="17"/>
      <c r="G58" s="17"/>
      <c r="H58" s="17"/>
      <c r="I58" s="17"/>
      <c r="J58" s="17"/>
      <c r="K58" s="17"/>
      <c r="L58" s="17"/>
      <c r="M58" s="17"/>
      <c r="N58" s="17"/>
      <c r="O58" s="17"/>
      <c r="P58" s="17"/>
      <c r="Q58" s="17"/>
      <c r="R58" s="17"/>
      <c r="S58" s="17"/>
      <c r="T58" s="17"/>
      <c r="U58" s="17"/>
      <c r="V58" s="16"/>
    </row>
    <row r="59" spans="1:22">
      <c r="A59" s="16"/>
      <c r="B59" s="16"/>
      <c r="C59" s="16"/>
      <c r="D59" s="16"/>
      <c r="E59" s="17"/>
      <c r="F59" s="17"/>
      <c r="G59" s="17"/>
      <c r="H59" s="17"/>
      <c r="I59" s="17"/>
      <c r="J59" s="17"/>
      <c r="K59" s="17"/>
      <c r="L59" s="17"/>
      <c r="M59" s="17"/>
      <c r="N59" s="17"/>
      <c r="O59" s="17"/>
      <c r="P59" s="17"/>
      <c r="Q59" s="17"/>
      <c r="R59" s="17"/>
      <c r="S59" s="17"/>
      <c r="T59" s="17"/>
      <c r="U59" s="17"/>
      <c r="V59" s="16"/>
    </row>
    <row r="60" spans="1:22">
      <c r="A60" s="16"/>
      <c r="B60" s="16"/>
      <c r="C60" s="16"/>
      <c r="D60" s="16"/>
      <c r="E60" s="17"/>
      <c r="F60" s="17"/>
      <c r="G60" s="17"/>
      <c r="H60" s="17"/>
      <c r="I60" s="17"/>
      <c r="J60" s="17"/>
      <c r="K60" s="17"/>
      <c r="L60" s="17"/>
      <c r="M60" s="17"/>
      <c r="N60" s="17"/>
      <c r="O60" s="17"/>
      <c r="P60" s="17"/>
      <c r="Q60" s="17"/>
      <c r="R60" s="17"/>
      <c r="S60" s="17"/>
      <c r="T60" s="17"/>
      <c r="U60" s="17"/>
      <c r="V60" s="16"/>
    </row>
    <row r="61" spans="1:22">
      <c r="A61" s="16"/>
      <c r="B61" s="16"/>
      <c r="C61" s="16"/>
      <c r="D61" s="16"/>
      <c r="E61" s="17"/>
      <c r="F61" s="17"/>
      <c r="G61" s="17"/>
      <c r="H61" s="17"/>
      <c r="I61" s="17"/>
      <c r="J61" s="17"/>
      <c r="K61" s="17"/>
      <c r="L61" s="17"/>
      <c r="M61" s="17"/>
      <c r="N61" s="17"/>
      <c r="O61" s="17"/>
      <c r="P61" s="17"/>
      <c r="Q61" s="17"/>
      <c r="R61" s="17"/>
      <c r="S61" s="17"/>
      <c r="T61" s="17"/>
      <c r="U61" s="17"/>
      <c r="V61" s="16"/>
    </row>
    <row r="62" spans="1:22">
      <c r="A62" s="16"/>
      <c r="B62" s="16"/>
      <c r="C62" s="16"/>
      <c r="D62" s="16"/>
      <c r="E62" s="17"/>
      <c r="F62" s="17"/>
      <c r="G62" s="17"/>
      <c r="H62" s="17"/>
      <c r="I62" s="17"/>
      <c r="J62" s="17"/>
      <c r="K62" s="17"/>
      <c r="L62" s="17"/>
      <c r="M62" s="17"/>
      <c r="N62" s="17"/>
      <c r="O62" s="17"/>
      <c r="P62" s="17"/>
      <c r="Q62" s="17"/>
      <c r="R62" s="17"/>
      <c r="S62" s="17"/>
      <c r="T62" s="17"/>
      <c r="U62" s="17"/>
      <c r="V62" s="16"/>
    </row>
    <row r="63" spans="1:22">
      <c r="A63" s="16"/>
      <c r="B63" s="16"/>
      <c r="C63" s="16"/>
      <c r="D63" s="16"/>
      <c r="E63" s="17"/>
      <c r="F63" s="17"/>
      <c r="G63" s="17"/>
      <c r="H63" s="17"/>
      <c r="I63" s="17"/>
      <c r="J63" s="17"/>
      <c r="K63" s="17"/>
      <c r="L63" s="17"/>
      <c r="M63" s="17"/>
      <c r="N63" s="17"/>
      <c r="O63" s="17"/>
      <c r="P63" s="17"/>
      <c r="Q63" s="17"/>
      <c r="R63" s="17"/>
      <c r="S63" s="17"/>
      <c r="T63" s="17"/>
      <c r="U63" s="17"/>
      <c r="V63" s="16"/>
    </row>
    <row r="64" spans="1:22">
      <c r="A64" s="16"/>
      <c r="B64" s="16"/>
      <c r="C64" s="16"/>
      <c r="D64" s="16"/>
      <c r="E64" s="17"/>
      <c r="F64" s="17"/>
      <c r="G64" s="17"/>
      <c r="H64" s="17"/>
      <c r="I64" s="17"/>
      <c r="J64" s="17"/>
      <c r="K64" s="17"/>
      <c r="L64" s="17"/>
      <c r="M64" s="17"/>
      <c r="N64" s="17"/>
      <c r="O64" s="17"/>
      <c r="P64" s="17"/>
      <c r="Q64" s="17"/>
      <c r="R64" s="17"/>
      <c r="S64" s="17"/>
      <c r="T64" s="17"/>
      <c r="U64" s="17"/>
      <c r="V64" s="16"/>
    </row>
    <row r="65" spans="1:22">
      <c r="A65" s="16"/>
      <c r="B65" s="16"/>
      <c r="C65" s="16"/>
      <c r="D65" s="16"/>
      <c r="E65" s="17"/>
      <c r="F65" s="17"/>
      <c r="G65" s="17"/>
      <c r="H65" s="17"/>
      <c r="I65" s="17"/>
      <c r="J65" s="17"/>
      <c r="K65" s="17"/>
      <c r="L65" s="17"/>
      <c r="M65" s="17"/>
      <c r="N65" s="17"/>
      <c r="O65" s="17"/>
      <c r="P65" s="17"/>
      <c r="Q65" s="17"/>
      <c r="R65" s="17"/>
      <c r="S65" s="17"/>
      <c r="T65" s="17"/>
      <c r="U65" s="17"/>
      <c r="V65" s="16"/>
    </row>
    <row r="66" spans="1:22">
      <c r="A66" s="16"/>
      <c r="B66" s="16"/>
      <c r="C66" s="16"/>
      <c r="D66" s="16"/>
      <c r="E66" s="17"/>
      <c r="F66" s="17"/>
      <c r="G66" s="17"/>
      <c r="H66" s="17"/>
      <c r="I66" s="17"/>
      <c r="J66" s="17"/>
      <c r="K66" s="17"/>
      <c r="L66" s="17"/>
      <c r="M66" s="17"/>
      <c r="N66" s="17"/>
      <c r="O66" s="17"/>
      <c r="P66" s="17"/>
      <c r="Q66" s="17"/>
      <c r="R66" s="17"/>
      <c r="S66" s="17"/>
      <c r="T66" s="17"/>
      <c r="U66" s="17"/>
      <c r="V66" s="16"/>
    </row>
    <row r="67" spans="1:22">
      <c r="A67" s="16"/>
      <c r="B67" s="16"/>
      <c r="C67" s="16"/>
      <c r="D67" s="16"/>
      <c r="E67" s="17"/>
      <c r="F67" s="17"/>
      <c r="G67" s="17"/>
      <c r="H67" s="17"/>
      <c r="I67" s="17"/>
      <c r="J67" s="17"/>
      <c r="K67" s="17"/>
      <c r="L67" s="17"/>
      <c r="M67" s="17"/>
      <c r="N67" s="17"/>
      <c r="O67" s="17"/>
      <c r="P67" s="17"/>
      <c r="Q67" s="17"/>
      <c r="R67" s="17"/>
      <c r="S67" s="17"/>
      <c r="T67" s="17"/>
      <c r="U67" s="17"/>
      <c r="V67" s="16"/>
    </row>
    <row r="68" spans="1:22">
      <c r="A68" s="16"/>
      <c r="B68" s="16"/>
      <c r="C68" s="16"/>
      <c r="D68" s="16"/>
      <c r="E68" s="17"/>
      <c r="F68" s="17"/>
      <c r="G68" s="17"/>
      <c r="H68" s="17"/>
      <c r="I68" s="17"/>
      <c r="J68" s="17"/>
      <c r="K68" s="17"/>
      <c r="L68" s="17"/>
      <c r="M68" s="17"/>
      <c r="N68" s="17"/>
      <c r="O68" s="17"/>
      <c r="P68" s="17"/>
      <c r="Q68" s="17"/>
      <c r="R68" s="17"/>
      <c r="S68" s="17"/>
      <c r="T68" s="17"/>
      <c r="U68" s="17"/>
      <c r="V68" s="16"/>
    </row>
    <row r="69" spans="1:22">
      <c r="A69" s="16"/>
      <c r="B69" s="16"/>
      <c r="C69" s="16"/>
      <c r="D69" s="16"/>
      <c r="E69" s="17"/>
      <c r="F69" s="17"/>
      <c r="G69" s="17"/>
      <c r="H69" s="17"/>
      <c r="I69" s="17"/>
      <c r="J69" s="17"/>
      <c r="K69" s="17"/>
      <c r="L69" s="17"/>
      <c r="M69" s="17"/>
      <c r="N69" s="17"/>
      <c r="O69" s="17"/>
      <c r="P69" s="17"/>
      <c r="Q69" s="17"/>
      <c r="R69" s="17"/>
      <c r="S69" s="17"/>
      <c r="T69" s="17"/>
      <c r="U69" s="17"/>
      <c r="V69" s="16"/>
    </row>
    <row r="70" spans="1:22">
      <c r="A70" s="16"/>
      <c r="B70" s="16"/>
      <c r="C70" s="16"/>
      <c r="D70" s="16"/>
      <c r="E70" s="17"/>
      <c r="F70" s="17"/>
      <c r="G70" s="17"/>
      <c r="H70" s="17"/>
      <c r="I70" s="17"/>
      <c r="J70" s="17"/>
      <c r="K70" s="17"/>
      <c r="L70" s="17"/>
      <c r="M70" s="17"/>
      <c r="N70" s="17"/>
      <c r="O70" s="17"/>
      <c r="P70" s="17"/>
      <c r="Q70" s="17"/>
      <c r="R70" s="17"/>
      <c r="S70" s="17"/>
      <c r="T70" s="17"/>
      <c r="U70" s="17"/>
      <c r="V70" s="16"/>
    </row>
    <row r="71" spans="1:22">
      <c r="A71" s="16"/>
      <c r="B71" s="16"/>
      <c r="C71" s="16"/>
      <c r="D71" s="16"/>
      <c r="E71" s="17"/>
      <c r="F71" s="17"/>
      <c r="G71" s="17"/>
      <c r="H71" s="17"/>
      <c r="I71" s="17"/>
      <c r="J71" s="17"/>
      <c r="K71" s="17"/>
      <c r="L71" s="17"/>
      <c r="M71" s="17"/>
      <c r="N71" s="17"/>
      <c r="O71" s="17"/>
      <c r="P71" s="17"/>
      <c r="Q71" s="17"/>
      <c r="R71" s="17"/>
      <c r="S71" s="17"/>
      <c r="T71" s="17"/>
      <c r="U71" s="17"/>
      <c r="V71" s="16"/>
    </row>
    <row r="72" spans="1:22">
      <c r="A72" s="16"/>
      <c r="B72" s="16"/>
      <c r="C72" s="16"/>
      <c r="D72" s="16"/>
      <c r="E72" s="17"/>
      <c r="F72" s="17"/>
      <c r="G72" s="17"/>
      <c r="H72" s="17"/>
      <c r="I72" s="17"/>
      <c r="J72" s="17"/>
      <c r="K72" s="17"/>
      <c r="L72" s="17"/>
      <c r="M72" s="17"/>
      <c r="N72" s="17"/>
      <c r="O72" s="17"/>
      <c r="P72" s="17"/>
      <c r="Q72" s="17"/>
      <c r="R72" s="17"/>
      <c r="S72" s="17"/>
      <c r="T72" s="17"/>
      <c r="U72" s="17"/>
      <c r="V72" s="16"/>
    </row>
    <row r="73" spans="1:22">
      <c r="A73" s="16"/>
      <c r="B73" s="16"/>
      <c r="C73" s="16"/>
      <c r="D73" s="16"/>
      <c r="E73" s="17"/>
      <c r="F73" s="17"/>
      <c r="G73" s="17"/>
      <c r="H73" s="17"/>
      <c r="I73" s="17"/>
      <c r="J73" s="17"/>
      <c r="K73" s="17"/>
      <c r="L73" s="17"/>
      <c r="M73" s="17"/>
      <c r="N73" s="17"/>
      <c r="O73" s="17"/>
      <c r="P73" s="17"/>
      <c r="Q73" s="17"/>
      <c r="R73" s="17"/>
      <c r="S73" s="17"/>
      <c r="T73" s="17"/>
      <c r="U73" s="17"/>
      <c r="V73" s="16"/>
    </row>
    <row r="74" spans="1:22">
      <c r="A74" s="16"/>
      <c r="B74" s="16"/>
      <c r="C74" s="16"/>
      <c r="D74" s="16"/>
      <c r="E74" s="17"/>
      <c r="F74" s="17"/>
      <c r="G74" s="17"/>
      <c r="H74" s="17"/>
      <c r="I74" s="17"/>
      <c r="J74" s="17"/>
      <c r="K74" s="17"/>
      <c r="L74" s="17"/>
      <c r="M74" s="17"/>
      <c r="N74" s="17"/>
      <c r="O74" s="17"/>
      <c r="P74" s="17"/>
      <c r="Q74" s="17"/>
      <c r="R74" s="17"/>
      <c r="S74" s="17"/>
      <c r="T74" s="17"/>
      <c r="U74" s="17"/>
      <c r="V74" s="16"/>
    </row>
    <row r="75" spans="1:22">
      <c r="A75" s="16"/>
      <c r="B75" s="16"/>
      <c r="C75" s="16"/>
      <c r="D75" s="16"/>
      <c r="E75" s="17"/>
      <c r="F75" s="17"/>
      <c r="G75" s="17"/>
      <c r="H75" s="17"/>
      <c r="I75" s="17"/>
      <c r="J75" s="17"/>
      <c r="K75" s="17"/>
      <c r="L75" s="17"/>
      <c r="M75" s="17"/>
      <c r="N75" s="17"/>
      <c r="O75" s="17"/>
      <c r="P75" s="17"/>
      <c r="Q75" s="17"/>
      <c r="R75" s="17"/>
      <c r="S75" s="17"/>
      <c r="T75" s="17"/>
      <c r="U75" s="17"/>
      <c r="V75" s="16"/>
    </row>
    <row r="76" spans="1:22">
      <c r="A76" s="16"/>
      <c r="B76" s="16"/>
      <c r="C76" s="16"/>
      <c r="D76" s="16"/>
      <c r="E76" s="17"/>
      <c r="F76" s="17"/>
      <c r="G76" s="17"/>
      <c r="H76" s="17"/>
      <c r="I76" s="17"/>
      <c r="J76" s="17"/>
      <c r="K76" s="17"/>
      <c r="L76" s="17"/>
      <c r="M76" s="17"/>
      <c r="N76" s="17"/>
      <c r="O76" s="17"/>
      <c r="P76" s="17"/>
      <c r="Q76" s="17"/>
      <c r="R76" s="17"/>
      <c r="S76" s="17"/>
      <c r="T76" s="17"/>
      <c r="U76" s="17"/>
      <c r="V76" s="16"/>
    </row>
    <row r="77" spans="1:22">
      <c r="A77" s="16"/>
      <c r="B77" s="16"/>
      <c r="C77" s="16"/>
      <c r="D77" s="16"/>
      <c r="E77" s="17"/>
      <c r="F77" s="17"/>
      <c r="G77" s="17"/>
      <c r="H77" s="17"/>
      <c r="I77" s="17"/>
      <c r="J77" s="17"/>
      <c r="K77" s="17"/>
      <c r="L77" s="17"/>
      <c r="M77" s="17"/>
      <c r="N77" s="17"/>
      <c r="O77" s="17"/>
      <c r="P77" s="17"/>
      <c r="Q77" s="17"/>
      <c r="R77" s="17"/>
      <c r="S77" s="17"/>
      <c r="T77" s="17"/>
      <c r="U77" s="17"/>
      <c r="V77" s="16"/>
    </row>
    <row r="78" spans="1:22">
      <c r="A78" s="16"/>
      <c r="B78" s="16"/>
      <c r="C78" s="16"/>
      <c r="D78" s="16"/>
      <c r="E78" s="16"/>
      <c r="F78" s="16"/>
      <c r="G78" s="16"/>
      <c r="H78" s="16"/>
      <c r="I78" s="16"/>
      <c r="J78" s="16"/>
      <c r="K78" s="16"/>
      <c r="L78" s="16"/>
      <c r="M78" s="16"/>
      <c r="N78" s="16"/>
      <c r="O78" s="16"/>
      <c r="P78" s="16"/>
      <c r="Q78" s="16"/>
      <c r="R78" s="16"/>
      <c r="S78" s="16"/>
      <c r="T78" s="16"/>
      <c r="U78" s="16"/>
      <c r="V78" s="16"/>
    </row>
    <row r="79" spans="1:22">
      <c r="A79" s="16"/>
      <c r="B79" s="16"/>
      <c r="C79" s="16"/>
      <c r="D79" s="16"/>
      <c r="E79" s="16"/>
      <c r="F79" s="16"/>
      <c r="G79" s="16"/>
      <c r="H79" s="16"/>
      <c r="I79" s="16"/>
      <c r="J79" s="16"/>
      <c r="K79" s="16"/>
      <c r="L79" s="16"/>
      <c r="M79" s="16"/>
      <c r="N79" s="16"/>
      <c r="O79" s="16"/>
      <c r="P79" s="16"/>
      <c r="Q79" s="16"/>
      <c r="R79" s="16"/>
      <c r="S79" s="16"/>
      <c r="T79" s="16"/>
      <c r="U79" s="16"/>
      <c r="V79" s="16"/>
    </row>
    <row r="80" spans="1:22">
      <c r="A80" s="16"/>
      <c r="B80" s="16"/>
      <c r="C80" s="16"/>
      <c r="D80" s="16"/>
      <c r="E80" s="16"/>
      <c r="F80" s="16"/>
      <c r="G80" s="16"/>
      <c r="H80" s="16"/>
      <c r="I80" s="16"/>
      <c r="J80" s="16"/>
      <c r="K80" s="16"/>
      <c r="L80" s="16"/>
      <c r="M80" s="16"/>
      <c r="N80" s="16"/>
      <c r="O80" s="16"/>
      <c r="P80" s="16"/>
      <c r="Q80" s="16"/>
      <c r="R80" s="16"/>
      <c r="S80" s="16"/>
      <c r="T80" s="16"/>
      <c r="U80" s="16"/>
      <c r="V80" s="16"/>
    </row>
    <row r="81" spans="1:22">
      <c r="A81" s="16"/>
      <c r="B81" s="16"/>
      <c r="C81" s="16"/>
      <c r="D81" s="16"/>
      <c r="E81" s="16"/>
      <c r="F81" s="16"/>
      <c r="G81" s="16"/>
      <c r="H81" s="16"/>
      <c r="I81" s="16"/>
      <c r="J81" s="16"/>
      <c r="K81" s="16"/>
      <c r="L81" s="16"/>
      <c r="M81" s="16"/>
      <c r="N81" s="16"/>
      <c r="O81" s="16"/>
      <c r="P81" s="16"/>
      <c r="Q81" s="16"/>
      <c r="R81" s="16"/>
      <c r="S81" s="16"/>
      <c r="T81" s="16"/>
      <c r="U81" s="16"/>
      <c r="V81" s="16"/>
    </row>
  </sheetData>
  <mergeCells count="11">
    <mergeCell ref="F8:T9"/>
    <mergeCell ref="F47:T48"/>
    <mergeCell ref="B3:U4"/>
    <mergeCell ref="F13:H15"/>
    <mergeCell ref="N13:P15"/>
    <mergeCell ref="J13:L15"/>
    <mergeCell ref="R13:T15"/>
    <mergeCell ref="F12:H12"/>
    <mergeCell ref="J12:L12"/>
    <mergeCell ref="N12:P12"/>
    <mergeCell ref="R12:T12"/>
  </mergeCells>
  <phoneticPr fontId="6" type="noConversion"/>
  <pageMargins left="0.7" right="0.7" top="0.75" bottom="0.75" header="0.3" footer="0.3"/>
  <pageSetup scale="41" orientation="landscape"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6DAC2-98E6-D546-B6BA-0055E3860C80}">
  <dimension ref="A1:B17"/>
  <sheetViews>
    <sheetView workbookViewId="0">
      <selection activeCell="B2" sqref="B2"/>
    </sheetView>
  </sheetViews>
  <sheetFormatPr defaultColWidth="11.42578125" defaultRowHeight="15"/>
  <cols>
    <col min="1" max="1" width="40" bestFit="1" customWidth="1"/>
  </cols>
  <sheetData>
    <row r="1" spans="1:2">
      <c r="A1" t="s">
        <v>0</v>
      </c>
      <c r="B1" t="s">
        <v>1</v>
      </c>
    </row>
    <row r="2" spans="1:2">
      <c r="A2" t="s">
        <v>3</v>
      </c>
      <c r="B2" t="s">
        <v>4</v>
      </c>
    </row>
    <row r="3" spans="1:2">
      <c r="A3" t="s">
        <v>6</v>
      </c>
      <c r="B3" t="s">
        <v>7</v>
      </c>
    </row>
    <row r="4" spans="1:2">
      <c r="A4" t="s">
        <v>9</v>
      </c>
      <c r="B4" t="s">
        <v>10</v>
      </c>
    </row>
    <row r="5" spans="1:2">
      <c r="A5" t="s">
        <v>12</v>
      </c>
      <c r="B5" t="s">
        <v>4</v>
      </c>
    </row>
    <row r="6" spans="1:2">
      <c r="A6" t="s">
        <v>13</v>
      </c>
      <c r="B6" t="s">
        <v>14</v>
      </c>
    </row>
    <row r="7" spans="1:2">
      <c r="A7" t="s">
        <v>15</v>
      </c>
      <c r="B7" t="s">
        <v>7</v>
      </c>
    </row>
    <row r="8" spans="1:2">
      <c r="A8" t="s">
        <v>16</v>
      </c>
      <c r="B8" t="s">
        <v>10</v>
      </c>
    </row>
    <row r="9" spans="1:2">
      <c r="A9" t="s">
        <v>17</v>
      </c>
      <c r="B9" t="s">
        <v>18</v>
      </c>
    </row>
    <row r="10" spans="1:2">
      <c r="A10" t="s">
        <v>19</v>
      </c>
      <c r="B10" t="s">
        <v>14</v>
      </c>
    </row>
    <row r="11" spans="1:2">
      <c r="A11" t="s">
        <v>20</v>
      </c>
      <c r="B11" t="s">
        <v>21</v>
      </c>
    </row>
    <row r="12" spans="1:2">
      <c r="A12" t="s">
        <v>22</v>
      </c>
      <c r="B12" t="s">
        <v>18</v>
      </c>
    </row>
    <row r="13" spans="1:2">
      <c r="A13" t="s">
        <v>23</v>
      </c>
      <c r="B13" t="s">
        <v>24</v>
      </c>
    </row>
    <row r="14" spans="1:2">
      <c r="A14" t="s">
        <v>25</v>
      </c>
      <c r="B14" t="s">
        <v>10</v>
      </c>
    </row>
    <row r="15" spans="1:2">
      <c r="A15" t="s">
        <v>26</v>
      </c>
      <c r="B15" t="s">
        <v>18</v>
      </c>
    </row>
    <row r="16" spans="1:2">
      <c r="A16" t="s">
        <v>27</v>
      </c>
      <c r="B16" t="s">
        <v>14</v>
      </c>
    </row>
    <row r="17" spans="1:2">
      <c r="A17" t="s">
        <v>28</v>
      </c>
      <c r="B17" t="s">
        <v>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7ADA9-C865-D945-A222-A1CADAA2A3B3}">
  <dimension ref="G15:G17"/>
  <sheetViews>
    <sheetView zoomScale="70" zoomScaleNormal="70" workbookViewId="0">
      <selection activeCell="C41" sqref="C41"/>
    </sheetView>
  </sheetViews>
  <sheetFormatPr defaultColWidth="11.42578125" defaultRowHeight="15"/>
  <sheetData>
    <row r="15" spans="7:7">
      <c r="G15" s="1"/>
    </row>
    <row r="16" spans="7:7">
      <c r="G16" s="2"/>
    </row>
    <row r="17" spans="7:7">
      <c r="G17" s="2"/>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28EF3-A399-3B4A-A85B-94E31CCEDF5E}">
  <dimension ref="A1:B17"/>
  <sheetViews>
    <sheetView workbookViewId="0">
      <selection activeCell="D14" sqref="D14"/>
    </sheetView>
  </sheetViews>
  <sheetFormatPr defaultColWidth="11.42578125" defaultRowHeight="15"/>
  <sheetData>
    <row r="1" spans="1:2">
      <c r="A1" t="s">
        <v>0</v>
      </c>
      <c r="B1" t="s">
        <v>2</v>
      </c>
    </row>
    <row r="2" spans="1:2">
      <c r="A2" t="s">
        <v>3</v>
      </c>
      <c r="B2" t="s">
        <v>5</v>
      </c>
    </row>
    <row r="3" spans="1:2">
      <c r="A3" t="s">
        <v>6</v>
      </c>
      <c r="B3" t="s">
        <v>8</v>
      </c>
    </row>
    <row r="4" spans="1:2">
      <c r="A4" t="s">
        <v>9</v>
      </c>
      <c r="B4" t="s">
        <v>11</v>
      </c>
    </row>
    <row r="5" spans="1:2">
      <c r="A5" t="s">
        <v>12</v>
      </c>
      <c r="B5" t="s">
        <v>8</v>
      </c>
    </row>
    <row r="6" spans="1:2">
      <c r="A6" t="s">
        <v>13</v>
      </c>
      <c r="B6" t="s">
        <v>8</v>
      </c>
    </row>
    <row r="7" spans="1:2">
      <c r="A7" t="s">
        <v>15</v>
      </c>
      <c r="B7" t="s">
        <v>5</v>
      </c>
    </row>
    <row r="8" spans="1:2">
      <c r="A8" t="s">
        <v>16</v>
      </c>
      <c r="B8" t="s">
        <v>8</v>
      </c>
    </row>
    <row r="9" spans="1:2">
      <c r="A9" t="s">
        <v>17</v>
      </c>
      <c r="B9" t="s">
        <v>8</v>
      </c>
    </row>
    <row r="10" spans="1:2">
      <c r="A10" t="s">
        <v>19</v>
      </c>
      <c r="B10" t="s">
        <v>8</v>
      </c>
    </row>
    <row r="11" spans="1:2">
      <c r="A11" t="s">
        <v>20</v>
      </c>
      <c r="B11" t="s">
        <v>8</v>
      </c>
    </row>
    <row r="12" spans="1:2">
      <c r="A12" t="s">
        <v>22</v>
      </c>
      <c r="B12" t="s">
        <v>8</v>
      </c>
    </row>
    <row r="13" spans="1:2">
      <c r="A13" t="s">
        <v>23</v>
      </c>
      <c r="B13" t="s">
        <v>8</v>
      </c>
    </row>
    <row r="14" spans="1:2">
      <c r="A14" t="s">
        <v>25</v>
      </c>
      <c r="B14" t="s">
        <v>8</v>
      </c>
    </row>
    <row r="15" spans="1:2">
      <c r="A15" t="s">
        <v>26</v>
      </c>
      <c r="B15" t="s">
        <v>8</v>
      </c>
    </row>
    <row r="16" spans="1:2">
      <c r="A16" t="s">
        <v>27</v>
      </c>
      <c r="B16" t="s">
        <v>5</v>
      </c>
    </row>
    <row r="17" spans="1:2">
      <c r="A17" t="s">
        <v>28</v>
      </c>
      <c r="B17" t="s">
        <v>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Raw Data</vt:lpstr>
      <vt:lpstr>Analyzed Data</vt:lpstr>
      <vt:lpstr>Pivot Charts</vt:lpstr>
      <vt:lpstr>Dashboard</vt:lpstr>
      <vt:lpstr>Distributors</vt:lpstr>
      <vt:lpstr>Questions</vt:lpstr>
      <vt:lpstr>Genre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Ioannis Pitsillides</dc:creator>
  <cp:lastModifiedBy>HP</cp:lastModifiedBy>
  <cp:lastPrinted>2023-02-15T05:57:55Z</cp:lastPrinted>
  <dcterms:created xsi:type="dcterms:W3CDTF">2022-01-23T11:02:10Z</dcterms:created>
  <dcterms:modified xsi:type="dcterms:W3CDTF">2023-02-15T23:38:05Z</dcterms:modified>
</cp:coreProperties>
</file>