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0" yWindow="0" windowWidth="33600" windowHeight="17100"/>
  </bookViews>
  <sheets>
    <sheet name="Malvern Star Oppy C7 Compact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3" i="5" l="1"/>
  <c r="G23" i="5"/>
  <c r="F23" i="5"/>
  <c r="E23" i="5"/>
  <c r="D23" i="5"/>
  <c r="C23" i="5"/>
  <c r="B23" i="5"/>
  <c r="F74" i="5"/>
  <c r="H74" i="5"/>
  <c r="I74" i="5"/>
  <c r="G74" i="5"/>
  <c r="E74" i="5"/>
  <c r="F75" i="5"/>
  <c r="H75" i="5"/>
  <c r="I75" i="5"/>
  <c r="G75" i="5"/>
  <c r="E75" i="5"/>
  <c r="F77" i="5"/>
  <c r="H77" i="5"/>
  <c r="I77" i="5"/>
  <c r="G77" i="5"/>
  <c r="E77" i="5"/>
  <c r="F80" i="5"/>
  <c r="H80" i="5"/>
  <c r="I80" i="5"/>
  <c r="G80" i="5"/>
  <c r="E80" i="5"/>
  <c r="F82" i="5"/>
  <c r="H82" i="5"/>
  <c r="I82" i="5"/>
  <c r="G82" i="5"/>
  <c r="E82" i="5"/>
  <c r="F84" i="5"/>
  <c r="H84" i="5"/>
  <c r="I84" i="5"/>
  <c r="G84" i="5"/>
  <c r="E84" i="5"/>
  <c r="F85" i="5"/>
  <c r="H85" i="5"/>
  <c r="I85" i="5"/>
  <c r="G85" i="5"/>
  <c r="E85" i="5"/>
  <c r="F86" i="5"/>
  <c r="H86" i="5"/>
  <c r="I86" i="5"/>
  <c r="G86" i="5"/>
  <c r="E86" i="5"/>
  <c r="F87" i="5"/>
  <c r="H87" i="5"/>
  <c r="I87" i="5"/>
  <c r="G87" i="5"/>
  <c r="E87" i="5"/>
  <c r="F88" i="5"/>
  <c r="H88" i="5"/>
  <c r="I88" i="5"/>
  <c r="G88" i="5"/>
  <c r="E88" i="5"/>
  <c r="F69" i="5"/>
  <c r="H69" i="5"/>
  <c r="I69" i="5"/>
  <c r="G69" i="5"/>
  <c r="E69" i="5"/>
  <c r="F70" i="5"/>
  <c r="H70" i="5"/>
  <c r="I70" i="5"/>
  <c r="G70" i="5"/>
  <c r="E70" i="5"/>
  <c r="F71" i="5"/>
  <c r="H71" i="5"/>
  <c r="I71" i="5"/>
  <c r="G71" i="5"/>
  <c r="E71" i="5"/>
  <c r="F72" i="5"/>
  <c r="H72" i="5"/>
  <c r="I72" i="5"/>
  <c r="G72" i="5"/>
  <c r="E72" i="5"/>
  <c r="F73" i="5"/>
  <c r="H73" i="5"/>
  <c r="I73" i="5"/>
  <c r="G73" i="5"/>
  <c r="E73" i="5"/>
  <c r="F76" i="5"/>
  <c r="H76" i="5"/>
  <c r="I76" i="5"/>
  <c r="G76" i="5"/>
  <c r="E76" i="5"/>
  <c r="F78" i="5"/>
  <c r="H78" i="5"/>
  <c r="I78" i="5"/>
  <c r="G78" i="5"/>
  <c r="E78" i="5"/>
  <c r="F79" i="5"/>
  <c r="H79" i="5"/>
  <c r="I79" i="5"/>
  <c r="G79" i="5"/>
  <c r="E79" i="5"/>
  <c r="F81" i="5"/>
  <c r="H81" i="5"/>
  <c r="I81" i="5"/>
  <c r="G81" i="5"/>
  <c r="E81" i="5"/>
  <c r="F83" i="5"/>
  <c r="H83" i="5"/>
  <c r="I83" i="5"/>
  <c r="G83" i="5"/>
  <c r="E83" i="5"/>
  <c r="F58" i="5"/>
  <c r="H58" i="5"/>
  <c r="I58" i="5"/>
  <c r="F57" i="5"/>
  <c r="H57" i="5"/>
  <c r="I57" i="5"/>
  <c r="F56" i="5"/>
  <c r="H56" i="5"/>
  <c r="I56" i="5"/>
  <c r="F55" i="5"/>
  <c r="H55" i="5"/>
  <c r="I55" i="5"/>
  <c r="F54" i="5"/>
  <c r="H54" i="5"/>
  <c r="I54" i="5"/>
  <c r="F53" i="5"/>
  <c r="H53" i="5"/>
  <c r="I53" i="5"/>
  <c r="F52" i="5"/>
  <c r="H52" i="5"/>
  <c r="I52" i="5"/>
  <c r="F51" i="5"/>
  <c r="H51" i="5"/>
  <c r="I51" i="5"/>
  <c r="F50" i="5"/>
  <c r="H50" i="5"/>
  <c r="I50" i="5"/>
  <c r="F49" i="5"/>
  <c r="H49" i="5"/>
  <c r="I49" i="5"/>
  <c r="F48" i="5"/>
  <c r="H48" i="5"/>
  <c r="I48" i="5"/>
  <c r="F47" i="5"/>
  <c r="H47" i="5"/>
  <c r="I47" i="5"/>
  <c r="F46" i="5"/>
  <c r="H46" i="5"/>
  <c r="I46" i="5"/>
  <c r="F45" i="5"/>
  <c r="H45" i="5"/>
  <c r="I45" i="5"/>
  <c r="F44" i="5"/>
  <c r="H44" i="5"/>
  <c r="I44" i="5"/>
  <c r="F43" i="5"/>
  <c r="H43" i="5"/>
  <c r="I43" i="5"/>
  <c r="F42" i="5"/>
  <c r="H42" i="5"/>
  <c r="I42" i="5"/>
  <c r="F41" i="5"/>
  <c r="H41" i="5"/>
  <c r="I41" i="5"/>
  <c r="F40" i="5"/>
  <c r="H40" i="5"/>
  <c r="I40" i="5"/>
  <c r="F39" i="5"/>
  <c r="H39" i="5"/>
  <c r="I3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G39" i="5"/>
  <c r="E39" i="5"/>
  <c r="B35" i="5"/>
  <c r="H27" i="5"/>
  <c r="G27" i="5"/>
  <c r="F27" i="5"/>
  <c r="E27" i="5"/>
  <c r="D27" i="5"/>
  <c r="C27" i="5"/>
  <c r="B27" i="5"/>
</calcChain>
</file>

<file path=xl/sharedStrings.xml><?xml version="1.0" encoding="utf-8"?>
<sst xmlns="http://schemas.openxmlformats.org/spreadsheetml/2006/main" count="47" uniqueCount="37">
  <si>
    <t>Cassette sprocket size (# of teeth)</t>
  </si>
  <si>
    <t>Wheel diameter (mm)</t>
  </si>
  <si>
    <t>Metres of development</t>
  </si>
  <si>
    <t>Average cadence (rpm)</t>
  </si>
  <si>
    <t>Training time (minutes)</t>
  </si>
  <si>
    <t>Cassette sprocket #</t>
  </si>
  <si>
    <t>Full gear #</t>
  </si>
  <si>
    <t>wc</t>
  </si>
  <si>
    <t>ct</t>
  </si>
  <si>
    <t>rt</t>
  </si>
  <si>
    <t>Number of teeth in rear cog</t>
  </si>
  <si>
    <t>Number of teeth in front chainring</t>
  </si>
  <si>
    <t>Circumference of drive wheel in metres</t>
  </si>
  <si>
    <t>Variable</t>
  </si>
  <si>
    <t>Abbreviation</t>
  </si>
  <si>
    <t>User input</t>
  </si>
  <si>
    <t>Metres of development formula</t>
  </si>
  <si>
    <t>One-off calculation</t>
  </si>
  <si>
    <t>Front chainring size (# of teeth)</t>
  </si>
  <si>
    <t>Chainring size (# of teeth)</t>
  </si>
  <si>
    <t>Chainring #</t>
  </si>
  <si>
    <t>Rear sprocket size (# of teeth)</t>
  </si>
  <si>
    <t>Bike</t>
  </si>
  <si>
    <t>Notes</t>
  </si>
  <si>
    <t>Drive circumference (m)</t>
  </si>
  <si>
    <t>1 minute average (km/minute)</t>
  </si>
  <si>
    <t>Training session average (km/hour)</t>
  </si>
  <si>
    <t>Wheel size</t>
  </si>
  <si>
    <t>Distance</t>
  </si>
  <si>
    <t>Calculating distance and speed using gear ratios and cadence</t>
  </si>
  <si>
    <t>Gear selector</t>
  </si>
  <si>
    <t>Use this section to choose a front/rear gear combination based on training plan recommendations</t>
  </si>
  <si>
    <t>Metres of development is in ASCENDING order</t>
  </si>
  <si>
    <t>This is intended to be used when your bike's gear ratios don't match the recommended ratios</t>
  </si>
  <si>
    <t>Malvern Star Oppy C7</t>
  </si>
  <si>
    <t>700C x 23</t>
  </si>
  <si>
    <t>34/50 cranket, 11-25 cassette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</si>
</sst>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F3F76"/>
      <name val="Calibri"/>
      <scheme val="minor"/>
    </font>
    <font>
      <b/>
      <sz val="12"/>
      <color rgb="FFFA7D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7" fillId="0" borderId="0" xfId="0" applyFont="1"/>
    <xf numFmtId="0" fontId="1" fillId="0" borderId="0" xfId="0" applyFont="1"/>
    <xf numFmtId="2" fontId="1" fillId="0" borderId="0" xfId="0" applyNumberFormat="1" applyFont="1"/>
    <xf numFmtId="0" fontId="1" fillId="4" borderId="0" xfId="0" applyFont="1" applyFill="1"/>
    <xf numFmtId="2" fontId="1" fillId="4" borderId="0" xfId="0" applyNumberFormat="1" applyFont="1" applyFill="1"/>
    <xf numFmtId="0" fontId="8" fillId="2" borderId="1" xfId="1" applyFont="1"/>
    <xf numFmtId="2" fontId="9" fillId="3" borderId="1" xfId="2" applyNumberFormat="1" applyFont="1"/>
    <xf numFmtId="0" fontId="1" fillId="0" borderId="0" xfId="0" applyFont="1" applyAlignment="1">
      <alignment horizontal="right"/>
    </xf>
    <xf numFmtId="0" fontId="7" fillId="0" borderId="0" xfId="0" applyFont="1"/>
  </cellXfs>
  <cellStyles count="35">
    <cellStyle name="Calculation" xfId="2" builtinId="2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A48" workbookViewId="0">
      <selection activeCell="A23" sqref="A23"/>
    </sheetView>
  </sheetViews>
  <sheetFormatPr baseColWidth="10" defaultColWidth="8.83203125" defaultRowHeight="15" x14ac:dyDescent="0"/>
  <cols>
    <col min="1" max="1" width="32.1640625" style="3" bestFit="1" customWidth="1"/>
    <col min="2" max="2" width="41.5" style="3" bestFit="1" customWidth="1"/>
    <col min="3" max="3" width="10.5" style="3" bestFit="1" customWidth="1"/>
    <col min="4" max="4" width="17.1640625" style="3" bestFit="1" customWidth="1"/>
    <col min="5" max="5" width="9.6640625" style="3" bestFit="1" customWidth="1"/>
    <col min="6" max="6" width="20.5" style="4" bestFit="1" customWidth="1"/>
    <col min="7" max="7" width="26.1640625" style="4" bestFit="1" customWidth="1"/>
    <col min="8" max="8" width="29.83203125" style="3" bestFit="1" customWidth="1"/>
    <col min="9" max="9" width="8.83203125" style="4"/>
    <col min="10" max="10" width="17" style="4" bestFit="1" customWidth="1"/>
    <col min="11" max="11" width="11" style="3" bestFit="1" customWidth="1"/>
    <col min="12" max="16384" width="8.83203125" style="3"/>
  </cols>
  <sheetData>
    <row r="1" spans="1:10" ht="18">
      <c r="A1" s="1" t="s">
        <v>29</v>
      </c>
    </row>
    <row r="3" spans="1:10" s="5" customFormat="1">
      <c r="F3" s="6"/>
      <c r="G3" s="6"/>
      <c r="I3" s="6"/>
      <c r="J3" s="6"/>
    </row>
    <row r="5" spans="1:10" ht="18">
      <c r="A5" s="1" t="s">
        <v>13</v>
      </c>
      <c r="B5" s="1" t="s">
        <v>14</v>
      </c>
    </row>
    <row r="6" spans="1:10">
      <c r="A6" s="2"/>
      <c r="B6" s="2"/>
    </row>
    <row r="7" spans="1:10">
      <c r="A7" s="3" t="s">
        <v>12</v>
      </c>
      <c r="B7" s="3" t="s">
        <v>7</v>
      </c>
    </row>
    <row r="8" spans="1:10">
      <c r="A8" s="3" t="s">
        <v>11</v>
      </c>
      <c r="B8" s="3" t="s">
        <v>8</v>
      </c>
    </row>
    <row r="9" spans="1:10">
      <c r="A9" s="3" t="s">
        <v>10</v>
      </c>
      <c r="B9" s="3" t="s">
        <v>9</v>
      </c>
    </row>
    <row r="11" spans="1:10" s="5" customFormat="1">
      <c r="F11" s="6"/>
      <c r="G11" s="6"/>
      <c r="I11" s="6"/>
      <c r="J11" s="6"/>
    </row>
    <row r="13" spans="1:10" ht="18">
      <c r="A13" s="1" t="s">
        <v>15</v>
      </c>
    </row>
    <row r="15" spans="1:10">
      <c r="A15" s="3" t="s">
        <v>1</v>
      </c>
      <c r="B15" s="7">
        <v>2136</v>
      </c>
    </row>
    <row r="16" spans="1:10">
      <c r="A16" s="3" t="s">
        <v>3</v>
      </c>
      <c r="B16" s="7">
        <v>80</v>
      </c>
    </row>
    <row r="17" spans="1:10">
      <c r="A17" s="3" t="s">
        <v>4</v>
      </c>
      <c r="B17" s="7">
        <v>60</v>
      </c>
    </row>
    <row r="19" spans="1:10" s="5" customFormat="1">
      <c r="F19" s="6"/>
      <c r="G19" s="6"/>
      <c r="I19" s="6"/>
      <c r="J19" s="6"/>
    </row>
    <row r="21" spans="1:10" ht="18">
      <c r="A21" s="1" t="s">
        <v>17</v>
      </c>
    </row>
    <row r="23" spans="1:10">
      <c r="A23" s="3" t="s">
        <v>24</v>
      </c>
      <c r="B23" s="3">
        <f>$B$15/1000</f>
        <v>2.1360000000000001</v>
      </c>
      <c r="C23" s="3">
        <f t="shared" ref="C23:H23" si="0">$B$15/1000</f>
        <v>2.1360000000000001</v>
      </c>
      <c r="D23" s="3">
        <f t="shared" si="0"/>
        <v>2.1360000000000001</v>
      </c>
      <c r="E23" s="3">
        <f t="shared" si="0"/>
        <v>2.1360000000000001</v>
      </c>
      <c r="F23" s="3">
        <f t="shared" si="0"/>
        <v>2.1360000000000001</v>
      </c>
      <c r="G23" s="3">
        <f t="shared" si="0"/>
        <v>2.1360000000000001</v>
      </c>
      <c r="H23" s="3">
        <f t="shared" si="0"/>
        <v>2.1360000000000001</v>
      </c>
    </row>
    <row r="24" spans="1:10">
      <c r="A24" s="3" t="s">
        <v>18</v>
      </c>
      <c r="B24" s="3">
        <v>50</v>
      </c>
      <c r="C24" s="3">
        <v>39</v>
      </c>
      <c r="D24" s="3">
        <v>39</v>
      </c>
      <c r="E24" s="3">
        <v>39</v>
      </c>
      <c r="F24" s="3">
        <v>39</v>
      </c>
      <c r="G24" s="3">
        <v>39</v>
      </c>
      <c r="H24" s="3">
        <v>39</v>
      </c>
    </row>
    <row r="25" spans="1:10">
      <c r="A25" s="3" t="s">
        <v>21</v>
      </c>
      <c r="B25" s="3">
        <v>19</v>
      </c>
      <c r="C25" s="3">
        <v>26</v>
      </c>
      <c r="D25" s="3">
        <v>19</v>
      </c>
      <c r="E25" s="3">
        <v>15</v>
      </c>
      <c r="F25" s="3">
        <v>19</v>
      </c>
      <c r="G25" s="3">
        <v>21</v>
      </c>
      <c r="H25" s="3">
        <v>17</v>
      </c>
    </row>
    <row r="26" spans="1:10">
      <c r="F26" s="3"/>
      <c r="G26" s="3"/>
    </row>
    <row r="27" spans="1:10">
      <c r="A27" s="3" t="s">
        <v>2</v>
      </c>
      <c r="B27" s="8">
        <f t="shared" ref="B27:H27" si="1">B$23*B$24/B$25</f>
        <v>5.621052631578948</v>
      </c>
      <c r="C27" s="8">
        <f t="shared" si="1"/>
        <v>3.2040000000000002</v>
      </c>
      <c r="D27" s="8">
        <f t="shared" si="1"/>
        <v>4.3844210526315788</v>
      </c>
      <c r="E27" s="8">
        <f t="shared" si="1"/>
        <v>5.5536000000000003</v>
      </c>
      <c r="F27" s="8">
        <f t="shared" si="1"/>
        <v>4.3844210526315788</v>
      </c>
      <c r="G27" s="8">
        <f t="shared" si="1"/>
        <v>3.9668571428571431</v>
      </c>
      <c r="H27" s="8">
        <f t="shared" si="1"/>
        <v>4.900235294117647</v>
      </c>
    </row>
    <row r="29" spans="1:10" s="5" customFormat="1">
      <c r="F29" s="6"/>
      <c r="G29" s="6"/>
      <c r="I29" s="6"/>
      <c r="J29" s="6"/>
    </row>
    <row r="30" spans="1:10">
      <c r="A30"/>
      <c r="B30"/>
      <c r="C30"/>
    </row>
    <row r="31" spans="1:10">
      <c r="A31" t="s">
        <v>22</v>
      </c>
      <c r="B31" t="s">
        <v>34</v>
      </c>
      <c r="C31"/>
    </row>
    <row r="32" spans="1:10">
      <c r="A32" t="s">
        <v>27</v>
      </c>
      <c r="B32" t="s">
        <v>35</v>
      </c>
      <c r="C32"/>
    </row>
    <row r="33" spans="1:11">
      <c r="A33" t="s">
        <v>23</v>
      </c>
      <c r="B33" t="s">
        <v>36</v>
      </c>
      <c r="C33"/>
    </row>
    <row r="34" spans="1:11">
      <c r="A34"/>
      <c r="B34"/>
      <c r="C34"/>
    </row>
    <row r="35" spans="1:11" ht="18">
      <c r="A35" s="1" t="s">
        <v>16</v>
      </c>
      <c r="B35" s="10" t="str">
        <f>CONCATENATE($B$7," * ",$B$8," / ",$B$9," (see above for explanation of abbreviations)")</f>
        <v>wc * ct / rt (see above for explanation of abbreviations)</v>
      </c>
      <c r="C35" s="10"/>
    </row>
    <row r="37" spans="1:11">
      <c r="A37" s="3" t="s">
        <v>19</v>
      </c>
      <c r="B37" s="3" t="s">
        <v>0</v>
      </c>
      <c r="C37" s="3" t="s">
        <v>20</v>
      </c>
      <c r="D37" s="3" t="s">
        <v>5</v>
      </c>
      <c r="E37" s="3" t="s">
        <v>6</v>
      </c>
      <c r="F37" s="4" t="s">
        <v>2</v>
      </c>
      <c r="G37" s="4" t="s">
        <v>25</v>
      </c>
      <c r="H37" s="3" t="s">
        <v>26</v>
      </c>
      <c r="I37" s="4" t="s">
        <v>28</v>
      </c>
    </row>
    <row r="39" spans="1:11" s="4" customFormat="1">
      <c r="A39" s="3">
        <v>34</v>
      </c>
      <c r="B39" s="3">
        <v>11</v>
      </c>
      <c r="C39" s="3">
        <v>1</v>
      </c>
      <c r="D39" s="3">
        <v>10</v>
      </c>
      <c r="E39" s="9" t="str">
        <f t="shared" ref="E39:E58" si="2">CONCATENATE(A39,"-",B39)</f>
        <v>34-11</v>
      </c>
      <c r="F39" s="8">
        <f t="shared" ref="F39:F58" si="3">($B$15/1000)*$A39/$B39</f>
        <v>6.602181818181819</v>
      </c>
      <c r="G39" s="8">
        <f t="shared" ref="G39:G58" si="4">(($B$16*$F39)*1)/1000</f>
        <v>0.52817454545454556</v>
      </c>
      <c r="H39" s="8">
        <f t="shared" ref="H39:H58" si="5">(($B$16*$F39)*$B$17*(60/$B$17))/1000</f>
        <v>31.690472727272731</v>
      </c>
      <c r="I39" s="8">
        <f t="shared" ref="I39:I58" si="6">$H39*($B$17/60)</f>
        <v>31.690472727272731</v>
      </c>
      <c r="K39" s="3"/>
    </row>
    <row r="40" spans="1:11" s="4" customFormat="1">
      <c r="A40" s="3">
        <v>34</v>
      </c>
      <c r="B40" s="3">
        <v>12</v>
      </c>
      <c r="C40" s="3">
        <v>1</v>
      </c>
      <c r="D40" s="3">
        <v>9</v>
      </c>
      <c r="E40" s="9" t="str">
        <f t="shared" si="2"/>
        <v>34-12</v>
      </c>
      <c r="F40" s="8">
        <f t="shared" si="3"/>
        <v>6.0520000000000005</v>
      </c>
      <c r="G40" s="8">
        <f t="shared" si="4"/>
        <v>0.48416000000000003</v>
      </c>
      <c r="H40" s="8">
        <f t="shared" si="5"/>
        <v>29.049600000000002</v>
      </c>
      <c r="I40" s="8">
        <f t="shared" si="6"/>
        <v>29.049600000000002</v>
      </c>
      <c r="K40" s="3"/>
    </row>
    <row r="41" spans="1:11">
      <c r="A41" s="3">
        <v>34</v>
      </c>
      <c r="B41" s="3">
        <v>13</v>
      </c>
      <c r="C41" s="3">
        <v>1</v>
      </c>
      <c r="D41" s="3">
        <v>8</v>
      </c>
      <c r="E41" s="9" t="str">
        <f t="shared" si="2"/>
        <v>34-13</v>
      </c>
      <c r="F41" s="8">
        <f t="shared" si="3"/>
        <v>5.5864615384615393</v>
      </c>
      <c r="G41" s="8">
        <f t="shared" si="4"/>
        <v>0.4469169230769231</v>
      </c>
      <c r="H41" s="8">
        <f t="shared" si="5"/>
        <v>26.815015384615389</v>
      </c>
      <c r="I41" s="8">
        <f t="shared" si="6"/>
        <v>26.815015384615389</v>
      </c>
    </row>
    <row r="42" spans="1:11">
      <c r="A42" s="3">
        <v>34</v>
      </c>
      <c r="B42" s="3">
        <v>14</v>
      </c>
      <c r="C42" s="3">
        <v>1</v>
      </c>
      <c r="D42" s="3">
        <v>7</v>
      </c>
      <c r="E42" s="9" t="str">
        <f t="shared" si="2"/>
        <v>34-14</v>
      </c>
      <c r="F42" s="8">
        <f t="shared" si="3"/>
        <v>5.1874285714285717</v>
      </c>
      <c r="G42" s="8">
        <f t="shared" si="4"/>
        <v>0.41499428571428576</v>
      </c>
      <c r="H42" s="8">
        <f t="shared" si="5"/>
        <v>24.899657142857144</v>
      </c>
      <c r="I42" s="8">
        <f t="shared" si="6"/>
        <v>24.899657142857144</v>
      </c>
    </row>
    <row r="43" spans="1:11">
      <c r="A43" s="3">
        <v>34</v>
      </c>
      <c r="B43" s="3">
        <v>15</v>
      </c>
      <c r="C43" s="3">
        <v>1</v>
      </c>
      <c r="D43" s="3">
        <v>6</v>
      </c>
      <c r="E43" s="9" t="str">
        <f t="shared" si="2"/>
        <v>34-15</v>
      </c>
      <c r="F43" s="8">
        <f t="shared" si="3"/>
        <v>4.8416000000000006</v>
      </c>
      <c r="G43" s="8">
        <f t="shared" si="4"/>
        <v>0.38732800000000001</v>
      </c>
      <c r="H43" s="8">
        <f t="shared" si="5"/>
        <v>23.23968</v>
      </c>
      <c r="I43" s="8">
        <f t="shared" si="6"/>
        <v>23.23968</v>
      </c>
    </row>
    <row r="44" spans="1:11">
      <c r="A44" s="3">
        <v>34</v>
      </c>
      <c r="B44" s="3">
        <v>17</v>
      </c>
      <c r="C44" s="3">
        <v>1</v>
      </c>
      <c r="D44" s="3">
        <v>5</v>
      </c>
      <c r="E44" s="9" t="str">
        <f t="shared" si="2"/>
        <v>34-17</v>
      </c>
      <c r="F44" s="8">
        <f t="shared" si="3"/>
        <v>4.2720000000000002</v>
      </c>
      <c r="G44" s="8">
        <f t="shared" si="4"/>
        <v>0.34176000000000001</v>
      </c>
      <c r="H44" s="8">
        <f t="shared" si="5"/>
        <v>20.505599999999998</v>
      </c>
      <c r="I44" s="8">
        <f t="shared" si="6"/>
        <v>20.505599999999998</v>
      </c>
    </row>
    <row r="45" spans="1:11">
      <c r="A45" s="3">
        <v>34</v>
      </c>
      <c r="B45" s="3">
        <v>19</v>
      </c>
      <c r="C45" s="3">
        <v>1</v>
      </c>
      <c r="D45" s="3">
        <v>4</v>
      </c>
      <c r="E45" s="9" t="str">
        <f t="shared" si="2"/>
        <v>34-19</v>
      </c>
      <c r="F45" s="8">
        <f t="shared" si="3"/>
        <v>3.8223157894736848</v>
      </c>
      <c r="G45" s="8">
        <f t="shared" si="4"/>
        <v>0.30578526315789478</v>
      </c>
      <c r="H45" s="8">
        <f t="shared" si="5"/>
        <v>18.34711578947369</v>
      </c>
      <c r="I45" s="8">
        <f t="shared" si="6"/>
        <v>18.34711578947369</v>
      </c>
    </row>
    <row r="46" spans="1:11">
      <c r="A46" s="3">
        <v>34</v>
      </c>
      <c r="B46" s="3">
        <v>21</v>
      </c>
      <c r="C46" s="3">
        <v>1</v>
      </c>
      <c r="D46" s="3">
        <v>3</v>
      </c>
      <c r="E46" s="9" t="str">
        <f t="shared" si="2"/>
        <v>34-21</v>
      </c>
      <c r="F46" s="8">
        <f t="shared" si="3"/>
        <v>3.4582857142857146</v>
      </c>
      <c r="G46" s="8">
        <f t="shared" si="4"/>
        <v>0.27666285714285715</v>
      </c>
      <c r="H46" s="8">
        <f t="shared" si="5"/>
        <v>16.59977142857143</v>
      </c>
      <c r="I46" s="8">
        <f t="shared" si="6"/>
        <v>16.59977142857143</v>
      </c>
    </row>
    <row r="47" spans="1:11">
      <c r="A47" s="3">
        <v>34</v>
      </c>
      <c r="B47" s="3">
        <v>23</v>
      </c>
      <c r="C47" s="3">
        <v>1</v>
      </c>
      <c r="D47" s="3">
        <v>2</v>
      </c>
      <c r="E47" s="9" t="str">
        <f t="shared" si="2"/>
        <v>34-23</v>
      </c>
      <c r="F47" s="8">
        <f t="shared" si="3"/>
        <v>3.1575652173913049</v>
      </c>
      <c r="G47" s="8">
        <f t="shared" si="4"/>
        <v>0.25260521739130437</v>
      </c>
      <c r="H47" s="8">
        <f t="shared" si="5"/>
        <v>15.156313043478264</v>
      </c>
      <c r="I47" s="8">
        <f t="shared" si="6"/>
        <v>15.156313043478264</v>
      </c>
    </row>
    <row r="48" spans="1:11">
      <c r="A48" s="3">
        <v>34</v>
      </c>
      <c r="B48" s="3">
        <v>25</v>
      </c>
      <c r="C48" s="3">
        <v>1</v>
      </c>
      <c r="D48" s="3">
        <v>1</v>
      </c>
      <c r="E48" s="9" t="str">
        <f t="shared" si="2"/>
        <v>34-25</v>
      </c>
      <c r="F48" s="8">
        <f t="shared" si="3"/>
        <v>2.9049600000000004</v>
      </c>
      <c r="G48" s="8">
        <f t="shared" si="4"/>
        <v>0.23239680000000004</v>
      </c>
      <c r="H48" s="8">
        <f t="shared" si="5"/>
        <v>13.943808000000002</v>
      </c>
      <c r="I48" s="8">
        <f t="shared" si="6"/>
        <v>13.943808000000002</v>
      </c>
    </row>
    <row r="49" spans="1:11">
      <c r="A49" s="3">
        <v>50</v>
      </c>
      <c r="B49" s="3">
        <v>11</v>
      </c>
      <c r="C49" s="3">
        <v>2</v>
      </c>
      <c r="D49" s="3">
        <v>10</v>
      </c>
      <c r="E49" s="9" t="str">
        <f t="shared" si="2"/>
        <v>50-11</v>
      </c>
      <c r="F49" s="8">
        <f t="shared" si="3"/>
        <v>9.7090909090909108</v>
      </c>
      <c r="G49" s="8">
        <f t="shared" si="4"/>
        <v>0.77672727272727282</v>
      </c>
      <c r="H49" s="8">
        <f t="shared" si="5"/>
        <v>46.603636363636376</v>
      </c>
      <c r="I49" s="8">
        <f t="shared" si="6"/>
        <v>46.603636363636376</v>
      </c>
    </row>
    <row r="50" spans="1:11">
      <c r="A50" s="3">
        <v>50</v>
      </c>
      <c r="B50" s="3">
        <v>12</v>
      </c>
      <c r="C50" s="3">
        <v>2</v>
      </c>
      <c r="D50" s="3">
        <v>9</v>
      </c>
      <c r="E50" s="9" t="str">
        <f t="shared" si="2"/>
        <v>50-12</v>
      </c>
      <c r="F50" s="8">
        <f t="shared" si="3"/>
        <v>8.9</v>
      </c>
      <c r="G50" s="8">
        <f t="shared" si="4"/>
        <v>0.71199999999999997</v>
      </c>
      <c r="H50" s="8">
        <f t="shared" si="5"/>
        <v>42.72</v>
      </c>
      <c r="I50" s="8">
        <f t="shared" si="6"/>
        <v>42.72</v>
      </c>
    </row>
    <row r="51" spans="1:11">
      <c r="A51" s="3">
        <v>50</v>
      </c>
      <c r="B51" s="3">
        <v>13</v>
      </c>
      <c r="C51" s="3">
        <v>2</v>
      </c>
      <c r="D51" s="3">
        <v>8</v>
      </c>
      <c r="E51" s="9" t="str">
        <f t="shared" si="2"/>
        <v>50-13</v>
      </c>
      <c r="F51" s="8">
        <f t="shared" si="3"/>
        <v>8.2153846153846164</v>
      </c>
      <c r="G51" s="8">
        <f t="shared" si="4"/>
        <v>0.65723076923076929</v>
      </c>
      <c r="H51" s="8">
        <f t="shared" si="5"/>
        <v>39.433846153846154</v>
      </c>
      <c r="I51" s="8">
        <f t="shared" si="6"/>
        <v>39.433846153846154</v>
      </c>
    </row>
    <row r="52" spans="1:11">
      <c r="A52" s="3">
        <v>50</v>
      </c>
      <c r="B52" s="3">
        <v>14</v>
      </c>
      <c r="C52" s="3">
        <v>2</v>
      </c>
      <c r="D52" s="3">
        <v>7</v>
      </c>
      <c r="E52" s="9" t="str">
        <f t="shared" si="2"/>
        <v>50-14</v>
      </c>
      <c r="F52" s="8">
        <f t="shared" si="3"/>
        <v>7.628571428571429</v>
      </c>
      <c r="G52" s="8">
        <f t="shared" si="4"/>
        <v>0.61028571428571432</v>
      </c>
      <c r="H52" s="8">
        <f t="shared" si="5"/>
        <v>36.617142857142859</v>
      </c>
      <c r="I52" s="8">
        <f t="shared" si="6"/>
        <v>36.617142857142859</v>
      </c>
    </row>
    <row r="53" spans="1:11">
      <c r="A53" s="3">
        <v>50</v>
      </c>
      <c r="B53" s="3">
        <v>15</v>
      </c>
      <c r="C53" s="3">
        <v>2</v>
      </c>
      <c r="D53" s="3">
        <v>6</v>
      </c>
      <c r="E53" s="9" t="str">
        <f t="shared" si="2"/>
        <v>50-15</v>
      </c>
      <c r="F53" s="8">
        <f t="shared" si="3"/>
        <v>7.120000000000001</v>
      </c>
      <c r="G53" s="8">
        <f t="shared" si="4"/>
        <v>0.56960000000000011</v>
      </c>
      <c r="H53" s="8">
        <f t="shared" si="5"/>
        <v>34.176000000000009</v>
      </c>
      <c r="I53" s="8">
        <f t="shared" si="6"/>
        <v>34.176000000000009</v>
      </c>
    </row>
    <row r="54" spans="1:11">
      <c r="A54" s="3">
        <v>50</v>
      </c>
      <c r="B54" s="3">
        <v>17</v>
      </c>
      <c r="C54" s="3">
        <v>2</v>
      </c>
      <c r="D54" s="3">
        <v>5</v>
      </c>
      <c r="E54" s="9" t="str">
        <f t="shared" si="2"/>
        <v>50-17</v>
      </c>
      <c r="F54" s="8">
        <f t="shared" si="3"/>
        <v>6.2823529411764714</v>
      </c>
      <c r="G54" s="8">
        <f t="shared" si="4"/>
        <v>0.50258823529411767</v>
      </c>
      <c r="H54" s="8">
        <f t="shared" si="5"/>
        <v>30.15529411764706</v>
      </c>
      <c r="I54" s="8">
        <f t="shared" si="6"/>
        <v>30.15529411764706</v>
      </c>
    </row>
    <row r="55" spans="1:11">
      <c r="A55" s="3">
        <v>50</v>
      </c>
      <c r="B55" s="3">
        <v>19</v>
      </c>
      <c r="C55" s="3">
        <v>2</v>
      </c>
      <c r="D55" s="3">
        <v>4</v>
      </c>
      <c r="E55" s="9" t="str">
        <f t="shared" si="2"/>
        <v>50-19</v>
      </c>
      <c r="F55" s="8">
        <f t="shared" si="3"/>
        <v>5.621052631578948</v>
      </c>
      <c r="G55" s="8">
        <f t="shared" si="4"/>
        <v>0.44968421052631585</v>
      </c>
      <c r="H55" s="8">
        <f t="shared" si="5"/>
        <v>26.981052631578951</v>
      </c>
      <c r="I55" s="8">
        <f t="shared" si="6"/>
        <v>26.981052631578951</v>
      </c>
    </row>
    <row r="56" spans="1:11">
      <c r="A56" s="3">
        <v>50</v>
      </c>
      <c r="B56" s="3">
        <v>21</v>
      </c>
      <c r="C56" s="3">
        <v>2</v>
      </c>
      <c r="D56" s="3">
        <v>3</v>
      </c>
      <c r="E56" s="9" t="str">
        <f t="shared" si="2"/>
        <v>50-21</v>
      </c>
      <c r="F56" s="8">
        <f t="shared" si="3"/>
        <v>5.0857142857142863</v>
      </c>
      <c r="G56" s="8">
        <f t="shared" si="4"/>
        <v>0.40685714285714292</v>
      </c>
      <c r="H56" s="8">
        <f t="shared" si="5"/>
        <v>24.411428571428573</v>
      </c>
      <c r="I56" s="8">
        <f t="shared" si="6"/>
        <v>24.411428571428573</v>
      </c>
    </row>
    <row r="57" spans="1:11">
      <c r="A57" s="3">
        <v>50</v>
      </c>
      <c r="B57" s="3">
        <v>23</v>
      </c>
      <c r="C57" s="3">
        <v>2</v>
      </c>
      <c r="D57" s="3">
        <v>2</v>
      </c>
      <c r="E57" s="9" t="str">
        <f t="shared" si="2"/>
        <v>50-23</v>
      </c>
      <c r="F57" s="8">
        <f t="shared" si="3"/>
        <v>4.6434782608695659</v>
      </c>
      <c r="G57" s="8">
        <f t="shared" si="4"/>
        <v>0.37147826086956526</v>
      </c>
      <c r="H57" s="8">
        <f t="shared" si="5"/>
        <v>22.288695652173917</v>
      </c>
      <c r="I57" s="8">
        <f t="shared" si="6"/>
        <v>22.288695652173917</v>
      </c>
    </row>
    <row r="58" spans="1:11">
      <c r="A58" s="3">
        <v>50</v>
      </c>
      <c r="B58" s="3">
        <v>25</v>
      </c>
      <c r="C58" s="3">
        <v>2</v>
      </c>
      <c r="D58" s="3">
        <v>1</v>
      </c>
      <c r="E58" s="9" t="str">
        <f t="shared" si="2"/>
        <v>50-25</v>
      </c>
      <c r="F58" s="8">
        <f t="shared" si="3"/>
        <v>4.2720000000000002</v>
      </c>
      <c r="G58" s="8">
        <f t="shared" si="4"/>
        <v>0.34176000000000001</v>
      </c>
      <c r="H58" s="8">
        <f t="shared" si="5"/>
        <v>20.505599999999998</v>
      </c>
      <c r="I58" s="8">
        <f t="shared" si="6"/>
        <v>20.505599999999998</v>
      </c>
    </row>
    <row r="60" spans="1:11" s="5" customFormat="1">
      <c r="F60" s="6"/>
      <c r="G60" s="6"/>
      <c r="I60" s="6"/>
      <c r="J60" s="6"/>
    </row>
    <row r="62" spans="1:11" s="4" customFormat="1">
      <c r="A62" s="2" t="s">
        <v>30</v>
      </c>
      <c r="B62" s="3"/>
      <c r="C62" s="3"/>
      <c r="D62" s="3"/>
      <c r="E62" s="3"/>
      <c r="H62" s="3"/>
      <c r="K62" s="3"/>
    </row>
    <row r="63" spans="1:11" s="4" customFormat="1">
      <c r="A63" s="2" t="s">
        <v>31</v>
      </c>
      <c r="B63" s="3"/>
      <c r="C63" s="3"/>
      <c r="D63" s="3"/>
      <c r="E63" s="3"/>
      <c r="H63" s="3"/>
      <c r="K63" s="3"/>
    </row>
    <row r="64" spans="1:11" s="4" customFormat="1">
      <c r="A64" s="2" t="s">
        <v>33</v>
      </c>
      <c r="B64" s="3"/>
      <c r="C64" s="3"/>
      <c r="D64" s="3"/>
      <c r="E64" s="3"/>
      <c r="H64" s="3"/>
      <c r="K64" s="3"/>
    </row>
    <row r="65" spans="1:11" s="4" customFormat="1">
      <c r="A65" s="2" t="s">
        <v>32</v>
      </c>
      <c r="B65" s="3"/>
      <c r="C65" s="3"/>
      <c r="D65" s="3"/>
      <c r="E65" s="3"/>
      <c r="H65" s="3"/>
      <c r="K65" s="3"/>
    </row>
    <row r="66" spans="1:11" s="4" customFormat="1">
      <c r="A66" s="2"/>
      <c r="B66" s="3"/>
      <c r="C66" s="3"/>
      <c r="D66" s="3"/>
      <c r="E66" s="3"/>
      <c r="H66" s="3"/>
      <c r="K66" s="3"/>
    </row>
    <row r="67" spans="1:11" s="4" customFormat="1">
      <c r="A67" s="3" t="s">
        <v>19</v>
      </c>
      <c r="B67" s="3" t="s">
        <v>0</v>
      </c>
      <c r="C67" s="3" t="s">
        <v>20</v>
      </c>
      <c r="D67" s="3" t="s">
        <v>5</v>
      </c>
      <c r="E67" s="3" t="s">
        <v>6</v>
      </c>
      <c r="F67" s="4" t="s">
        <v>2</v>
      </c>
      <c r="G67" s="4" t="s">
        <v>25</v>
      </c>
      <c r="H67" s="3" t="s">
        <v>26</v>
      </c>
      <c r="I67" s="4" t="s">
        <v>28</v>
      </c>
      <c r="K67" s="3"/>
    </row>
    <row r="69" spans="1:11" s="4" customFormat="1">
      <c r="A69" s="3">
        <v>34</v>
      </c>
      <c r="B69" s="3">
        <v>25</v>
      </c>
      <c r="C69" s="3">
        <v>1</v>
      </c>
      <c r="D69" s="3">
        <v>1</v>
      </c>
      <c r="E69" s="9" t="str">
        <f t="shared" ref="E69:E88" si="7">CONCATENATE(A69,"-",B69)</f>
        <v>34-25</v>
      </c>
      <c r="F69" s="8">
        <f t="shared" ref="F69:F88" si="8">($B$15/1000)*$A69/$B69</f>
        <v>2.9049600000000004</v>
      </c>
      <c r="G69" s="8">
        <f t="shared" ref="G69:G88" si="9">(($B$16*$F69)*1)/1000</f>
        <v>0.23239680000000004</v>
      </c>
      <c r="H69" s="8">
        <f t="shared" ref="H69:H88" si="10">(($B$16*$F69)*$B$17*(60/$B$17))/1000</f>
        <v>13.943808000000002</v>
      </c>
      <c r="I69" s="8">
        <f t="shared" ref="I69:I88" si="11">$H69*($B$17/60)</f>
        <v>13.943808000000002</v>
      </c>
      <c r="K69" s="3"/>
    </row>
    <row r="70" spans="1:11" s="4" customFormat="1">
      <c r="A70" s="3">
        <v>34</v>
      </c>
      <c r="B70" s="3">
        <v>23</v>
      </c>
      <c r="C70" s="3">
        <v>1</v>
      </c>
      <c r="D70" s="3">
        <v>2</v>
      </c>
      <c r="E70" s="9" t="str">
        <f t="shared" si="7"/>
        <v>34-23</v>
      </c>
      <c r="F70" s="8">
        <f t="shared" si="8"/>
        <v>3.1575652173913049</v>
      </c>
      <c r="G70" s="8">
        <f t="shared" si="9"/>
        <v>0.25260521739130437</v>
      </c>
      <c r="H70" s="8">
        <f t="shared" si="10"/>
        <v>15.156313043478264</v>
      </c>
      <c r="I70" s="8">
        <f t="shared" si="11"/>
        <v>15.156313043478264</v>
      </c>
      <c r="K70" s="3"/>
    </row>
    <row r="71" spans="1:11" s="4" customFormat="1">
      <c r="A71" s="3">
        <v>34</v>
      </c>
      <c r="B71" s="3">
        <v>21</v>
      </c>
      <c r="C71" s="3">
        <v>1</v>
      </c>
      <c r="D71" s="3">
        <v>3</v>
      </c>
      <c r="E71" s="9" t="str">
        <f t="shared" si="7"/>
        <v>34-21</v>
      </c>
      <c r="F71" s="8">
        <f t="shared" si="8"/>
        <v>3.4582857142857146</v>
      </c>
      <c r="G71" s="8">
        <f t="shared" si="9"/>
        <v>0.27666285714285715</v>
      </c>
      <c r="H71" s="8">
        <f t="shared" si="10"/>
        <v>16.59977142857143</v>
      </c>
      <c r="I71" s="8">
        <f t="shared" si="11"/>
        <v>16.59977142857143</v>
      </c>
      <c r="K71" s="3"/>
    </row>
    <row r="72" spans="1:11" s="4" customFormat="1">
      <c r="A72" s="3">
        <v>34</v>
      </c>
      <c r="B72" s="3">
        <v>19</v>
      </c>
      <c r="C72" s="3">
        <v>1</v>
      </c>
      <c r="D72" s="3">
        <v>4</v>
      </c>
      <c r="E72" s="9" t="str">
        <f t="shared" si="7"/>
        <v>34-19</v>
      </c>
      <c r="F72" s="8">
        <f t="shared" si="8"/>
        <v>3.8223157894736848</v>
      </c>
      <c r="G72" s="8">
        <f t="shared" si="9"/>
        <v>0.30578526315789478</v>
      </c>
      <c r="H72" s="8">
        <f t="shared" si="10"/>
        <v>18.34711578947369</v>
      </c>
      <c r="I72" s="8">
        <f t="shared" si="11"/>
        <v>18.34711578947369</v>
      </c>
      <c r="K72" s="3"/>
    </row>
    <row r="73" spans="1:11" s="4" customFormat="1">
      <c r="A73" s="3">
        <v>34</v>
      </c>
      <c r="B73" s="3">
        <v>17</v>
      </c>
      <c r="C73" s="3">
        <v>1</v>
      </c>
      <c r="D73" s="3">
        <v>5</v>
      </c>
      <c r="E73" s="9" t="str">
        <f t="shared" si="7"/>
        <v>34-17</v>
      </c>
      <c r="F73" s="8">
        <f t="shared" si="8"/>
        <v>4.2720000000000002</v>
      </c>
      <c r="G73" s="8">
        <f t="shared" si="9"/>
        <v>0.34176000000000001</v>
      </c>
      <c r="H73" s="8">
        <f t="shared" si="10"/>
        <v>20.505599999999998</v>
      </c>
      <c r="I73" s="8">
        <f t="shared" si="11"/>
        <v>20.505599999999998</v>
      </c>
      <c r="K73" s="3"/>
    </row>
    <row r="74" spans="1:11" s="4" customFormat="1">
      <c r="A74" s="3">
        <v>50</v>
      </c>
      <c r="B74" s="3">
        <v>25</v>
      </c>
      <c r="C74" s="3">
        <v>2</v>
      </c>
      <c r="D74" s="3">
        <v>1</v>
      </c>
      <c r="E74" s="9" t="str">
        <f t="shared" si="7"/>
        <v>50-25</v>
      </c>
      <c r="F74" s="8">
        <f t="shared" si="8"/>
        <v>4.2720000000000002</v>
      </c>
      <c r="G74" s="8">
        <f t="shared" si="9"/>
        <v>0.34176000000000001</v>
      </c>
      <c r="H74" s="8">
        <f t="shared" si="10"/>
        <v>20.505599999999998</v>
      </c>
      <c r="I74" s="8">
        <f t="shared" si="11"/>
        <v>20.505599999999998</v>
      </c>
      <c r="K74" s="3"/>
    </row>
    <row r="75" spans="1:11" s="4" customFormat="1">
      <c r="A75" s="3">
        <v>50</v>
      </c>
      <c r="B75" s="3">
        <v>23</v>
      </c>
      <c r="C75" s="3">
        <v>2</v>
      </c>
      <c r="D75" s="3">
        <v>2</v>
      </c>
      <c r="E75" s="9" t="str">
        <f t="shared" si="7"/>
        <v>50-23</v>
      </c>
      <c r="F75" s="8">
        <f t="shared" si="8"/>
        <v>4.6434782608695659</v>
      </c>
      <c r="G75" s="8">
        <f t="shared" si="9"/>
        <v>0.37147826086956526</v>
      </c>
      <c r="H75" s="8">
        <f t="shared" si="10"/>
        <v>22.288695652173917</v>
      </c>
      <c r="I75" s="8">
        <f t="shared" si="11"/>
        <v>22.288695652173917</v>
      </c>
      <c r="K75" s="3"/>
    </row>
    <row r="76" spans="1:11" s="4" customFormat="1">
      <c r="A76" s="3">
        <v>34</v>
      </c>
      <c r="B76" s="3">
        <v>15</v>
      </c>
      <c r="C76" s="3">
        <v>1</v>
      </c>
      <c r="D76" s="3">
        <v>6</v>
      </c>
      <c r="E76" s="9" t="str">
        <f t="shared" si="7"/>
        <v>34-15</v>
      </c>
      <c r="F76" s="8">
        <f t="shared" si="8"/>
        <v>4.8416000000000006</v>
      </c>
      <c r="G76" s="8">
        <f t="shared" si="9"/>
        <v>0.38732800000000001</v>
      </c>
      <c r="H76" s="8">
        <f t="shared" si="10"/>
        <v>23.23968</v>
      </c>
      <c r="I76" s="8">
        <f t="shared" si="11"/>
        <v>23.23968</v>
      </c>
      <c r="K76" s="3"/>
    </row>
    <row r="77" spans="1:11" s="4" customFormat="1">
      <c r="A77" s="3">
        <v>50</v>
      </c>
      <c r="B77" s="3">
        <v>21</v>
      </c>
      <c r="C77" s="3">
        <v>2</v>
      </c>
      <c r="D77" s="3">
        <v>3</v>
      </c>
      <c r="E77" s="9" t="str">
        <f t="shared" si="7"/>
        <v>50-21</v>
      </c>
      <c r="F77" s="8">
        <f t="shared" si="8"/>
        <v>5.0857142857142863</v>
      </c>
      <c r="G77" s="8">
        <f t="shared" si="9"/>
        <v>0.40685714285714292</v>
      </c>
      <c r="H77" s="8">
        <f t="shared" si="10"/>
        <v>24.411428571428573</v>
      </c>
      <c r="I77" s="8">
        <f t="shared" si="11"/>
        <v>24.411428571428573</v>
      </c>
      <c r="K77" s="3"/>
    </row>
    <row r="78" spans="1:11" s="4" customFormat="1">
      <c r="A78" s="3">
        <v>34</v>
      </c>
      <c r="B78" s="3">
        <v>14</v>
      </c>
      <c r="C78" s="3">
        <v>1</v>
      </c>
      <c r="D78" s="3">
        <v>7</v>
      </c>
      <c r="E78" s="9" t="str">
        <f t="shared" si="7"/>
        <v>34-14</v>
      </c>
      <c r="F78" s="8">
        <f t="shared" si="8"/>
        <v>5.1874285714285717</v>
      </c>
      <c r="G78" s="8">
        <f t="shared" si="9"/>
        <v>0.41499428571428576</v>
      </c>
      <c r="H78" s="8">
        <f t="shared" si="10"/>
        <v>24.899657142857144</v>
      </c>
      <c r="I78" s="8">
        <f t="shared" si="11"/>
        <v>24.899657142857144</v>
      </c>
      <c r="K78" s="3"/>
    </row>
    <row r="79" spans="1:11" s="4" customFormat="1">
      <c r="A79" s="3">
        <v>34</v>
      </c>
      <c r="B79" s="3">
        <v>13</v>
      </c>
      <c r="C79" s="3">
        <v>1</v>
      </c>
      <c r="D79" s="3">
        <v>8</v>
      </c>
      <c r="E79" s="9" t="str">
        <f t="shared" si="7"/>
        <v>34-13</v>
      </c>
      <c r="F79" s="8">
        <f t="shared" si="8"/>
        <v>5.5864615384615393</v>
      </c>
      <c r="G79" s="8">
        <f t="shared" si="9"/>
        <v>0.4469169230769231</v>
      </c>
      <c r="H79" s="8">
        <f t="shared" si="10"/>
        <v>26.815015384615389</v>
      </c>
      <c r="I79" s="8">
        <f t="shared" si="11"/>
        <v>26.815015384615389</v>
      </c>
      <c r="K79" s="3"/>
    </row>
    <row r="80" spans="1:11" s="4" customFormat="1">
      <c r="A80" s="3">
        <v>50</v>
      </c>
      <c r="B80" s="3">
        <v>19</v>
      </c>
      <c r="C80" s="3">
        <v>2</v>
      </c>
      <c r="D80" s="3">
        <v>4</v>
      </c>
      <c r="E80" s="9" t="str">
        <f t="shared" si="7"/>
        <v>50-19</v>
      </c>
      <c r="F80" s="8">
        <f t="shared" si="8"/>
        <v>5.621052631578948</v>
      </c>
      <c r="G80" s="8">
        <f t="shared" si="9"/>
        <v>0.44968421052631585</v>
      </c>
      <c r="H80" s="8">
        <f t="shared" si="10"/>
        <v>26.981052631578951</v>
      </c>
      <c r="I80" s="8">
        <f t="shared" si="11"/>
        <v>26.981052631578951</v>
      </c>
      <c r="K80" s="3"/>
    </row>
    <row r="81" spans="1:11" s="4" customFormat="1">
      <c r="A81" s="3">
        <v>34</v>
      </c>
      <c r="B81" s="3">
        <v>12</v>
      </c>
      <c r="C81" s="3">
        <v>1</v>
      </c>
      <c r="D81" s="3">
        <v>9</v>
      </c>
      <c r="E81" s="9" t="str">
        <f t="shared" si="7"/>
        <v>34-12</v>
      </c>
      <c r="F81" s="8">
        <f t="shared" si="8"/>
        <v>6.0520000000000005</v>
      </c>
      <c r="G81" s="8">
        <f t="shared" si="9"/>
        <v>0.48416000000000003</v>
      </c>
      <c r="H81" s="8">
        <f t="shared" si="10"/>
        <v>29.049600000000002</v>
      </c>
      <c r="I81" s="8">
        <f t="shared" si="11"/>
        <v>29.049600000000002</v>
      </c>
      <c r="K81" s="3"/>
    </row>
    <row r="82" spans="1:11" s="4" customFormat="1">
      <c r="A82" s="3">
        <v>50</v>
      </c>
      <c r="B82" s="3">
        <v>17</v>
      </c>
      <c r="C82" s="3">
        <v>2</v>
      </c>
      <c r="D82" s="3">
        <v>5</v>
      </c>
      <c r="E82" s="9" t="str">
        <f t="shared" si="7"/>
        <v>50-17</v>
      </c>
      <c r="F82" s="8">
        <f t="shared" si="8"/>
        <v>6.2823529411764714</v>
      </c>
      <c r="G82" s="8">
        <f t="shared" si="9"/>
        <v>0.50258823529411767</v>
      </c>
      <c r="H82" s="8">
        <f t="shared" si="10"/>
        <v>30.15529411764706</v>
      </c>
      <c r="I82" s="8">
        <f t="shared" si="11"/>
        <v>30.15529411764706</v>
      </c>
      <c r="K82" s="3"/>
    </row>
    <row r="83" spans="1:11" s="4" customFormat="1">
      <c r="A83" s="3">
        <v>34</v>
      </c>
      <c r="B83" s="3">
        <v>11</v>
      </c>
      <c r="C83" s="3">
        <v>1</v>
      </c>
      <c r="D83" s="3">
        <v>10</v>
      </c>
      <c r="E83" s="9" t="str">
        <f t="shared" si="7"/>
        <v>34-11</v>
      </c>
      <c r="F83" s="8">
        <f t="shared" si="8"/>
        <v>6.602181818181819</v>
      </c>
      <c r="G83" s="8">
        <f t="shared" si="9"/>
        <v>0.52817454545454556</v>
      </c>
      <c r="H83" s="8">
        <f t="shared" si="10"/>
        <v>31.690472727272731</v>
      </c>
      <c r="I83" s="8">
        <f t="shared" si="11"/>
        <v>31.690472727272731</v>
      </c>
      <c r="K83" s="3"/>
    </row>
    <row r="84" spans="1:11" s="4" customFormat="1">
      <c r="A84" s="3">
        <v>50</v>
      </c>
      <c r="B84" s="3">
        <v>15</v>
      </c>
      <c r="C84" s="3">
        <v>2</v>
      </c>
      <c r="D84" s="3">
        <v>6</v>
      </c>
      <c r="E84" s="9" t="str">
        <f t="shared" si="7"/>
        <v>50-15</v>
      </c>
      <c r="F84" s="8">
        <f t="shared" si="8"/>
        <v>7.120000000000001</v>
      </c>
      <c r="G84" s="8">
        <f t="shared" si="9"/>
        <v>0.56960000000000011</v>
      </c>
      <c r="H84" s="8">
        <f t="shared" si="10"/>
        <v>34.176000000000009</v>
      </c>
      <c r="I84" s="8">
        <f t="shared" si="11"/>
        <v>34.176000000000009</v>
      </c>
      <c r="K84" s="3"/>
    </row>
    <row r="85" spans="1:11" s="4" customFormat="1">
      <c r="A85" s="3">
        <v>50</v>
      </c>
      <c r="B85" s="3">
        <v>14</v>
      </c>
      <c r="C85" s="3">
        <v>2</v>
      </c>
      <c r="D85" s="3">
        <v>7</v>
      </c>
      <c r="E85" s="9" t="str">
        <f t="shared" si="7"/>
        <v>50-14</v>
      </c>
      <c r="F85" s="8">
        <f t="shared" si="8"/>
        <v>7.628571428571429</v>
      </c>
      <c r="G85" s="8">
        <f t="shared" si="9"/>
        <v>0.61028571428571432</v>
      </c>
      <c r="H85" s="8">
        <f t="shared" si="10"/>
        <v>36.617142857142859</v>
      </c>
      <c r="I85" s="8">
        <f t="shared" si="11"/>
        <v>36.617142857142859</v>
      </c>
      <c r="K85" s="3"/>
    </row>
    <row r="86" spans="1:11" s="4" customFormat="1">
      <c r="A86" s="3">
        <v>50</v>
      </c>
      <c r="B86" s="3">
        <v>13</v>
      </c>
      <c r="C86" s="3">
        <v>2</v>
      </c>
      <c r="D86" s="3">
        <v>8</v>
      </c>
      <c r="E86" s="9" t="str">
        <f t="shared" si="7"/>
        <v>50-13</v>
      </c>
      <c r="F86" s="8">
        <f t="shared" si="8"/>
        <v>8.2153846153846164</v>
      </c>
      <c r="G86" s="8">
        <f t="shared" si="9"/>
        <v>0.65723076923076929</v>
      </c>
      <c r="H86" s="8">
        <f t="shared" si="10"/>
        <v>39.433846153846154</v>
      </c>
      <c r="I86" s="8">
        <f t="shared" si="11"/>
        <v>39.433846153846154</v>
      </c>
      <c r="K86" s="3"/>
    </row>
    <row r="87" spans="1:11" s="4" customFormat="1">
      <c r="A87" s="3">
        <v>50</v>
      </c>
      <c r="B87" s="3">
        <v>12</v>
      </c>
      <c r="C87" s="3">
        <v>2</v>
      </c>
      <c r="D87" s="3">
        <v>9</v>
      </c>
      <c r="E87" s="9" t="str">
        <f t="shared" si="7"/>
        <v>50-12</v>
      </c>
      <c r="F87" s="8">
        <f t="shared" si="8"/>
        <v>8.9</v>
      </c>
      <c r="G87" s="8">
        <f t="shared" si="9"/>
        <v>0.71199999999999997</v>
      </c>
      <c r="H87" s="8">
        <f t="shared" si="10"/>
        <v>42.72</v>
      </c>
      <c r="I87" s="8">
        <f t="shared" si="11"/>
        <v>42.72</v>
      </c>
      <c r="K87" s="3"/>
    </row>
    <row r="88" spans="1:11" s="4" customFormat="1">
      <c r="A88" s="3">
        <v>50</v>
      </c>
      <c r="B88" s="3">
        <v>11</v>
      </c>
      <c r="C88" s="3">
        <v>2</v>
      </c>
      <c r="D88" s="3">
        <v>10</v>
      </c>
      <c r="E88" s="9" t="str">
        <f t="shared" si="7"/>
        <v>50-11</v>
      </c>
      <c r="F88" s="8">
        <f t="shared" si="8"/>
        <v>9.7090909090909108</v>
      </c>
      <c r="G88" s="8">
        <f t="shared" si="9"/>
        <v>0.77672727272727282</v>
      </c>
      <c r="H88" s="8">
        <f t="shared" si="10"/>
        <v>46.603636363636376</v>
      </c>
      <c r="I88" s="8">
        <f t="shared" si="11"/>
        <v>46.603636363636376</v>
      </c>
      <c r="K88" s="3"/>
    </row>
  </sheetData>
  <sortState ref="A69:I88">
    <sortCondition ref="F69:F88"/>
  </sortState>
  <mergeCells count="1">
    <mergeCell ref="B35:C35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Malvern Star Oppy C7 Compact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Rasmussen</cp:lastModifiedBy>
  <dcterms:created xsi:type="dcterms:W3CDTF">2009-05-14T10:36:50Z</dcterms:created>
  <dcterms:modified xsi:type="dcterms:W3CDTF">2012-05-04T01:41:36Z</dcterms:modified>
</cp:coreProperties>
</file>