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xr:revisionPtr revIDLastSave="0" documentId="13_ncr:1_{779DEB35-B5D7-476A-87A5-87AD9E0A103A}" xr6:coauthVersionLast="47" xr6:coauthVersionMax="47" xr10:uidLastSave="{00000000-0000-0000-0000-000000000000}"/>
  <workbookProtection workbookAlgorithmName="SHA-512" workbookHashValue="FWwvvv/QzFzf4F06m3G9crSquDhiTW5CTZiwTssOP1Xji9a3wlMVzS1oueAwwLjdYbX9kqjdmsqgkQWxGrJI6w==" workbookSaltValue="QmeVfCPOnk2xo7RCQF0r3g==" workbookSpinCount="100000" lockStructure="1"/>
  <bookViews>
    <workbookView xWindow="-120" yWindow="-120" windowWidth="24240" windowHeight="13020" tabRatio="866" xr2:uid="{00000000-000D-0000-FFFF-FFFF00000000}"/>
  </bookViews>
  <sheets>
    <sheet name="Capa Tabela" sheetId="15" r:id="rId1"/>
    <sheet name="Cores Capa" sheetId="27" state="hidden" r:id="rId2"/>
    <sheet name="Garantia" sheetId="26" r:id="rId3"/>
    <sheet name="Mark Up " sheetId="2" state="hidden" r:id="rId4"/>
    <sheet name="Origem " sheetId="12" state="hidden" r:id="rId5"/>
    <sheet name="Aparadores" sheetId="16" r:id="rId6"/>
    <sheet name="Gaveteiros" sheetId="19" r:id="rId7"/>
    <sheet name="Complementos" sheetId="20" r:id="rId8"/>
    <sheet name="Mesa Centro e Laterais" sheetId="21" r:id="rId9"/>
    <sheet name="Mesas Jantar e Mesa Apoio" sheetId="22" r:id="rId10"/>
    <sheet name="Informações" sheetId="32" r:id="rId11"/>
    <sheet name="Valores Vidros e Espelhos" sheetId="11" r:id="rId12"/>
    <sheet name="Vidros" sheetId="14" state="hidden" r:id="rId13"/>
  </sheets>
  <definedNames>
    <definedName name="_xlnm.Print_Area" localSheetId="5">Aparadores!$A$1:$H$32</definedName>
    <definedName name="_xlnm.Print_Area" localSheetId="0">'Capa Tabela'!$A$1:$I$11</definedName>
    <definedName name="_xlnm.Print_Area" localSheetId="7">Complementos!$A$1:$H$9</definedName>
    <definedName name="_xlnm.Print_Area" localSheetId="2">Garantia!$A$1:$J$53</definedName>
    <definedName name="_xlnm.Print_Area" localSheetId="6">Gaveteiros!$A$1:$H$10</definedName>
    <definedName name="_xlnm.Print_Area" localSheetId="8">'Mesa Centro e Laterais'!$A$1:$I$56</definedName>
    <definedName name="_xlnm.Print_Area" localSheetId="9">'Mesas Jantar e Mesa Apoio'!$A$1:$I$78</definedName>
    <definedName name="_xlnm.Print_Area" localSheetId="11">'Valores Vidros e Espelhos'!$A$1:$I$68</definedName>
    <definedName name="_xlnm.Print_Titles" localSheetId="5">Aparadores!$1:$5</definedName>
    <definedName name="_xlnm.Print_Titles" localSheetId="7">Complementos!$1:$5</definedName>
    <definedName name="_xlnm.Print_Titles" localSheetId="6">Gaveteiros!$1:$5</definedName>
    <definedName name="_xlnm.Print_Titles" localSheetId="8">'Mesa Centro e Laterais'!$1:$5</definedName>
    <definedName name="_xlnm.Print_Titles" localSheetId="9">'Mesas Jantar e Mesa Apoio'!$1:$4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8" i="22" l="1"/>
  <c r="M78" i="22"/>
  <c r="L78" i="22"/>
  <c r="K78" i="22"/>
  <c r="J78" i="22"/>
  <c r="N77" i="22"/>
  <c r="M77" i="22"/>
  <c r="L77" i="22"/>
  <c r="K77" i="22"/>
  <c r="J77" i="22"/>
  <c r="N76" i="22"/>
  <c r="M76" i="22"/>
  <c r="L76" i="22"/>
  <c r="K76" i="22"/>
  <c r="J76" i="22"/>
  <c r="N75" i="22"/>
  <c r="M75" i="22"/>
  <c r="L75" i="22"/>
  <c r="K75" i="22"/>
  <c r="J75" i="22"/>
  <c r="N74" i="22"/>
  <c r="M74" i="22"/>
  <c r="L74" i="22"/>
  <c r="K74" i="22"/>
  <c r="J74" i="22"/>
  <c r="N73" i="22"/>
  <c r="M73" i="22"/>
  <c r="L73" i="22"/>
  <c r="K73" i="22"/>
  <c r="J73" i="22"/>
  <c r="N72" i="22"/>
  <c r="M72" i="22"/>
  <c r="L72" i="22"/>
  <c r="K72" i="22"/>
  <c r="J72" i="22"/>
  <c r="N71" i="22"/>
  <c r="M71" i="22"/>
  <c r="L71" i="22"/>
  <c r="K71" i="22"/>
  <c r="J71" i="22"/>
  <c r="N70" i="22"/>
  <c r="M70" i="22"/>
  <c r="L70" i="22"/>
  <c r="K70" i="22"/>
  <c r="J70" i="22"/>
  <c r="N69" i="22"/>
  <c r="M69" i="22"/>
  <c r="L69" i="22"/>
  <c r="K69" i="22"/>
  <c r="J69" i="22"/>
  <c r="N68" i="22"/>
  <c r="M68" i="22"/>
  <c r="L68" i="22"/>
  <c r="K68" i="22"/>
  <c r="J68" i="22"/>
  <c r="N67" i="22"/>
  <c r="M67" i="22"/>
  <c r="L67" i="22"/>
  <c r="K67" i="22"/>
  <c r="J67" i="22"/>
  <c r="N66" i="22"/>
  <c r="M66" i="22"/>
  <c r="L66" i="22"/>
  <c r="K66" i="22"/>
  <c r="J66" i="22"/>
  <c r="N65" i="22"/>
  <c r="M65" i="22"/>
  <c r="L65" i="22"/>
  <c r="K65" i="22"/>
  <c r="J65" i="22"/>
  <c r="N64" i="22"/>
  <c r="M64" i="22"/>
  <c r="L64" i="22"/>
  <c r="K64" i="22"/>
  <c r="J64" i="22"/>
  <c r="N63" i="22"/>
  <c r="M63" i="22"/>
  <c r="L63" i="22"/>
  <c r="K63" i="22"/>
  <c r="J63" i="22"/>
  <c r="N62" i="22"/>
  <c r="M62" i="22"/>
  <c r="L62" i="22"/>
  <c r="K62" i="22"/>
  <c r="J62" i="22"/>
  <c r="N61" i="22"/>
  <c r="M61" i="22"/>
  <c r="L61" i="22"/>
  <c r="K61" i="22"/>
  <c r="J61" i="22"/>
  <c r="N60" i="22"/>
  <c r="M60" i="22"/>
  <c r="L60" i="22"/>
  <c r="K60" i="22"/>
  <c r="J60" i="22"/>
  <c r="N59" i="22"/>
  <c r="M59" i="22"/>
  <c r="L59" i="22"/>
  <c r="K59" i="22"/>
  <c r="J59" i="22"/>
  <c r="N58" i="22"/>
  <c r="M58" i="22"/>
  <c r="L58" i="22"/>
  <c r="K58" i="22"/>
  <c r="J58" i="22"/>
  <c r="N57" i="22"/>
  <c r="M57" i="22"/>
  <c r="L57" i="22"/>
  <c r="K57" i="22"/>
  <c r="J57" i="22"/>
  <c r="N56" i="22"/>
  <c r="M56" i="22"/>
  <c r="L56" i="22"/>
  <c r="K56" i="22"/>
  <c r="J56" i="22"/>
  <c r="N55" i="22"/>
  <c r="M55" i="22"/>
  <c r="L55" i="22"/>
  <c r="K55" i="22"/>
  <c r="J55" i="22"/>
  <c r="N54" i="22"/>
  <c r="M54" i="22"/>
  <c r="L54" i="22"/>
  <c r="K54" i="22"/>
  <c r="J54" i="22"/>
  <c r="N53" i="22"/>
  <c r="M53" i="22"/>
  <c r="L53" i="22"/>
  <c r="K53" i="22"/>
  <c r="J53" i="22"/>
  <c r="M52" i="22"/>
  <c r="L52" i="22"/>
  <c r="K52" i="22"/>
  <c r="J52" i="22"/>
  <c r="M51" i="22"/>
  <c r="L51" i="22"/>
  <c r="K51" i="22"/>
  <c r="J51" i="22"/>
  <c r="M50" i="22"/>
  <c r="L50" i="22"/>
  <c r="K50" i="22"/>
  <c r="J50" i="22"/>
  <c r="M49" i="22"/>
  <c r="L49" i="22"/>
  <c r="K49" i="22"/>
  <c r="J49" i="22"/>
  <c r="M48" i="22"/>
  <c r="L48" i="22"/>
  <c r="K48" i="22"/>
  <c r="J48" i="22"/>
  <c r="M47" i="22"/>
  <c r="L47" i="22"/>
  <c r="K47" i="22"/>
  <c r="J47" i="22"/>
  <c r="M46" i="22"/>
  <c r="L46" i="22"/>
  <c r="K46" i="22"/>
  <c r="J46" i="22"/>
  <c r="M45" i="22"/>
  <c r="L45" i="22"/>
  <c r="K45" i="22"/>
  <c r="J45" i="22"/>
  <c r="M44" i="22"/>
  <c r="L44" i="22"/>
  <c r="K44" i="22"/>
  <c r="J44" i="22"/>
  <c r="M43" i="22"/>
  <c r="L43" i="22"/>
  <c r="K43" i="22"/>
  <c r="J43" i="22"/>
  <c r="M42" i="22"/>
  <c r="L42" i="22"/>
  <c r="K42" i="22"/>
  <c r="J42" i="22"/>
  <c r="M41" i="22"/>
  <c r="L41" i="22"/>
  <c r="K41" i="22"/>
  <c r="J41" i="22"/>
  <c r="M40" i="22"/>
  <c r="L40" i="22"/>
  <c r="K40" i="22"/>
  <c r="J40" i="22"/>
  <c r="M39" i="22"/>
  <c r="L39" i="22"/>
  <c r="K39" i="22"/>
  <c r="J39" i="22"/>
  <c r="M38" i="22"/>
  <c r="L38" i="22"/>
  <c r="K38" i="22"/>
  <c r="J38" i="22"/>
  <c r="M37" i="22"/>
  <c r="L37" i="22"/>
  <c r="K37" i="22"/>
  <c r="J37" i="22"/>
  <c r="M36" i="22"/>
  <c r="L36" i="22"/>
  <c r="K36" i="22"/>
  <c r="J36" i="22"/>
  <c r="M35" i="22"/>
  <c r="L35" i="22"/>
  <c r="K35" i="22"/>
  <c r="J35" i="22"/>
  <c r="N34" i="22"/>
  <c r="M34" i="22"/>
  <c r="L34" i="22"/>
  <c r="K34" i="22"/>
  <c r="J34" i="22"/>
  <c r="N33" i="22"/>
  <c r="M33" i="22"/>
  <c r="L33" i="22"/>
  <c r="K33" i="22"/>
  <c r="J33" i="22"/>
  <c r="N32" i="22"/>
  <c r="M32" i="22"/>
  <c r="L32" i="22"/>
  <c r="K32" i="22"/>
  <c r="J32" i="22"/>
  <c r="N31" i="22"/>
  <c r="M31" i="22"/>
  <c r="L31" i="22"/>
  <c r="K31" i="22"/>
  <c r="J31" i="22"/>
  <c r="N30" i="22"/>
  <c r="M30" i="22"/>
  <c r="L30" i="22"/>
  <c r="K30" i="22"/>
  <c r="J30" i="22"/>
  <c r="N29" i="22"/>
  <c r="M29" i="22"/>
  <c r="L29" i="22"/>
  <c r="K29" i="22"/>
  <c r="J29" i="22"/>
  <c r="N28" i="22"/>
  <c r="M28" i="22"/>
  <c r="L28" i="22"/>
  <c r="K28" i="22"/>
  <c r="J28" i="22"/>
  <c r="N27" i="22"/>
  <c r="M27" i="22"/>
  <c r="L27" i="22"/>
  <c r="K27" i="22"/>
  <c r="J27" i="22"/>
  <c r="N26" i="22"/>
  <c r="M26" i="22"/>
  <c r="L26" i="22"/>
  <c r="K26" i="22"/>
  <c r="J26" i="22"/>
  <c r="N25" i="22"/>
  <c r="M25" i="22"/>
  <c r="L25" i="22"/>
  <c r="K25" i="22"/>
  <c r="J25" i="22"/>
  <c r="N24" i="22"/>
  <c r="M24" i="22"/>
  <c r="L24" i="22"/>
  <c r="K24" i="22"/>
  <c r="J24" i="22"/>
  <c r="N23" i="22"/>
  <c r="M23" i="22"/>
  <c r="L23" i="22"/>
  <c r="K23" i="22"/>
  <c r="J23" i="22"/>
  <c r="M22" i="22"/>
  <c r="L22" i="22"/>
  <c r="K22" i="22"/>
  <c r="J22" i="22"/>
  <c r="M21" i="22"/>
  <c r="L21" i="22"/>
  <c r="K21" i="22"/>
  <c r="J21" i="22"/>
  <c r="M20" i="22"/>
  <c r="L20" i="22"/>
  <c r="K20" i="22"/>
  <c r="J20" i="22"/>
  <c r="M19" i="22"/>
  <c r="L19" i="22"/>
  <c r="K19" i="22"/>
  <c r="J19" i="22"/>
  <c r="N18" i="22"/>
  <c r="M18" i="22"/>
  <c r="L18" i="22"/>
  <c r="K18" i="22"/>
  <c r="J18" i="22"/>
  <c r="N17" i="22"/>
  <c r="M17" i="22"/>
  <c r="L17" i="22"/>
  <c r="K17" i="22"/>
  <c r="J17" i="22"/>
  <c r="N16" i="22"/>
  <c r="M16" i="22"/>
  <c r="L16" i="22"/>
  <c r="K16" i="22"/>
  <c r="J16" i="22"/>
  <c r="N15" i="22"/>
  <c r="M15" i="22"/>
  <c r="L15" i="22"/>
  <c r="K15" i="22"/>
  <c r="J15" i="22"/>
  <c r="N14" i="22"/>
  <c r="M14" i="22"/>
  <c r="L14" i="22"/>
  <c r="K14" i="22"/>
  <c r="J14" i="22"/>
  <c r="N13" i="22"/>
  <c r="M13" i="22"/>
  <c r="L13" i="22"/>
  <c r="K13" i="22"/>
  <c r="J13" i="22"/>
  <c r="N12" i="22"/>
  <c r="M12" i="22"/>
  <c r="L12" i="22"/>
  <c r="K12" i="22"/>
  <c r="J12" i="22"/>
  <c r="N11" i="22"/>
  <c r="M11" i="22"/>
  <c r="L11" i="22"/>
  <c r="K11" i="22"/>
  <c r="J11" i="22"/>
  <c r="N10" i="22"/>
  <c r="M10" i="22"/>
  <c r="L10" i="22"/>
  <c r="K10" i="22"/>
  <c r="J10" i="22"/>
  <c r="N9" i="22"/>
  <c r="M9" i="22"/>
  <c r="L9" i="22"/>
  <c r="K9" i="22"/>
  <c r="J9" i="22"/>
  <c r="N8" i="22"/>
  <c r="M8" i="22"/>
  <c r="L8" i="22"/>
  <c r="K8" i="22"/>
  <c r="J8" i="22"/>
  <c r="N7" i="22"/>
  <c r="M7" i="22"/>
  <c r="L7" i="22"/>
  <c r="K7" i="22"/>
  <c r="J7" i="22"/>
  <c r="N6" i="22"/>
  <c r="M6" i="22"/>
  <c r="L6" i="22"/>
  <c r="K6" i="22"/>
  <c r="J6" i="22"/>
  <c r="N5" i="22"/>
  <c r="M5" i="22"/>
  <c r="L5" i="22"/>
  <c r="K5" i="22"/>
  <c r="J5" i="22"/>
  <c r="N56" i="21"/>
  <c r="M56" i="21"/>
  <c r="L56" i="21"/>
  <c r="K56" i="21"/>
  <c r="J56" i="21"/>
  <c r="N55" i="21"/>
  <c r="M55" i="21"/>
  <c r="L55" i="21"/>
  <c r="K55" i="21"/>
  <c r="J55" i="21"/>
  <c r="N54" i="21"/>
  <c r="M54" i="21"/>
  <c r="L54" i="21"/>
  <c r="K54" i="21"/>
  <c r="J54" i="21"/>
  <c r="N53" i="21"/>
  <c r="M53" i="21"/>
  <c r="L53" i="21"/>
  <c r="K53" i="21"/>
  <c r="J53" i="21"/>
  <c r="N52" i="21"/>
  <c r="M52" i="21"/>
  <c r="L52" i="21"/>
  <c r="K52" i="21"/>
  <c r="J52" i="21"/>
  <c r="N51" i="21"/>
  <c r="M51" i="21"/>
  <c r="L51" i="21"/>
  <c r="K51" i="21"/>
  <c r="J51" i="21"/>
  <c r="N50" i="21"/>
  <c r="M50" i="21"/>
  <c r="L50" i="21"/>
  <c r="K50" i="21"/>
  <c r="J50" i="21"/>
  <c r="N49" i="21"/>
  <c r="M49" i="21"/>
  <c r="L49" i="21"/>
  <c r="K49" i="21"/>
  <c r="J49" i="21"/>
  <c r="N48" i="21"/>
  <c r="M48" i="21"/>
  <c r="L48" i="21"/>
  <c r="K48" i="21"/>
  <c r="J48" i="21"/>
  <c r="N47" i="21"/>
  <c r="M47" i="21"/>
  <c r="L47" i="21"/>
  <c r="K47" i="21"/>
  <c r="J47" i="21"/>
  <c r="N46" i="21"/>
  <c r="M46" i="21"/>
  <c r="L46" i="21"/>
  <c r="K46" i="21"/>
  <c r="J46" i="21"/>
  <c r="N45" i="21"/>
  <c r="M45" i="21"/>
  <c r="L45" i="21"/>
  <c r="K45" i="21"/>
  <c r="J45" i="21"/>
  <c r="N44" i="21"/>
  <c r="M44" i="21"/>
  <c r="L44" i="21"/>
  <c r="K44" i="21"/>
  <c r="J44" i="21"/>
  <c r="N43" i="21"/>
  <c r="M43" i="21"/>
  <c r="L43" i="21"/>
  <c r="K43" i="21"/>
  <c r="J43" i="21"/>
  <c r="N42" i="21"/>
  <c r="M42" i="21"/>
  <c r="L42" i="21"/>
  <c r="K42" i="21"/>
  <c r="J42" i="21"/>
  <c r="N41" i="21"/>
  <c r="M41" i="21"/>
  <c r="L41" i="21"/>
  <c r="K41" i="21"/>
  <c r="J41" i="21"/>
  <c r="N40" i="21"/>
  <c r="M40" i="21"/>
  <c r="L40" i="21"/>
  <c r="K40" i="21"/>
  <c r="J40" i="21"/>
  <c r="N39" i="21"/>
  <c r="M39" i="21"/>
  <c r="L39" i="21"/>
  <c r="K39" i="21"/>
  <c r="J39" i="21"/>
  <c r="N38" i="21"/>
  <c r="M38" i="21"/>
  <c r="L38" i="21"/>
  <c r="K38" i="21"/>
  <c r="J38" i="21"/>
  <c r="N37" i="21"/>
  <c r="M37" i="21"/>
  <c r="L37" i="21"/>
  <c r="K37" i="21"/>
  <c r="J37" i="21"/>
  <c r="N36" i="21"/>
  <c r="M36" i="21"/>
  <c r="L36" i="21"/>
  <c r="K36" i="21"/>
  <c r="J36" i="21"/>
  <c r="N35" i="21"/>
  <c r="M35" i="21"/>
  <c r="L35" i="21"/>
  <c r="K35" i="21"/>
  <c r="J35" i="21"/>
  <c r="N34" i="21"/>
  <c r="M34" i="21"/>
  <c r="L34" i="21"/>
  <c r="K34" i="21"/>
  <c r="J34" i="21"/>
  <c r="N33" i="21"/>
  <c r="M33" i="21"/>
  <c r="L33" i="21"/>
  <c r="K33" i="21"/>
  <c r="J33" i="21"/>
  <c r="N32" i="21"/>
  <c r="M32" i="21"/>
  <c r="L32" i="21"/>
  <c r="K32" i="21"/>
  <c r="J32" i="21"/>
  <c r="N31" i="21"/>
  <c r="M31" i="21"/>
  <c r="L31" i="21"/>
  <c r="K31" i="21"/>
  <c r="J31" i="21"/>
  <c r="N30" i="21"/>
  <c r="M30" i="21"/>
  <c r="L30" i="21"/>
  <c r="K30" i="21"/>
  <c r="J30" i="21"/>
  <c r="N29" i="21"/>
  <c r="M29" i="21"/>
  <c r="L29" i="21"/>
  <c r="K29" i="21"/>
  <c r="J29" i="21"/>
  <c r="M28" i="21"/>
  <c r="L28" i="21"/>
  <c r="K28" i="21"/>
  <c r="J28" i="21"/>
  <c r="M27" i="21"/>
  <c r="L27" i="21"/>
  <c r="K27" i="21"/>
  <c r="J27" i="21"/>
  <c r="M26" i="21"/>
  <c r="L26" i="21"/>
  <c r="K26" i="21"/>
  <c r="J26" i="21"/>
  <c r="M25" i="21"/>
  <c r="L25" i="21"/>
  <c r="K25" i="21"/>
  <c r="J25" i="21"/>
  <c r="M24" i="21"/>
  <c r="L24" i="21"/>
  <c r="K24" i="21"/>
  <c r="J24" i="21"/>
  <c r="M23" i="21"/>
  <c r="L23" i="21"/>
  <c r="K23" i="21"/>
  <c r="J23" i="21"/>
  <c r="M22" i="21"/>
  <c r="L22" i="21"/>
  <c r="K22" i="21"/>
  <c r="J22" i="21"/>
  <c r="N21" i="21"/>
  <c r="M21" i="21"/>
  <c r="L21" i="21"/>
  <c r="K21" i="21"/>
  <c r="J21" i="21"/>
  <c r="N20" i="21"/>
  <c r="M20" i="21"/>
  <c r="L20" i="21"/>
  <c r="K20" i="21"/>
  <c r="J20" i="21"/>
  <c r="N19" i="21"/>
  <c r="M19" i="21"/>
  <c r="L19" i="21"/>
  <c r="K19" i="21"/>
  <c r="J19" i="21"/>
  <c r="M18" i="21"/>
  <c r="J18" i="21"/>
  <c r="M17" i="21"/>
  <c r="J17" i="21"/>
  <c r="N16" i="21"/>
  <c r="M16" i="21"/>
  <c r="L16" i="21"/>
  <c r="K16" i="21"/>
  <c r="J16" i="21"/>
  <c r="N15" i="21"/>
  <c r="M15" i="21"/>
  <c r="L15" i="21"/>
  <c r="K15" i="21"/>
  <c r="J15" i="21"/>
  <c r="N14" i="21"/>
  <c r="M14" i="21"/>
  <c r="L14" i="21"/>
  <c r="K14" i="21"/>
  <c r="J14" i="21"/>
  <c r="N13" i="21"/>
  <c r="M13" i="21"/>
  <c r="L13" i="21"/>
  <c r="K13" i="21"/>
  <c r="J13" i="21"/>
  <c r="M12" i="21"/>
  <c r="L12" i="21"/>
  <c r="K12" i="21"/>
  <c r="J12" i="21"/>
  <c r="M11" i="21"/>
  <c r="L11" i="21"/>
  <c r="K11" i="21"/>
  <c r="J11" i="21"/>
  <c r="M10" i="21"/>
  <c r="L10" i="21"/>
  <c r="K10" i="21"/>
  <c r="J10" i="21"/>
  <c r="M9" i="21"/>
  <c r="L9" i="21"/>
  <c r="K9" i="21"/>
  <c r="J9" i="21"/>
  <c r="M8" i="21"/>
  <c r="L8" i="21"/>
  <c r="K8" i="21"/>
  <c r="J8" i="21"/>
  <c r="N7" i="21"/>
  <c r="M7" i="21"/>
  <c r="L7" i="21"/>
  <c r="K7" i="21"/>
  <c r="J7" i="21"/>
  <c r="N6" i="21"/>
  <c r="M6" i="21"/>
  <c r="L6" i="21"/>
  <c r="K6" i="21"/>
  <c r="J6" i="21"/>
  <c r="L9" i="20"/>
  <c r="K9" i="20"/>
  <c r="J9" i="20"/>
  <c r="I9" i="20"/>
  <c r="L8" i="20"/>
  <c r="K8" i="20"/>
  <c r="J8" i="20"/>
  <c r="I8" i="20"/>
  <c r="K7" i="20"/>
  <c r="J7" i="20"/>
  <c r="I7" i="20"/>
  <c r="K6" i="20"/>
  <c r="J6" i="20"/>
  <c r="I6" i="20"/>
  <c r="L10" i="19"/>
  <c r="K10" i="19"/>
  <c r="J10" i="19"/>
  <c r="I10" i="19"/>
  <c r="L9" i="19"/>
  <c r="K9" i="19"/>
  <c r="J9" i="19"/>
  <c r="I9" i="19"/>
  <c r="L8" i="19"/>
  <c r="K8" i="19"/>
  <c r="J8" i="19"/>
  <c r="I8" i="19"/>
  <c r="L7" i="19"/>
  <c r="K7" i="19"/>
  <c r="J7" i="19"/>
  <c r="I7" i="19"/>
  <c r="L6" i="19"/>
  <c r="K6" i="19"/>
  <c r="J6" i="19"/>
  <c r="I6" i="19"/>
  <c r="L32" i="16"/>
  <c r="L31" i="16"/>
  <c r="L30" i="16"/>
  <c r="L29" i="16"/>
  <c r="K32" i="16"/>
  <c r="J32" i="16"/>
  <c r="I32" i="16"/>
  <c r="K31" i="16"/>
  <c r="J31" i="16"/>
  <c r="I31" i="16"/>
  <c r="K30" i="16"/>
  <c r="J30" i="16"/>
  <c r="I30" i="16"/>
  <c r="K29" i="16"/>
  <c r="J29" i="16"/>
  <c r="I29" i="16"/>
  <c r="K28" i="16"/>
  <c r="J28" i="16"/>
  <c r="I28" i="16"/>
  <c r="K27" i="16"/>
  <c r="J27" i="16"/>
  <c r="I27" i="16"/>
  <c r="K26" i="16"/>
  <c r="J26" i="16"/>
  <c r="I26" i="16"/>
  <c r="L25" i="16"/>
  <c r="K25" i="16"/>
  <c r="J25" i="16"/>
  <c r="I25" i="16"/>
  <c r="L24" i="16"/>
  <c r="K24" i="16"/>
  <c r="J24" i="16"/>
  <c r="I24" i="16"/>
  <c r="K23" i="16"/>
  <c r="J23" i="16"/>
  <c r="I23" i="16"/>
  <c r="K22" i="16"/>
  <c r="J22" i="16"/>
  <c r="I22" i="16"/>
  <c r="K21" i="16"/>
  <c r="J21" i="16"/>
  <c r="I21" i="16"/>
  <c r="K20" i="16"/>
  <c r="J20" i="16"/>
  <c r="I20" i="16"/>
  <c r="K19" i="16"/>
  <c r="J19" i="16"/>
  <c r="I19" i="16"/>
  <c r="K18" i="16"/>
  <c r="J18" i="16"/>
  <c r="I18" i="16"/>
  <c r="K17" i="16"/>
  <c r="J17" i="16"/>
  <c r="I17" i="16"/>
  <c r="L16" i="16"/>
  <c r="K16" i="16"/>
  <c r="J16" i="16"/>
  <c r="I16" i="16"/>
  <c r="L15" i="16"/>
  <c r="K15" i="16"/>
  <c r="J15" i="16"/>
  <c r="I15" i="16"/>
  <c r="L14" i="16"/>
  <c r="K14" i="16"/>
  <c r="J14" i="16"/>
  <c r="I14" i="16"/>
  <c r="L13" i="16"/>
  <c r="K13" i="16"/>
  <c r="J13" i="16"/>
  <c r="I13" i="16"/>
  <c r="L12" i="16"/>
  <c r="K12" i="16"/>
  <c r="J12" i="16"/>
  <c r="I12" i="16"/>
  <c r="L11" i="16"/>
  <c r="K11" i="16"/>
  <c r="J11" i="16"/>
  <c r="I11" i="16"/>
  <c r="L10" i="16"/>
  <c r="K10" i="16"/>
  <c r="J10" i="16"/>
  <c r="I10" i="16"/>
  <c r="L9" i="16"/>
  <c r="K9" i="16"/>
  <c r="J9" i="16"/>
  <c r="I9" i="16"/>
  <c r="L8" i="16"/>
  <c r="K8" i="16"/>
  <c r="J8" i="16"/>
  <c r="I8" i="16"/>
  <c r="L7" i="16"/>
  <c r="K7" i="16"/>
  <c r="J7" i="16"/>
  <c r="I7" i="16"/>
  <c r="L6" i="16"/>
  <c r="K6" i="16"/>
  <c r="J6" i="16"/>
  <c r="I6" i="16"/>
  <c r="H7" i="20"/>
  <c r="G7" i="20"/>
  <c r="F7" i="20"/>
  <c r="E7" i="20"/>
  <c r="H6" i="20"/>
  <c r="G6" i="20"/>
  <c r="F6" i="20"/>
  <c r="E6" i="20"/>
  <c r="M177" i="12"/>
  <c r="M178" i="12"/>
  <c r="L177" i="12"/>
  <c r="L178" i="12"/>
  <c r="K177" i="12"/>
  <c r="K178" i="12"/>
  <c r="K179" i="12"/>
  <c r="J177" i="12"/>
  <c r="J178" i="12"/>
  <c r="J179" i="12"/>
  <c r="I31" i="21"/>
  <c r="H31" i="21"/>
  <c r="G31" i="21"/>
  <c r="F31" i="21"/>
  <c r="E31" i="21"/>
  <c r="I30" i="21"/>
  <c r="H30" i="21"/>
  <c r="G30" i="21"/>
  <c r="F30" i="21"/>
  <c r="E30" i="21"/>
  <c r="I29" i="21"/>
  <c r="H29" i="21"/>
  <c r="G29" i="21"/>
  <c r="F29" i="21"/>
  <c r="E29" i="21"/>
  <c r="M174" i="12"/>
  <c r="M175" i="12"/>
  <c r="M176" i="12"/>
  <c r="L174" i="12"/>
  <c r="L175" i="12"/>
  <c r="L176" i="12"/>
  <c r="K174" i="12"/>
  <c r="K175" i="12"/>
  <c r="K176" i="12"/>
  <c r="J174" i="12"/>
  <c r="J175" i="12"/>
  <c r="J176" i="12"/>
  <c r="J19" i="12"/>
  <c r="M2" i="12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9" i="12"/>
  <c r="M180" i="12"/>
  <c r="M181" i="12"/>
  <c r="L2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9" i="12"/>
  <c r="L180" i="12"/>
  <c r="L181" i="12"/>
  <c r="K2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80" i="12"/>
  <c r="K181" i="12"/>
  <c r="J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80" i="12"/>
  <c r="J181" i="12"/>
  <c r="M1" i="12"/>
  <c r="L1" i="12"/>
  <c r="K1" i="12"/>
  <c r="J1" i="1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78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H9" i="20"/>
  <c r="H8" i="20"/>
  <c r="G9" i="20"/>
  <c r="G8" i="20"/>
  <c r="F9" i="20"/>
  <c r="F8" i="20"/>
  <c r="E9" i="20"/>
  <c r="E8" i="20"/>
  <c r="H7" i="19"/>
  <c r="H8" i="19"/>
  <c r="H9" i="19"/>
  <c r="H10" i="19"/>
  <c r="H6" i="19"/>
  <c r="G7" i="19"/>
  <c r="G8" i="19"/>
  <c r="G9" i="19"/>
  <c r="G10" i="19"/>
  <c r="G6" i="19"/>
  <c r="F7" i="19"/>
  <c r="F8" i="19"/>
  <c r="F9" i="19"/>
  <c r="F10" i="19"/>
  <c r="F6" i="19"/>
  <c r="E7" i="19"/>
  <c r="E8" i="19"/>
  <c r="E9" i="19"/>
  <c r="E10" i="19"/>
  <c r="E6" i="19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6" i="16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3" i="11"/>
  <c r="F66" i="11" l="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7" i="11"/>
  <c r="F68" i="11"/>
  <c r="H55" i="11" l="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H54" i="11"/>
  <c r="G54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H39" i="11"/>
  <c r="G39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G37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F4" i="11"/>
  <c r="F5" i="11"/>
  <c r="F6" i="11"/>
  <c r="F7" i="11"/>
  <c r="F8" i="11"/>
  <c r="F9" i="11"/>
  <c r="F10" i="11"/>
  <c r="F11" i="11"/>
  <c r="F12" i="11"/>
  <c r="F13" i="11"/>
  <c r="F14" i="11"/>
  <c r="F15" i="11"/>
  <c r="H3" i="11"/>
  <c r="G3" i="11"/>
  <c r="F3" i="11"/>
</calcChain>
</file>

<file path=xl/sharedStrings.xml><?xml version="1.0" encoding="utf-8"?>
<sst xmlns="http://schemas.openxmlformats.org/spreadsheetml/2006/main" count="1533" uniqueCount="578">
  <si>
    <t>1,80 x 1,00 x 0,76</t>
  </si>
  <si>
    <t>2,00 x 1,00 x 0,76</t>
  </si>
  <si>
    <t>2,20 x 1,10 x 0,76</t>
  </si>
  <si>
    <t>2,40 x 1,10 x 0,76</t>
  </si>
  <si>
    <t>3,00 x 1,20 x 0,76</t>
  </si>
  <si>
    <t>3,20 x 1,20 x 0,76</t>
  </si>
  <si>
    <t>2,70 x 1,20 x 0,76</t>
  </si>
  <si>
    <t>1,60 x 0,45 x 0,76</t>
  </si>
  <si>
    <t>1,80 x 0,45 x 0,76</t>
  </si>
  <si>
    <t>2,00 x 0,45 x 0,76</t>
  </si>
  <si>
    <t>1,40 x 0,45 x 0,76</t>
  </si>
  <si>
    <t>COLUNA 1</t>
  </si>
  <si>
    <t>COLUNA 2</t>
  </si>
  <si>
    <t>COLUNA 3</t>
  </si>
  <si>
    <t>COLEÇÃO</t>
  </si>
  <si>
    <t>REF</t>
  </si>
  <si>
    <t>COMP X PROF X ALT</t>
  </si>
  <si>
    <t>X</t>
  </si>
  <si>
    <t>2,40 x 1,20 x 0,76</t>
  </si>
  <si>
    <t>MARK UP</t>
  </si>
  <si>
    <t>2,20 x 1,20 x 0,76</t>
  </si>
  <si>
    <t>COLUNA 4</t>
  </si>
  <si>
    <t>2,20 x 0,45 x 0,76</t>
  </si>
  <si>
    <t>1,41 x 0,46 x 0,76</t>
  </si>
  <si>
    <t>1,61 x 0,46 x 0,76</t>
  </si>
  <si>
    <t>1,81 x 0,46 x 0,76</t>
  </si>
  <si>
    <t>MESAS DE JANTAR E MESAS DE APOIO</t>
  </si>
  <si>
    <t>2,00 x 1,20 x 0,76</t>
  </si>
  <si>
    <t>Quadrados e retangulares</t>
  </si>
  <si>
    <t>Vidro Extra Clear</t>
  </si>
  <si>
    <t xml:space="preserve"> Espelho Prata 
4 mm</t>
  </si>
  <si>
    <t>Espelho Bronze            4mm</t>
  </si>
  <si>
    <t>Vidro Marmorizado  
 4 mm</t>
  </si>
  <si>
    <t>1,30 X 1,30</t>
  </si>
  <si>
    <t>1,40 x 1,40</t>
  </si>
  <si>
    <t>1,50 x 1,50</t>
  </si>
  <si>
    <t>1,60 x 1,60</t>
  </si>
  <si>
    <t>1,60 x 0,90</t>
  </si>
  <si>
    <t>1,60 x 1,00</t>
  </si>
  <si>
    <t>1,80 x 1,00</t>
  </si>
  <si>
    <t>2,00 x 1,00</t>
  </si>
  <si>
    <t>2,20 x 1,10</t>
  </si>
  <si>
    <t>2,40 x 1,10</t>
  </si>
  <si>
    <t>2,70 x 1,20</t>
  </si>
  <si>
    <t>3,00 x 1,20</t>
  </si>
  <si>
    <t>3,20 x 1,20</t>
  </si>
  <si>
    <t>1,10 x 0,39</t>
  </si>
  <si>
    <t>1,40 x 0,39</t>
  </si>
  <si>
    <t>1,60 x 0,39</t>
  </si>
  <si>
    <t>1,80 x 0,39</t>
  </si>
  <si>
    <t>1,10 x 0,45</t>
  </si>
  <si>
    <t>1,40 x 0,45</t>
  </si>
  <si>
    <t>1,60 x 0,45</t>
  </si>
  <si>
    <t>1,80 x 0,45</t>
  </si>
  <si>
    <t>2,00 x 0,45</t>
  </si>
  <si>
    <t>2,20 x 0,45</t>
  </si>
  <si>
    <t>2,50 x 0,45</t>
  </si>
  <si>
    <t>0,90 x 0,90</t>
  </si>
  <si>
    <t>0,90 x 0,70</t>
  </si>
  <si>
    <t>1,20 x 0,60</t>
  </si>
  <si>
    <t>1,20 x 0,70</t>
  </si>
  <si>
    <t>1,40 x 0,70</t>
  </si>
  <si>
    <t>1,40 x 0,90</t>
  </si>
  <si>
    <t>1,20 x 1,20</t>
  </si>
  <si>
    <t>1,10 x 1,10</t>
  </si>
  <si>
    <t>1,00 x 1,00</t>
  </si>
  <si>
    <t>0,50 x 0,50</t>
  </si>
  <si>
    <t>0,60 x 0,60</t>
  </si>
  <si>
    <t>Redondos</t>
  </si>
  <si>
    <t xml:space="preserve"> Espelho prata 
4 mm</t>
  </si>
  <si>
    <t>Espelho bronze            4mm</t>
  </si>
  <si>
    <t>Vidro Marmorizado   
4 mm</t>
  </si>
  <si>
    <t>30 Ø</t>
  </si>
  <si>
    <t>40 Ø</t>
  </si>
  <si>
    <t>50 Ø</t>
  </si>
  <si>
    <t>60 Ø</t>
  </si>
  <si>
    <t>70 Ø</t>
  </si>
  <si>
    <t>80 Ø</t>
  </si>
  <si>
    <t>90 Ø</t>
  </si>
  <si>
    <t>1,00 Ø</t>
  </si>
  <si>
    <t>1,10 Ø</t>
  </si>
  <si>
    <t>1,20 Ø</t>
  </si>
  <si>
    <t>1,35 Ø</t>
  </si>
  <si>
    <t>1,48 Ø</t>
  </si>
  <si>
    <t>1,60 Ø</t>
  </si>
  <si>
    <t>1,80 Ø</t>
  </si>
  <si>
    <t>Elípticos e Barril 4mm</t>
  </si>
  <si>
    <t>0,80 x 0,45</t>
  </si>
  <si>
    <t>1,20 X 0,60</t>
  </si>
  <si>
    <t>1,60 X 0,80</t>
  </si>
  <si>
    <t>1,80 X 0,80</t>
  </si>
  <si>
    <t>1,80 X 1,00</t>
  </si>
  <si>
    <t>2,00 X 1,00</t>
  </si>
  <si>
    <t>2,00 x 1,20</t>
  </si>
  <si>
    <t>2,20 x 1,20</t>
  </si>
  <si>
    <t>2,40 x 1,20</t>
  </si>
  <si>
    <t xml:space="preserve">GAVETEIROS  </t>
  </si>
  <si>
    <t>COMPLEMENTOS</t>
  </si>
  <si>
    <t>MESAS DE CENTRO E LATERAIS</t>
  </si>
  <si>
    <t>APARADORES</t>
  </si>
  <si>
    <t>3,50 x 1,20 x 0,76</t>
  </si>
  <si>
    <t>3,70 x 1,20 x 0,76</t>
  </si>
  <si>
    <t>4,00 x 1,20 x 0,76</t>
  </si>
  <si>
    <t>COLUNA 5</t>
  </si>
  <si>
    <t>OBS. O ACABAMENTO DO METAL NÃO INFLUENCIARÁ NO VALOR DA MESA CENTRO/LATERAL</t>
  </si>
  <si>
    <t>1,36 x 0,39 x 0,76</t>
  </si>
  <si>
    <t>ACABAMENTOS:</t>
  </si>
  <si>
    <t>VIDROS:</t>
  </si>
  <si>
    <t xml:space="preserve">Local onde faz a multiplicação nas colunas da tabelas, se precisar dobrar o valor mudar o numero 1 para 2, se precisar triplicar o valor trocar numero 1 para 3 e por assim adiante. </t>
  </si>
  <si>
    <r>
      <t xml:space="preserve">DESCRIÇÃO   </t>
    </r>
    <r>
      <rPr>
        <b/>
        <sz val="8"/>
        <color rgb="FFFF0000"/>
        <rFont val="Arial"/>
        <family val="2"/>
      </rPr>
      <t xml:space="preserve"> </t>
    </r>
  </si>
  <si>
    <t>0,60 Ø X 0,63</t>
  </si>
  <si>
    <t>1,60 X 0,70 X 0,33</t>
  </si>
  <si>
    <t>1,80 X 0,80 X 0,33</t>
  </si>
  <si>
    <t>0,70 Ø X 0,30</t>
  </si>
  <si>
    <t>0,90 Ø X 0,33</t>
  </si>
  <si>
    <t>0,90 Ø X 0,30</t>
  </si>
  <si>
    <t>1,20 Ø X 0,33</t>
  </si>
  <si>
    <t>0,70 Ø X 0,33</t>
  </si>
  <si>
    <t>0,50 Ø X 0,55</t>
  </si>
  <si>
    <t xml:space="preserve">LACAS LISAS BRAZIL </t>
  </si>
  <si>
    <t xml:space="preserve">LACAS METALIZADAS BRAZIL </t>
  </si>
  <si>
    <t xml:space="preserve">MADEIRAS TINGIDAS </t>
  </si>
  <si>
    <t xml:space="preserve">CARVALHOS TINGIDOS </t>
  </si>
  <si>
    <t xml:space="preserve">OUTRAS CORES </t>
  </si>
  <si>
    <r>
      <t xml:space="preserve">Lacas Especiais Sayerlack
</t>
    </r>
    <r>
      <rPr>
        <sz val="11"/>
        <color theme="1"/>
        <rFont val="Calibri"/>
        <family val="2"/>
        <scheme val="minor"/>
      </rPr>
      <t xml:space="preserve">
</t>
    </r>
  </si>
  <si>
    <t>OBS: Lacas especiais Sayerlack Brilho ou Fosca acrescentar 15% sobre a terceira coluna da tabela, se for laca especial metalizada ou perolizada consultar a empresa.</t>
  </si>
  <si>
    <t xml:space="preserve">ACRÉSCIMO PARA COLAR VIDRO EXTRA CLEAR PINTADO, ESPELHO PRATA OU ESPELHO BRONZE </t>
  </si>
  <si>
    <r>
      <t>* Para colocar</t>
    </r>
    <r>
      <rPr>
        <b/>
        <u/>
        <sz val="8"/>
        <color theme="1"/>
        <rFont val="Arial"/>
        <family val="2"/>
      </rPr>
      <t xml:space="preserve"> VIDRO EXTRA CLEAR, ESPELHO PRATA OU ESPELHO BRONZE, </t>
    </r>
    <r>
      <rPr>
        <b/>
        <sz val="8"/>
        <color theme="1"/>
        <rFont val="Arial"/>
        <family val="2"/>
      </rPr>
      <t>acrescentar ao móvel valor descrito na ultima página.                                                                                                                                                                                                        * O vidro utilizado nos móveis é comum, pode haver diferença de tonalidade;</t>
    </r>
  </si>
  <si>
    <t>* Vidros comum 6mm medida maxima de 3,59x1,50 ou redondos e quadrados de 2,00x2,00(sob consulta) esta espessura é mais esverdeado que o vidro comum 4mm</t>
  </si>
  <si>
    <t>OBS: Os metais presentes nas peças podem ser feitos em qualquer cor de LACA PADRÃO BRILHO OU FOSCO (Informar no pedido)</t>
  </si>
  <si>
    <t xml:space="preserve">INFORMAÇÕES ADICIONAIS SOBRE AS MESAS DE JANTAR </t>
  </si>
  <si>
    <t xml:space="preserve">OBS: Mesas acima de 3,50 com tampo de vidro somente será possível com vidro bipartido e tampos laminados sentido do veio na profundidade. </t>
  </si>
  <si>
    <t>* Para colocar VIDRO EXTRA CLEAR, ESPELHO PRATA OU ESPELHO BRONZE, acrescentar ao móvel valor descrito na pág. "Valores Vidros e Espelhos"                                                                                                                                                                                                        
* O vidro utilizado nos móveis é comum, pode haver diferença de tonalidade;</t>
  </si>
  <si>
    <t>* Para vidros comum 6mm medida maxima de 3,59x1,50 ou redondos e quadrados de 2,00x2,00(sob consulta) esta espessura é mais esverdeado que o vidro comum 4mm</t>
  </si>
  <si>
    <t>*Para transformar mesa com canto reto em canto garrafa + 5%;</t>
  </si>
  <si>
    <t>*Para transformar mesa com canto reto ou canto garrafa em arredondado, elíptico (oval) e oblongo + 15%;</t>
  </si>
  <si>
    <t>*Para transformar tampo redondo para quadrado, ou quadrado para redondo  - Sob consulta</t>
  </si>
  <si>
    <t xml:space="preserve">* Vidros comum 4mm e extra clear 4mm medida maxima de 3,20x1,30 ou redondos e quadrados de 2,00x2,00 </t>
  </si>
  <si>
    <t>* Para vidros comum 4mm e extra clear 4mm medida maxima de 3,20x1,30 ou redondos e quadrados de 2,00x2,00</t>
  </si>
  <si>
    <t>Em caso de cores diferentes Base ou Tampo, utilizar preço de maior valor</t>
  </si>
  <si>
    <r>
      <t xml:space="preserve">Areia H109 Brilho / Fosco
Branco Brilho / Fosco
Cinza Claro H155 Brilho / Fosco
Crômo Fosco 
Fendi N109 Brilho / Fosco
Preto Fosco 
</t>
    </r>
    <r>
      <rPr>
        <b/>
        <u/>
        <sz val="11"/>
        <color theme="1"/>
        <rFont val="Calibri"/>
        <family val="2"/>
        <scheme val="minor"/>
      </rPr>
      <t xml:space="preserve">LACA CONCRETO BRAZIL 
</t>
    </r>
    <r>
      <rPr>
        <sz val="11"/>
        <color theme="1"/>
        <rFont val="Calibri"/>
        <family val="2"/>
        <scheme val="minor"/>
      </rPr>
      <t>Concreto (Somente s/ Vidro)</t>
    </r>
  </si>
  <si>
    <r>
      <t xml:space="preserve">Bronze
Chumbo 
N109
Ônix
</t>
    </r>
    <r>
      <rPr>
        <b/>
        <u/>
        <sz val="11"/>
        <color theme="1"/>
        <rFont val="Calibri"/>
        <family val="2"/>
        <scheme val="minor"/>
      </rPr>
      <t xml:space="preserve">METAIS
</t>
    </r>
    <r>
      <rPr>
        <sz val="11"/>
        <color theme="1"/>
        <rFont val="Calibri"/>
        <family val="2"/>
        <scheme val="minor"/>
      </rPr>
      <t>Aço Cortein
New Golden 
Preto Fosco 
Ônix Metalizado 
N109 Metalizado</t>
    </r>
  </si>
  <si>
    <t>LACA LISA BRAZIL
 ( COM OU SEM VIDRO PINTADO)</t>
  </si>
  <si>
    <t>1,60 x 0,39 x 0,76</t>
  </si>
  <si>
    <t>1,80 x 0,39 x 0,76</t>
  </si>
  <si>
    <t>2,00 x 0,39 x 0,76</t>
  </si>
  <si>
    <t>- CARVALHO CLARO
- CARVALHO NATURAL
- CARVALHO LAVADO
- CARV. EBANIZADO  
- IMBUIA CLARA
* ACRESCENTAR 12% 
SE COM VIDRO PINTADO</t>
  </si>
  <si>
    <t xml:space="preserve">- PAU FERRO
</t>
  </si>
  <si>
    <t>- PAU FERRO</t>
  </si>
  <si>
    <t xml:space="preserve">- PAU FERRO
</t>
  </si>
  <si>
    <t>- CARVALHO CLARO
- CARVALHO NATURAL
- CARVALHO LAVADO
- CARV. EBANIZADO  
- IMBUIA CLARA
* ACRESCENTAR 12% SE COM VIDRO PINTADO</t>
  </si>
  <si>
    <t>Em caso de cores diferentes, utilizar preço de maior valor</t>
  </si>
  <si>
    <r>
      <t xml:space="preserve">Carvalho Claro
Carvalho Ebanizado 
Carvalho Lavado
Carvalho Natural
</t>
    </r>
    <r>
      <rPr>
        <b/>
        <u/>
        <sz val="11"/>
        <color theme="1"/>
        <rFont val="Calibri"/>
        <family val="2"/>
        <scheme val="minor"/>
      </rPr>
      <t>CARVALHOS LAQUEADO</t>
    </r>
    <r>
      <rPr>
        <sz val="11"/>
        <color theme="1"/>
        <rFont val="Calibri"/>
        <family val="2"/>
        <scheme val="minor"/>
      </rPr>
      <t xml:space="preserve">
Albanizado
Cinza Claro (</t>
    </r>
    <r>
      <rPr>
        <sz val="8"/>
        <color theme="1"/>
        <rFont val="Calibri"/>
        <family val="2"/>
        <scheme val="minor"/>
      </rPr>
      <t>H155 Fosco</t>
    </r>
    <r>
      <rPr>
        <sz val="11"/>
        <color theme="1"/>
        <rFont val="Calibri"/>
        <family val="2"/>
        <scheme val="minor"/>
      </rPr>
      <t xml:space="preserve">) 
</t>
    </r>
    <r>
      <rPr>
        <b/>
        <u/>
        <sz val="11"/>
        <color theme="1"/>
        <rFont val="Calibri"/>
        <family val="2"/>
        <scheme val="minor"/>
      </rPr>
      <t xml:space="preserve">CARVALHOS METALIZADOS
</t>
    </r>
    <r>
      <rPr>
        <sz val="11"/>
        <color theme="1"/>
        <rFont val="Calibri"/>
        <family val="2"/>
        <scheme val="minor"/>
      </rPr>
      <t>N109 Metalizado
Ônix Metalizado</t>
    </r>
    <r>
      <rPr>
        <b/>
        <u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
</t>
    </r>
  </si>
  <si>
    <t xml:space="preserve">MESA COM TAMPO LACA LISA (COM OU SEM VIDRO PINTADO)
E BASE EM:
- CARVALHO CLARO
- CARVALHO NATURAL
- CARVALHO LAVADO
- CARV. EBANIZADO  
- IMBUIA CLARA
</t>
  </si>
  <si>
    <t>OBS. O ACABAMENTO DO METAL NÃO INFLUENCIARÁ NO VALOR DO APARADOR</t>
  </si>
  <si>
    <t>OBS. O ACABAMENTO DO METAL NÃO INFLUENCIARÁ NO VALOR DOS GAVETEIROS</t>
  </si>
  <si>
    <t>OBS. O ACABAMENTO DO METAL NÃO INFLUENCIARÁ NO VALOR DO MÓVEL</t>
  </si>
  <si>
    <t>LAMINA TS PEDRA</t>
  </si>
  <si>
    <t>Lamina TS Pedra</t>
  </si>
  <si>
    <t>10040-0</t>
  </si>
  <si>
    <t>Mesa Jantar Kobe  (Tampo Orgânico) " somente s/VIDRO"</t>
  </si>
  <si>
    <t>10040-1</t>
  </si>
  <si>
    <t>10040-2</t>
  </si>
  <si>
    <t>10040-3</t>
  </si>
  <si>
    <t>9940-9</t>
  </si>
  <si>
    <t>9940-12</t>
  </si>
  <si>
    <t>9940-13</t>
  </si>
  <si>
    <t>9940-14</t>
  </si>
  <si>
    <t>9940-16</t>
  </si>
  <si>
    <t>9940-18</t>
  </si>
  <si>
    <t>9940-20</t>
  </si>
  <si>
    <t>11200-9</t>
  </si>
  <si>
    <t>11200-12</t>
  </si>
  <si>
    <t>11200-13</t>
  </si>
  <si>
    <t>11200-14</t>
  </si>
  <si>
    <t>11200-16</t>
  </si>
  <si>
    <t>11200-18</t>
  </si>
  <si>
    <t>11200-20</t>
  </si>
  <si>
    <t>10010-8</t>
  </si>
  <si>
    <t>10010-9</t>
  </si>
  <si>
    <t>10010-12</t>
  </si>
  <si>
    <t>10010-13</t>
  </si>
  <si>
    <t>10010-14</t>
  </si>
  <si>
    <t>10050-8</t>
  </si>
  <si>
    <t>10050-9</t>
  </si>
  <si>
    <t>10050-12</t>
  </si>
  <si>
    <t>10050-13</t>
  </si>
  <si>
    <t>10050-14</t>
  </si>
  <si>
    <t>11180-9</t>
  </si>
  <si>
    <t>11180-12</t>
  </si>
  <si>
    <t>11180-13</t>
  </si>
  <si>
    <t>11180-14</t>
  </si>
  <si>
    <t>11180-16</t>
  </si>
  <si>
    <t>11180-18</t>
  </si>
  <si>
    <t>11180-20</t>
  </si>
  <si>
    <t>10581-8</t>
  </si>
  <si>
    <t>10581-9</t>
  </si>
  <si>
    <t>10581-12</t>
  </si>
  <si>
    <t>10581-13</t>
  </si>
  <si>
    <t>10581-14</t>
  </si>
  <si>
    <t>9930-6</t>
  </si>
  <si>
    <t>9930-7</t>
  </si>
  <si>
    <t>9930-8</t>
  </si>
  <si>
    <t>9930-9</t>
  </si>
  <si>
    <t>9930-12</t>
  </si>
  <si>
    <t>9930-13</t>
  </si>
  <si>
    <t>9930-14</t>
  </si>
  <si>
    <t>6030-6</t>
  </si>
  <si>
    <t>6030-7</t>
  </si>
  <si>
    <t>6030-8</t>
  </si>
  <si>
    <t>6030-9</t>
  </si>
  <si>
    <t>6030-12</t>
  </si>
  <si>
    <t>6030-13</t>
  </si>
  <si>
    <t>6030-14</t>
  </si>
  <si>
    <t>10060-6</t>
  </si>
  <si>
    <t>10060-7</t>
  </si>
  <si>
    <t>10060-8</t>
  </si>
  <si>
    <t>10060-9</t>
  </si>
  <si>
    <t>10060-12</t>
  </si>
  <si>
    <t>10060-13</t>
  </si>
  <si>
    <t>10060-14</t>
  </si>
  <si>
    <t>10061-6</t>
  </si>
  <si>
    <t>10061-7</t>
  </si>
  <si>
    <t>10061-8</t>
  </si>
  <si>
    <t>10061-9</t>
  </si>
  <si>
    <t>10061-12</t>
  </si>
  <si>
    <t>10061-13</t>
  </si>
  <si>
    <t>10061-14</t>
  </si>
  <si>
    <t>10020-7</t>
  </si>
  <si>
    <t>10020-8</t>
  </si>
  <si>
    <t>10020-9</t>
  </si>
  <si>
    <t>10020-12</t>
  </si>
  <si>
    <t>10020-13</t>
  </si>
  <si>
    <t>10020-14</t>
  </si>
  <si>
    <t>9920-6</t>
  </si>
  <si>
    <t>9920-7</t>
  </si>
  <si>
    <t>9920-8</t>
  </si>
  <si>
    <t>9920-9</t>
  </si>
  <si>
    <t>9920-12</t>
  </si>
  <si>
    <t>9920-13</t>
  </si>
  <si>
    <t>9920-14</t>
  </si>
  <si>
    <t>3292-0</t>
  </si>
  <si>
    <t>3292-1</t>
  </si>
  <si>
    <t>3292-2</t>
  </si>
  <si>
    <t>3292-3</t>
  </si>
  <si>
    <t>3292-4</t>
  </si>
  <si>
    <t>6064-3</t>
  </si>
  <si>
    <t>1,80 x 0,50 x 0,76</t>
  </si>
  <si>
    <t>6064-4</t>
  </si>
  <si>
    <t>2,00 x 0,50 x 0,76</t>
  </si>
  <si>
    <t>6064-5</t>
  </si>
  <si>
    <t>2,20 x 0,50 x 0,76</t>
  </si>
  <si>
    <t>1064-1</t>
  </si>
  <si>
    <t>1064-2</t>
  </si>
  <si>
    <t>1064-3</t>
  </si>
  <si>
    <t>1064-4</t>
  </si>
  <si>
    <t>2,01 x 0,46 x 0,76</t>
  </si>
  <si>
    <t>1014-1</t>
  </si>
  <si>
    <t>1014-2</t>
  </si>
  <si>
    <t>1014-3</t>
  </si>
  <si>
    <t>1014-4</t>
  </si>
  <si>
    <t>10024-2</t>
  </si>
  <si>
    <t>10024-3</t>
  </si>
  <si>
    <t>10024-4</t>
  </si>
  <si>
    <t>10054-2</t>
  </si>
  <si>
    <t>10054-3</t>
  </si>
  <si>
    <t>10054-4</t>
  </si>
  <si>
    <t>10054-5</t>
  </si>
  <si>
    <t>9924-1</t>
  </si>
  <si>
    <t>9924-2</t>
  </si>
  <si>
    <t>9924-3</t>
  </si>
  <si>
    <t>9924-4</t>
  </si>
  <si>
    <t>11094-4</t>
  </si>
  <si>
    <t>2,00 X 0,50 X 0,76</t>
  </si>
  <si>
    <t>11094-6</t>
  </si>
  <si>
    <t>2,40 X 0,50 X 0,76</t>
  </si>
  <si>
    <t>11104-4</t>
  </si>
  <si>
    <t xml:space="preserve">2,00 X 0,50 X 0,76 </t>
  </si>
  <si>
    <t>11104-5</t>
  </si>
  <si>
    <t xml:space="preserve">2,20 X 0,50 X 0,76 </t>
  </si>
  <si>
    <t>11104-6</t>
  </si>
  <si>
    <t xml:space="preserve">2,40 X 0,50 X 0,76 </t>
  </si>
  <si>
    <t>5014-4</t>
  </si>
  <si>
    <t>1,24 x 0,39 x 0,90</t>
  </si>
  <si>
    <t>5016-6</t>
  </si>
  <si>
    <t>0,73 Ø X 0,33</t>
  </si>
  <si>
    <t>5016-10</t>
  </si>
  <si>
    <t>0,93 Ø X 0,35</t>
  </si>
  <si>
    <t>3196-3</t>
  </si>
  <si>
    <t>3196-4</t>
  </si>
  <si>
    <t>0,90 Ø X 0,35</t>
  </si>
  <si>
    <t>12038-3</t>
  </si>
  <si>
    <t>0,83 X 0,54 X 0,50</t>
  </si>
  <si>
    <t>12038-4</t>
  </si>
  <si>
    <t>0,83 X 0,54 X 0,60</t>
  </si>
  <si>
    <t>12036-11</t>
  </si>
  <si>
    <t>2,23 X 1,08 X 0,38</t>
  </si>
  <si>
    <t>12036-10</t>
  </si>
  <si>
    <t>2,00 X 1,00 X 0,38</t>
  </si>
  <si>
    <t>12036-4</t>
  </si>
  <si>
    <t xml:space="preserve">1,80 X 0,90 X 0,38 </t>
  </si>
  <si>
    <t>12036-3</t>
  </si>
  <si>
    <t>1,60 X 0,80 X 0,38</t>
  </si>
  <si>
    <t>9921-2</t>
  </si>
  <si>
    <t>9921-4</t>
  </si>
  <si>
    <t>9921-5</t>
  </si>
  <si>
    <t>9921-6</t>
  </si>
  <si>
    <t>1,20 Ø X 0,35</t>
  </si>
  <si>
    <t>9926-7</t>
  </si>
  <si>
    <t>1,35 X 0,70 X 0,30</t>
  </si>
  <si>
    <t>9926-8</t>
  </si>
  <si>
    <t>1,60 X 0,70 X 0,30</t>
  </si>
  <si>
    <t>9926-10</t>
  </si>
  <si>
    <t>1,80 X 0,80 X 0,30</t>
  </si>
  <si>
    <t>3300-7</t>
  </si>
  <si>
    <t>1,35 X 0,70 X 0,35</t>
  </si>
  <si>
    <t>3300-8</t>
  </si>
  <si>
    <t>1,60 X 0,70 X 0,35</t>
  </si>
  <si>
    <t>3301-3</t>
  </si>
  <si>
    <t>0,70 Ø X 0,29</t>
  </si>
  <si>
    <t>3301-4</t>
  </si>
  <si>
    <t>0,90 Ø X 0,29</t>
  </si>
  <si>
    <t>11176-8</t>
  </si>
  <si>
    <t>11176-10</t>
  </si>
  <si>
    <t>11176-11</t>
  </si>
  <si>
    <t>11175-8</t>
  </si>
  <si>
    <t>11175-10</t>
  </si>
  <si>
    <t>11175-11</t>
  </si>
  <si>
    <t>3166-8</t>
  </si>
  <si>
    <t>3166-10</t>
  </si>
  <si>
    <t>3161-4</t>
  </si>
  <si>
    <t>3161-6</t>
  </si>
  <si>
    <t>3178-3</t>
  </si>
  <si>
    <t>0,90 X 0,34 X 0,63</t>
  </si>
  <si>
    <t>3188-3</t>
  </si>
  <si>
    <t>0,90 X 0,39 X 0,65</t>
  </si>
  <si>
    <t>3218-8</t>
  </si>
  <si>
    <t>0,46 Ø X 0,50</t>
  </si>
  <si>
    <t>3218-12</t>
  </si>
  <si>
    <t>0,62 Ø X 0,60</t>
  </si>
  <si>
    <t>3208-0</t>
  </si>
  <si>
    <t>0,50 Ø X 0,51</t>
  </si>
  <si>
    <t>3208-1</t>
  </si>
  <si>
    <t>0,50 Ø X 0,56</t>
  </si>
  <si>
    <t>3208-2</t>
  </si>
  <si>
    <t>0,50 Ø X 0,64</t>
  </si>
  <si>
    <t>3238-1</t>
  </si>
  <si>
    <t>0,31 Ø X 0,55</t>
  </si>
  <si>
    <t>3238-2</t>
  </si>
  <si>
    <t>0,31 Ø X 0,63</t>
  </si>
  <si>
    <t>12048-3</t>
  </si>
  <si>
    <t>12048-4</t>
  </si>
  <si>
    <t>3248-1</t>
  </si>
  <si>
    <t>3248-2</t>
  </si>
  <si>
    <t>3258-6</t>
  </si>
  <si>
    <t>Mesa Lateral Tunis, haste metal</t>
  </si>
  <si>
    <t>3258-7</t>
  </si>
  <si>
    <t>3258-8</t>
  </si>
  <si>
    <t>3268-0</t>
  </si>
  <si>
    <t>3268-1</t>
  </si>
  <si>
    <t>3268-2</t>
  </si>
  <si>
    <t>3278-3</t>
  </si>
  <si>
    <t>3278-4</t>
  </si>
  <si>
    <t>3322-0</t>
  </si>
  <si>
    <t>54 x 46,5 x 60</t>
  </si>
  <si>
    <t>3322-2</t>
  </si>
  <si>
    <t>74 x 46,5 x 60</t>
  </si>
  <si>
    <t>11122-0</t>
  </si>
  <si>
    <t>0,54 X 0,46 X 0,58</t>
  </si>
  <si>
    <t>11122-2</t>
  </si>
  <si>
    <t>0,74 X 0,46 X 0,58</t>
  </si>
  <si>
    <t>3222-5</t>
  </si>
  <si>
    <t xml:space="preserve"> 0,41 Ø X 0,65</t>
  </si>
  <si>
    <t>3310-0</t>
  </si>
  <si>
    <t>1,06 X 0,13 X 1,13</t>
  </si>
  <si>
    <t>11133-2</t>
  </si>
  <si>
    <t>Mesa Jantar Lipsia " somente s/VIDRO"</t>
  </si>
  <si>
    <t>Mesa Jantar Dijon (Tampo Canto Moeda)</t>
  </si>
  <si>
    <t>Mesa Jantar Dijon (Tampo Canto Moeda c/ Marchetaria)</t>
  </si>
  <si>
    <t>Mesa Jantar La Plata (Tampo Canto Moeda)</t>
  </si>
  <si>
    <t xml:space="preserve">Mesa Jantar Lescher </t>
  </si>
  <si>
    <t>Mesa Jantar Macaçar  (Tampo Elíptico) " somente s/VIDRO"</t>
  </si>
  <si>
    <t>Mesa Jantar Monza (Tampo Canto Moeda)</t>
  </si>
  <si>
    <t>Mesa Jantar Salta (Tampo Canto Moeda)</t>
  </si>
  <si>
    <t>Mesa Jantar Tomie  (Tampo Oblongo)</t>
  </si>
  <si>
    <t>Mesa Jantar Ussé (Tampo Canto Moeda)</t>
  </si>
  <si>
    <t>KOBE</t>
  </si>
  <si>
    <t>SALTA</t>
  </si>
  <si>
    <t>TOMIE</t>
  </si>
  <si>
    <t>MONZA</t>
  </si>
  <si>
    <t>LA PLATA</t>
  </si>
  <si>
    <t>LESCHER</t>
  </si>
  <si>
    <t>USSÉ</t>
  </si>
  <si>
    <t>DIJON</t>
  </si>
  <si>
    <t>MACAÇAR</t>
  </si>
  <si>
    <t>LIPSIA</t>
  </si>
  <si>
    <t>VERONA</t>
  </si>
  <si>
    <t>Aparador Troia</t>
  </si>
  <si>
    <t>Aparador Ussé</t>
  </si>
  <si>
    <t>Aparador Macaçar "SOMENTE SEM VIDRO"</t>
  </si>
  <si>
    <t>Aparador Lá Plata</t>
  </si>
  <si>
    <t>Aparador Lipsia  "SOMENTE SEM VIDRO"</t>
  </si>
  <si>
    <t>Aparador Cildo "SOMENTE SEM VIDRO"</t>
  </si>
  <si>
    <t>TROIA</t>
  </si>
  <si>
    <t>COBK</t>
  </si>
  <si>
    <t>OITICICA</t>
  </si>
  <si>
    <t>CILDO</t>
  </si>
  <si>
    <t>Mesa Centro Nida  "SOMENTE S/VIDRO"</t>
  </si>
  <si>
    <t>Mesa Lateral Saint Clair "SOMENTE S/VIDRO"</t>
  </si>
  <si>
    <t>Mesa Centro Saint Clair "SOMENTE S/VIDRO"</t>
  </si>
  <si>
    <t>Mesa Centro Lipsia  Redonda "SOMENTE S/VIDRO"</t>
  </si>
  <si>
    <t>Mesa Centro Lipsia  "SOMENTE S/VIDRO"</t>
  </si>
  <si>
    <t>Mesa Centro Cora "SOMENTE S/VIDRO"</t>
  </si>
  <si>
    <t>Mesa Centro Cora Redonda "SOMENTE S/VIDRO"</t>
  </si>
  <si>
    <t>Mesa Centro Milhares C/ detalhe em pedra "SOMENTE S/VIDRO"</t>
  </si>
  <si>
    <t>Mesa Centro Milhares "SOMENTE S/VIDRO"</t>
  </si>
  <si>
    <t>Mesa Centro Adore  "SOMENTE S/VIDRO"</t>
  </si>
  <si>
    <t>Mesa Lateral Atlas</t>
  </si>
  <si>
    <t>Mesa Lateral  Recato</t>
  </si>
  <si>
    <t>Mesa Lateral Munique "SOMENTE S/VIDRO"</t>
  </si>
  <si>
    <t>Mesa Lateral Deville "SOMENTE S/VIDRO"</t>
  </si>
  <si>
    <t>Mesa Lateral Dali ''PRODUZIDO APENAS EM LACA PADRÃO E METALIZADA""</t>
  </si>
  <si>
    <t>Mesa Lateral Yunes "SOMENTE S/VIDRO"</t>
  </si>
  <si>
    <t>Mesa Lateral Colle</t>
  </si>
  <si>
    <t>Mesa Lateral Tunis, Tampo duplo;  haste metal</t>
  </si>
  <si>
    <t>Mesa Lateral Troika, haste metal ""SOMENTE COM BASE EM LACA""</t>
  </si>
  <si>
    <t>Mesa Lateral Baska</t>
  </si>
  <si>
    <t>NIDA</t>
  </si>
  <si>
    <t>SAINT CLAIR</t>
  </si>
  <si>
    <t>CORA</t>
  </si>
  <si>
    <t>MILHARES</t>
  </si>
  <si>
    <t>1,60 x 0,55 x 0,40</t>
  </si>
  <si>
    <t>ADORE</t>
  </si>
  <si>
    <t>ATLAS</t>
  </si>
  <si>
    <t>RECATO</t>
  </si>
  <si>
    <t>MUNIQUE</t>
  </si>
  <si>
    <t>DEVILLE</t>
  </si>
  <si>
    <t>DALI</t>
  </si>
  <si>
    <t>YUNES</t>
  </si>
  <si>
    <t>COLLE</t>
  </si>
  <si>
    <t>TUNIS</t>
  </si>
  <si>
    <t>TROIKA</t>
  </si>
  <si>
    <t>BASKA</t>
  </si>
  <si>
    <t>1,80 x 0,70 x 0,32</t>
  </si>
  <si>
    <t>2,25 x 0,70 x 0,32</t>
  </si>
  <si>
    <t>0,62 X 0,50 X 0,55</t>
  </si>
  <si>
    <t>0,62 X 0,50 X 0,60</t>
  </si>
  <si>
    <t>HADAR</t>
  </si>
  <si>
    <t>ERNESTO</t>
  </si>
  <si>
    <t>LASI</t>
  </si>
  <si>
    <t>Moldura Muniz</t>
  </si>
  <si>
    <t>Moldura Iran</t>
  </si>
  <si>
    <t>IRAN</t>
  </si>
  <si>
    <t>MUNIZ</t>
  </si>
  <si>
    <t>- NOGUEIRA
- NOGUEIRA NATURAL 
- LOURO FREIJÓ
- LOURO FREIJÓ NATURAL
- CANELA 
- LACA METALIZADA BRAZIL
- CARV. ÔNIX  METALIZADO
- CARV. N109 METALIZADO
- CARV. ALBANIZADO
- CARV. H155 FOSCO
- CONCRETO  
(SOMENTE SEM VIDRO)</t>
  </si>
  <si>
    <t>1,96 X 0,95 X 0,75</t>
  </si>
  <si>
    <t xml:space="preserve">0,30 Ø X 0,50 </t>
  </si>
  <si>
    <t xml:space="preserve">0,30 Ø X 0,55 </t>
  </si>
  <si>
    <t xml:space="preserve">0,30 Ø X 0,61 </t>
  </si>
  <si>
    <t xml:space="preserve">0,30 Ø 0,55 </t>
  </si>
  <si>
    <t xml:space="preserve">0,30 Ø 0,61 </t>
  </si>
  <si>
    <t xml:space="preserve">0,56 Ø 0,61 </t>
  </si>
  <si>
    <t xml:space="preserve">0,45 Ø X 0,55 </t>
  </si>
  <si>
    <t xml:space="preserve">0,48 Ø X 0,63 </t>
  </si>
  <si>
    <t xml:space="preserve">1,35 Ø 0,76  </t>
  </si>
  <si>
    <t xml:space="preserve">1,48 Ø 0,76 </t>
  </si>
  <si>
    <t xml:space="preserve">1,60 Ø 0,76 </t>
  </si>
  <si>
    <t xml:space="preserve">1,80 Ø 0,76 </t>
  </si>
  <si>
    <t>1,60 Ø 0,76</t>
  </si>
  <si>
    <t>1,48 Ø 0,76</t>
  </si>
  <si>
    <t>1,35 Ø 0,76</t>
  </si>
  <si>
    <t>1,80 Ø 0,76</t>
  </si>
  <si>
    <t>2,00 Ø 0,76</t>
  </si>
  <si>
    <t xml:space="preserve">- NOGUEIRA
- NOGUEIRA NATURAL 
- LOURO FREIJÓ
- LOURO FREIJÓ NATURAL
- CANELA
- LACA METALIZADA BRAZIL
- CARVALHO ÔNIX METALIZADO
- CARVALHO N109 METALIZADO
- CARVALHO ALBANIZADO
- CARVALHO H155 FOSCO  
TAMPO COM OU SEM VIDRO
- CONCRETO  (SOMENTE SEM VIDRO)
</t>
  </si>
  <si>
    <t xml:space="preserve">- NOGUEIRA
- NOGUEIRA NATURAL 
- LOURO FREIJÓ
- LOURO FREIJÓ NATURAL
- CANELA
- LACA METALIZADA BRAZIL
- CARVALHO ÔNIX METALIZADO
- CARVALHO N109 METALIZADO
- CARVALHO ALBANIZADO
- CARVALHO H155 FOSCO  
(TAMPO COM OU SEM VIDRO)
- CONCRETO  (SOMENTE SEM VIDRO)
</t>
  </si>
  <si>
    <t xml:space="preserve">Gaveteiro Lasi </t>
  </si>
  <si>
    <t>Aparador Oiticica "SOMENTE SEM VIDRO"</t>
  </si>
  <si>
    <t xml:space="preserve">1,35 Ø 0,76 alt </t>
  </si>
  <si>
    <t>1,48 Ø 0,76 alt</t>
  </si>
  <si>
    <t xml:space="preserve">1,60 Ø 0,76 alt </t>
  </si>
  <si>
    <t xml:space="preserve">1,80 Ø 0,76 alt </t>
  </si>
  <si>
    <t>Mesa Jantar Salta TAMPO CANTO MOEDA</t>
  </si>
  <si>
    <t>Mesa Jantar Salta (tp reto) (se com vidro, vidro bi-partido) TAMPO CANTO MOEDA</t>
  </si>
  <si>
    <t>MESA JANTAR TOMIE   "TP OBLONGO"</t>
  </si>
  <si>
    <t>MESA JANTAR TOMIE (SE COM VIDRO, VIDRO BI-PARTIDO)"TP OBLONGO SEUL"</t>
  </si>
  <si>
    <t>Mesa de Jantar Monza TAMPO CANTO MOEDA</t>
  </si>
  <si>
    <t>Mesa de Jantar La Plata TAMPO CANTO MOEDA</t>
  </si>
  <si>
    <t xml:space="preserve">MESA DE  JANTAR LESCHER </t>
  </si>
  <si>
    <t>Mesa de Jantar Lancy  TAMPO CANTO MOEDA</t>
  </si>
  <si>
    <t>Mesa de Jantar Ussé TAMPO CANTO MOEDA</t>
  </si>
  <si>
    <t>Mesa de Jantar Cromos TAMPO CANTO MOEDA</t>
  </si>
  <si>
    <t>Mesa de Jantar Dijon TAMPO CANTO MOEDA</t>
  </si>
  <si>
    <t>Mesa de Jantar Dijon TAMPO CANTO MOEDA, COM MARCHETARIA</t>
  </si>
  <si>
    <t>Mesa Jantar Elíptica Macaçar " somente s/VIDRO"</t>
  </si>
  <si>
    <t>Mesa de Jantar Lipsia " somente s/VIDRO"</t>
  </si>
  <si>
    <t>Mesa de Jantar Verona</t>
  </si>
  <si>
    <t>1,35 Ø 0,76 alt</t>
  </si>
  <si>
    <t>1,60 Ø 0,76 alt</t>
  </si>
  <si>
    <t>1,80 Ø 0,76 alt</t>
  </si>
  <si>
    <t>2,00 Ø 0,76 alt</t>
  </si>
  <si>
    <t>APARADOR TROIA</t>
  </si>
  <si>
    <t>APARADOR USSÉ</t>
  </si>
  <si>
    <t>APARADOR COBK VIDRO APENAS NA BANDEJA</t>
  </si>
  <si>
    <t>APARADOR MACAÇAR "SOMENTE SEM VIDRO"</t>
  </si>
  <si>
    <t>APARADOR LA PLATA</t>
  </si>
  <si>
    <t>APARADOR LIPSIA  "SOMENTE SEM VIDRO"</t>
  </si>
  <si>
    <t>APARADROR OITICICA</t>
  </si>
  <si>
    <t>APARADOR CILDO " somente s/VIDRO"</t>
  </si>
  <si>
    <t>APARADOR NASSAU  "SOMENTE S/VIDRO"</t>
  </si>
  <si>
    <t>MESA DE CENTRO NASSAU  "SOMENTE S/VIDRO"</t>
  </si>
  <si>
    <t>MESA DE CENTRO NIDA  "SOMENTE S/VIDRO"</t>
  </si>
  <si>
    <t>mesa lateral Saint Clair " somente s/VIDRO"</t>
  </si>
  <si>
    <t>MESA DE CENTRO Saint Clair " somente s/VIDRO"</t>
  </si>
  <si>
    <t>MESA DE CENTRO LIPSIA  REDONDA " somente s/VIDRO"</t>
  </si>
  <si>
    <t>MESA DE CENTRO LIPSIA " somente s/VIDRO"</t>
  </si>
  <si>
    <t>MESA DE CENTRO CORA " somente s/VIDRO"</t>
  </si>
  <si>
    <t>MESA DE CENTRO MILHARES, C/ detalhe em pedra " somente s/VIDRO"</t>
  </si>
  <si>
    <t>160 x 55 x 40</t>
  </si>
  <si>
    <t>180 x 70 x 32</t>
  </si>
  <si>
    <t>225 x 70 x 32</t>
  </si>
  <si>
    <t>MESA DE CENTRO MILHARES " somente s/VIDRO"</t>
  </si>
  <si>
    <t>MESA DE CENTRO ADORE  " somente s/VIDRO"</t>
  </si>
  <si>
    <t>MESA LATERAL  ATLAS</t>
  </si>
  <si>
    <t>MESA LATERAL  RECATO</t>
  </si>
  <si>
    <t>MESA LATERAL MUNIQUE "SOMENTE S/VIDRO"</t>
  </si>
  <si>
    <t>MESA LATERAL DEVILLE "SOMENTE S/VIDRO"</t>
  </si>
  <si>
    <t>MESA LATERAL DALI ''PRODUZIDO APENAS EM LACA PADRÃO E METALIZADA""</t>
  </si>
  <si>
    <t>MESA LATERAL YUNES " somente s/VIDRO"</t>
  </si>
  <si>
    <t>62X50X55</t>
  </si>
  <si>
    <t>62X50X60</t>
  </si>
  <si>
    <t>MESA LATERAL COLLE</t>
  </si>
  <si>
    <t>0,30 Ø 0,55 alt</t>
  </si>
  <si>
    <t>0,30 Ø 0,61 alt</t>
  </si>
  <si>
    <t>Mesa Lateral Tunis, tampo duplo;  haste metal</t>
  </si>
  <si>
    <t>0,56 Ø 0,61 alt</t>
  </si>
  <si>
    <t>Mesa Lateral TROIKA, haste metal ""SOMENTE COM BASE EM LACA""</t>
  </si>
  <si>
    <t>0,30 Ø X 0,50 alt</t>
  </si>
  <si>
    <t>0,30 Ø X 0,55 alt</t>
  </si>
  <si>
    <t>0,30 Ø X 0,61 alt</t>
  </si>
  <si>
    <t>Mesa Lateral BASKA</t>
  </si>
  <si>
    <t>0,45 Ø X 0,55 alt</t>
  </si>
  <si>
    <t>0,48 Ø X 0,63 alt</t>
  </si>
  <si>
    <t>GAVETEIRO HADAR</t>
  </si>
  <si>
    <t>GAVETEIRO ERNESTO</t>
  </si>
  <si>
    <t xml:space="preserve">GAVETEIRO LASI </t>
  </si>
  <si>
    <t>MOLDURA MUNIZ</t>
  </si>
  <si>
    <t>MOLDURA IRAN</t>
  </si>
  <si>
    <t>1,96 X 0,95 X 0,7,5</t>
  </si>
  <si>
    <t>8695-5</t>
  </si>
  <si>
    <t>Mesa Centro Ziggy c/tampo vazado e tampo de  vidro</t>
  </si>
  <si>
    <t>1,21 x 0,61 x 0,30</t>
  </si>
  <si>
    <t>8695-7</t>
  </si>
  <si>
    <t>1,41 x 0,71 x 0,30</t>
  </si>
  <si>
    <t>8695-8</t>
  </si>
  <si>
    <t>1,61 x 0,81 x 0,30</t>
  </si>
  <si>
    <r>
      <t xml:space="preserve">Imbuia Clara 
</t>
    </r>
    <r>
      <rPr>
        <b/>
        <u/>
        <sz val="11"/>
        <color theme="1"/>
        <rFont val="Calibri"/>
        <family val="2"/>
        <scheme val="minor"/>
      </rPr>
      <t xml:space="preserve">LÂMINAS
</t>
    </r>
    <r>
      <rPr>
        <sz val="11"/>
        <color theme="1"/>
        <rFont val="Calibri"/>
        <family val="2"/>
        <scheme val="minor"/>
      </rPr>
      <t xml:space="preserve">Carvalho
Canela
Louro Freijó 
Nogueira 
Pau Ferro 
</t>
    </r>
  </si>
  <si>
    <t>OBS: A Nogueira a Canela o Carvalho e o Louro Freijó somente são fornecidos em laminados, as bases de madeira maciça serão produzidas em madeira tingida em cor semelhante.</t>
  </si>
  <si>
    <t>*Tampo bipartido p/mesas retangulares acrescentar 13%, EXCETO:(Monza, Dijon, Lipsia e tampos arredondados, Elíptico, Oblongo e Orgânico), que não é possível a produção.</t>
  </si>
  <si>
    <t>Mesa Jantar Lescher  (se com vidro, vidro bi-partido)</t>
  </si>
  <si>
    <t>Mesa Jantar Salta (TP Canto Moeda) (se com vidro, vidro bi-partido)</t>
  </si>
  <si>
    <t>Mesa Jantar Tomie (se com vidro, vidro bi-partido)
"TP OBLONGO"</t>
  </si>
  <si>
    <t>Aparador Cobk Vidro Apenas na Bandeja, Pés Metal</t>
  </si>
  <si>
    <t>3338-0</t>
  </si>
  <si>
    <t>3338-1</t>
  </si>
  <si>
    <t>3338-2</t>
  </si>
  <si>
    <t>Mesa Lateral Lira</t>
  </si>
  <si>
    <t>LIRA</t>
  </si>
  <si>
    <t>Mesa Jantar Verona "Base Somente Textura Concreto"</t>
  </si>
  <si>
    <t>Mesa Lateral Lira "Base Somente Textura Concreto"</t>
  </si>
  <si>
    <t>4060-4</t>
  </si>
  <si>
    <t>4060-5</t>
  </si>
  <si>
    <t>1,80 X 0,45 X 0,42</t>
  </si>
  <si>
    <t>2,00 X 0,45 X 0,42</t>
  </si>
  <si>
    <t>Banco Respiro</t>
  </si>
  <si>
    <t>RESPIRO</t>
  </si>
  <si>
    <t>Gaveteiro Hadar Pés Metal</t>
  </si>
  <si>
    <t>Gaveteiro Ernesto Pés Metal</t>
  </si>
  <si>
    <t>LANÇAMENTO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</si>
</sst>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(&quot;R$ &quot;* #,##0.00_);_(&quot;R$ &quot;* \(#,##0.00\);_(&quot;R$ &quot;* &quot;-&quot;??_);_(@_)"/>
    <numFmt numFmtId="166" formatCode="_-[$R$-416]\ * #,##0.00_-;\-[$R$-416]\ * #,##0.00_-;_-[$R$-416]\ * &quot;-&quot;??_-;_-@_-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sz val="16"/>
      <color theme="1"/>
      <name val="Calibri"/>
      <family val="2"/>
      <scheme val="minor"/>
    </font>
    <font>
      <b/>
      <u/>
      <sz val="20"/>
      <color theme="1"/>
      <name val="Arial"/>
      <family val="2"/>
    </font>
    <font>
      <b/>
      <sz val="16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u/>
      <sz val="10"/>
      <color rgb="FFFF0000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8"/>
      <color theme="1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FF0000"/>
      <name val="Arial"/>
      <family val="2"/>
    </font>
    <font>
      <b/>
      <sz val="7"/>
      <name val="Arial"/>
      <family val="2"/>
    </font>
    <font>
      <b/>
      <sz val="9"/>
      <color theme="1"/>
      <name val="Arial"/>
      <family val="2"/>
    </font>
    <font>
      <b/>
      <sz val="7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u/>
      <sz val="14"/>
      <color theme="1"/>
      <name val="Californian FB"/>
      <family val="1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9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165" fontId="9" fillId="0" borderId="2" xfId="0" applyNumberFormat="1" applyFont="1" applyBorder="1" applyAlignment="1">
      <alignment horizontal="center" vertical="center" wrapText="1"/>
    </xf>
    <xf numFmtId="44" fontId="5" fillId="0" borderId="1" xfId="1" applyFont="1" applyFill="1" applyBorder="1" applyAlignment="1">
      <alignment horizontal="right" vertical="center" wrapText="1"/>
    </xf>
    <xf numFmtId="44" fontId="5" fillId="0" borderId="1" xfId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5" fontId="9" fillId="0" borderId="3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1" fillId="0" borderId="0" xfId="0" applyFont="1"/>
    <xf numFmtId="0" fontId="3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11" fillId="2" borderId="0" xfId="0" applyFont="1" applyFill="1"/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0" fontId="22" fillId="0" borderId="0" xfId="0" applyFont="1" applyAlignment="1">
      <alignment horizontal="left"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27" fillId="0" borderId="1" xfId="0" applyFont="1" applyBorder="1" applyAlignment="1">
      <alignment horizontal="center" vertical="center"/>
    </xf>
    <xf numFmtId="44" fontId="5" fillId="0" borderId="1" xfId="1" applyFont="1" applyFill="1" applyBorder="1" applyAlignment="1" applyProtection="1">
      <alignment horizontal="right" vertical="center" wrapText="1"/>
      <protection hidden="1"/>
    </xf>
    <xf numFmtId="0" fontId="10" fillId="0" borderId="0" xfId="0" applyFont="1" applyAlignment="1">
      <alignment wrapText="1"/>
    </xf>
    <xf numFmtId="0" fontId="10" fillId="0" borderId="0" xfId="0" applyFont="1"/>
    <xf numFmtId="0" fontId="31" fillId="0" borderId="1" xfId="0" applyFont="1" applyBorder="1" applyAlignment="1">
      <alignment horizontal="center" vertical="center"/>
    </xf>
    <xf numFmtId="44" fontId="15" fillId="0" borderId="0" xfId="1" applyFont="1" applyFill="1" applyAlignment="1">
      <alignment horizontal="center"/>
    </xf>
    <xf numFmtId="44" fontId="5" fillId="0" borderId="0" xfId="1" applyFont="1" applyFill="1" applyAlignment="1">
      <alignment horizont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26" fillId="0" borderId="0" xfId="0" applyFont="1"/>
    <xf numFmtId="0" fontId="24" fillId="0" borderId="1" xfId="0" applyFont="1" applyBorder="1" applyAlignment="1">
      <alignment horizontal="center" vertical="center"/>
    </xf>
    <xf numFmtId="0" fontId="37" fillId="0" borderId="0" xfId="0" applyFont="1"/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29" fillId="2" borderId="1" xfId="1" applyNumberFormat="1" applyFont="1" applyFill="1" applyBorder="1" applyAlignment="1" applyProtection="1">
      <alignment horizontal="left" vertical="top" wrapText="1"/>
    </xf>
    <xf numFmtId="0" fontId="29" fillId="2" borderId="1" xfId="1" applyNumberFormat="1" applyFont="1" applyFill="1" applyBorder="1" applyAlignment="1">
      <alignment horizontal="left" vertical="top" wrapText="1"/>
    </xf>
    <xf numFmtId="0" fontId="29" fillId="2" borderId="1" xfId="0" quotePrefix="1" applyFont="1" applyFill="1" applyBorder="1" applyAlignment="1">
      <alignment horizontal="left" vertical="top" wrapText="1"/>
    </xf>
    <xf numFmtId="0" fontId="29" fillId="2" borderId="1" xfId="1" quotePrefix="1" applyNumberFormat="1" applyFont="1" applyFill="1" applyBorder="1" applyAlignment="1" applyProtection="1">
      <alignment horizontal="left" vertical="top" wrapText="1"/>
    </xf>
    <xf numFmtId="164" fontId="29" fillId="2" borderId="1" xfId="0" quotePrefix="1" applyNumberFormat="1" applyFont="1" applyFill="1" applyBorder="1" applyAlignment="1">
      <alignment horizontal="left" vertical="top" wrapText="1"/>
    </xf>
    <xf numFmtId="0" fontId="29" fillId="2" borderId="1" xfId="83" applyNumberFormat="1" applyFont="1" applyFill="1" applyBorder="1" applyAlignment="1">
      <alignment horizontal="left" vertical="top" wrapText="1"/>
    </xf>
    <xf numFmtId="0" fontId="31" fillId="2" borderId="1" xfId="0" quotePrefix="1" applyFont="1" applyFill="1" applyBorder="1" applyAlignment="1">
      <alignment horizontal="left" vertical="top" wrapText="1"/>
    </xf>
    <xf numFmtId="0" fontId="29" fillId="2" borderId="1" xfId="101" applyNumberFormat="1" applyFont="1" applyFill="1" applyBorder="1" applyAlignment="1">
      <alignment horizontal="left" vertical="top" wrapText="1"/>
    </xf>
    <xf numFmtId="44" fontId="5" fillId="0" borderId="1" xfId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26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29" fillId="0" borderId="1" xfId="0" quotePrefix="1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44" fontId="15" fillId="0" borderId="1" xfId="1" applyFont="1" applyFill="1" applyBorder="1" applyAlignment="1">
      <alignment horizontal="center"/>
    </xf>
    <xf numFmtId="44" fontId="5" fillId="0" borderId="1" xfId="1" applyFont="1" applyFill="1" applyBorder="1" applyAlignment="1">
      <alignment horizontal="center"/>
    </xf>
    <xf numFmtId="44" fontId="0" fillId="0" borderId="1" xfId="0" applyNumberFormat="1" applyBorder="1" applyAlignment="1">
      <alignment horizontal="center" vertical="center"/>
    </xf>
    <xf numFmtId="44" fontId="5" fillId="0" borderId="0" xfId="0" applyNumberFormat="1" applyFont="1"/>
    <xf numFmtId="0" fontId="8" fillId="0" borderId="0" xfId="0" applyFont="1"/>
    <xf numFmtId="9" fontId="0" fillId="0" borderId="0" xfId="128" applyFont="1"/>
    <xf numFmtId="0" fontId="15" fillId="0" borderId="1" xfId="0" applyFont="1" applyBorder="1"/>
    <xf numFmtId="166" fontId="15" fillId="0" borderId="1" xfId="0" applyNumberFormat="1" applyFont="1" applyBorder="1"/>
    <xf numFmtId="0" fontId="15" fillId="0" borderId="1" xfId="0" applyFont="1" applyBorder="1" applyAlignment="1">
      <alignment horizontal="center"/>
    </xf>
    <xf numFmtId="166" fontId="15" fillId="0" borderId="1" xfId="0" applyNumberFormat="1" applyFont="1" applyBorder="1" applyAlignment="1">
      <alignment horizontal="center"/>
    </xf>
    <xf numFmtId="0" fontId="24" fillId="2" borderId="0" xfId="0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right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40" fillId="0" borderId="1" xfId="0" applyFont="1" applyBorder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top"/>
    </xf>
    <xf numFmtId="0" fontId="41" fillId="0" borderId="7" xfId="0" applyFont="1" applyBorder="1" applyAlignment="1">
      <alignment horizontal="center" vertical="top"/>
    </xf>
    <xf numFmtId="0" fontId="41" fillId="0" borderId="3" xfId="0" applyFont="1" applyBorder="1" applyAlignment="1">
      <alignment horizontal="center" vertical="top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8" fillId="0" borderId="1" xfId="1" applyNumberFormat="1" applyFont="1" applyFill="1" applyBorder="1" applyAlignment="1" applyProtection="1">
      <alignment horizontal="center" vertical="center" wrapText="1"/>
    </xf>
    <xf numFmtId="0" fontId="38" fillId="0" borderId="2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top"/>
    </xf>
    <xf numFmtId="0" fontId="26" fillId="0" borderId="3" xfId="0" applyFont="1" applyBorder="1" applyAlignment="1">
      <alignment horizontal="center" vertical="top"/>
    </xf>
    <xf numFmtId="0" fontId="28" fillId="2" borderId="1" xfId="83" applyNumberFormat="1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center" wrapText="1"/>
    </xf>
    <xf numFmtId="0" fontId="24" fillId="2" borderId="6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8" fillId="2" borderId="1" xfId="101" applyNumberFormat="1" applyFont="1" applyFill="1" applyBorder="1" applyAlignment="1">
      <alignment horizontal="left" vertical="center" wrapText="1"/>
    </xf>
    <xf numFmtId="0" fontId="39" fillId="0" borderId="2" xfId="0" applyFont="1" applyBorder="1" applyAlignment="1">
      <alignment horizontal="left" vertical="center"/>
    </xf>
    <xf numFmtId="0" fontId="39" fillId="0" borderId="8" xfId="0" applyFont="1" applyBorder="1" applyAlignment="1">
      <alignment horizontal="left" vertical="center"/>
    </xf>
    <xf numFmtId="0" fontId="39" fillId="0" borderId="9" xfId="0" applyFont="1" applyBorder="1" applyAlignment="1">
      <alignment horizontal="left" vertical="center"/>
    </xf>
    <xf numFmtId="0" fontId="26" fillId="0" borderId="7" xfId="0" applyFont="1" applyBorder="1" applyAlignment="1">
      <alignment horizontal="center" vertical="top"/>
    </xf>
    <xf numFmtId="0" fontId="38" fillId="0" borderId="2" xfId="0" applyFont="1" applyBorder="1" applyAlignment="1">
      <alignment horizontal="left" vertical="center"/>
    </xf>
    <xf numFmtId="0" fontId="38" fillId="0" borderId="8" xfId="0" applyFont="1" applyBorder="1" applyAlignment="1">
      <alignment horizontal="left" vertical="center"/>
    </xf>
    <xf numFmtId="0" fontId="38" fillId="0" borderId="9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top"/>
    </xf>
    <xf numFmtId="0" fontId="36" fillId="0" borderId="0" xfId="0" applyFont="1" applyAlignment="1">
      <alignment vertical="center"/>
    </xf>
    <xf numFmtId="0" fontId="36" fillId="2" borderId="0" xfId="0" applyFont="1" applyFill="1" applyAlignment="1">
      <alignment vertical="center" wrapText="1"/>
    </xf>
    <xf numFmtId="0" fontId="3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6" fillId="0" borderId="0" xfId="0" applyFont="1" applyAlignment="1">
      <alignment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29">
    <cellStyle name="Moeda" xfId="1" builtinId="4"/>
    <cellStyle name="Moeda 10" xfId="20" xr:uid="{00000000-0005-0000-0000-000001000000}"/>
    <cellStyle name="Moeda 10 2" xfId="101" xr:uid="{00000000-0005-0000-0000-000002000000}"/>
    <cellStyle name="Moeda 10 3" xfId="127" xr:uid="{00000000-0005-0000-0000-000003000000}"/>
    <cellStyle name="Moeda 11" xfId="82" xr:uid="{00000000-0005-0000-0000-000004000000}"/>
    <cellStyle name="Moeda 11 2" xfId="125" xr:uid="{00000000-0005-0000-0000-000005000000}"/>
    <cellStyle name="Moeda 12" xfId="83" xr:uid="{00000000-0005-0000-0000-000006000000}"/>
    <cellStyle name="Moeda 13" xfId="126" xr:uid="{00000000-0005-0000-0000-000007000000}"/>
    <cellStyle name="Moeda 2" xfId="2" xr:uid="{00000000-0005-0000-0000-000008000000}"/>
    <cellStyle name="Moeda 2 2" xfId="6" xr:uid="{00000000-0005-0000-0000-000009000000}"/>
    <cellStyle name="Moeda 2 2 2" xfId="32" xr:uid="{00000000-0005-0000-0000-00000A000000}"/>
    <cellStyle name="Moeda 2 2 2 2" xfId="111" xr:uid="{00000000-0005-0000-0000-00000B000000}"/>
    <cellStyle name="Moeda 2 2 3" xfId="88" xr:uid="{00000000-0005-0000-0000-00000C000000}"/>
    <cellStyle name="Moeda 2 3" xfId="11" xr:uid="{00000000-0005-0000-0000-00000D000000}"/>
    <cellStyle name="Moeda 2 3 2" xfId="37" xr:uid="{00000000-0005-0000-0000-00000E000000}"/>
    <cellStyle name="Moeda 2 3 2 2" xfId="115" xr:uid="{00000000-0005-0000-0000-00000F000000}"/>
    <cellStyle name="Moeda 2 3 3" xfId="92" xr:uid="{00000000-0005-0000-0000-000010000000}"/>
    <cellStyle name="Moeda 2 4" xfId="16" xr:uid="{00000000-0005-0000-0000-000011000000}"/>
    <cellStyle name="Moeda 2 4 2" xfId="97" xr:uid="{00000000-0005-0000-0000-000012000000}"/>
    <cellStyle name="Moeda 2 5" xfId="42" xr:uid="{00000000-0005-0000-0000-000013000000}"/>
    <cellStyle name="Moeda 2 6" xfId="28" xr:uid="{00000000-0005-0000-0000-000014000000}"/>
    <cellStyle name="Moeda 2 6 2" xfId="107" xr:uid="{00000000-0005-0000-0000-000015000000}"/>
    <cellStyle name="Moeda 2 7" xfId="84" xr:uid="{00000000-0005-0000-0000-000016000000}"/>
    <cellStyle name="Moeda 3" xfId="7" xr:uid="{00000000-0005-0000-0000-000017000000}"/>
    <cellStyle name="Moeda 3 2" xfId="13" xr:uid="{00000000-0005-0000-0000-000018000000}"/>
    <cellStyle name="Moeda 3 2 2" xfId="39" xr:uid="{00000000-0005-0000-0000-000019000000}"/>
    <cellStyle name="Moeda 3 2 2 2" xfId="117" xr:uid="{00000000-0005-0000-0000-00001A000000}"/>
    <cellStyle name="Moeda 3 2 3" xfId="94" xr:uid="{00000000-0005-0000-0000-00001B000000}"/>
    <cellStyle name="Moeda 3 3" xfId="17" xr:uid="{00000000-0005-0000-0000-00001C000000}"/>
    <cellStyle name="Moeda 3 3 2" xfId="98" xr:uid="{00000000-0005-0000-0000-00001D000000}"/>
    <cellStyle name="Moeda 3 4" xfId="43" xr:uid="{00000000-0005-0000-0000-00001E000000}"/>
    <cellStyle name="Moeda 3 5" xfId="33" xr:uid="{00000000-0005-0000-0000-00001F000000}"/>
    <cellStyle name="Moeda 3 5 2" xfId="112" xr:uid="{00000000-0005-0000-0000-000020000000}"/>
    <cellStyle name="Moeda 3 6" xfId="89" xr:uid="{00000000-0005-0000-0000-000021000000}"/>
    <cellStyle name="Moeda 4" xfId="4" xr:uid="{00000000-0005-0000-0000-000022000000}"/>
    <cellStyle name="Moeda 4 2" xfId="41" xr:uid="{00000000-0005-0000-0000-000023000000}"/>
    <cellStyle name="Moeda 4 3" xfId="30" xr:uid="{00000000-0005-0000-0000-000024000000}"/>
    <cellStyle name="Moeda 4 3 2" xfId="109" xr:uid="{00000000-0005-0000-0000-000025000000}"/>
    <cellStyle name="Moeda 4 4" xfId="86" xr:uid="{00000000-0005-0000-0000-000026000000}"/>
    <cellStyle name="Moeda 5" xfId="9" xr:uid="{00000000-0005-0000-0000-000027000000}"/>
    <cellStyle name="Moeda 5 2" xfId="49" xr:uid="{00000000-0005-0000-0000-000028000000}"/>
    <cellStyle name="Moeda 5 2 2" xfId="121" xr:uid="{00000000-0005-0000-0000-000029000000}"/>
    <cellStyle name="Moeda 5 3" xfId="52" xr:uid="{00000000-0005-0000-0000-00002A000000}"/>
    <cellStyle name="Moeda 5 3 2" xfId="124" xr:uid="{00000000-0005-0000-0000-00002B000000}"/>
    <cellStyle name="Moeda 5 4" xfId="35" xr:uid="{00000000-0005-0000-0000-00002C000000}"/>
    <cellStyle name="Moeda 5 4 2" xfId="113" xr:uid="{00000000-0005-0000-0000-00002D000000}"/>
    <cellStyle name="Moeda 5 5" xfId="90" xr:uid="{00000000-0005-0000-0000-00002E000000}"/>
    <cellStyle name="Moeda 6" xfId="14" xr:uid="{00000000-0005-0000-0000-00002F000000}"/>
    <cellStyle name="Moeda 6 2" xfId="95" xr:uid="{00000000-0005-0000-0000-000030000000}"/>
    <cellStyle name="Moeda 7" xfId="47" xr:uid="{00000000-0005-0000-0000-000031000000}"/>
    <cellStyle name="Moeda 7 2" xfId="119" xr:uid="{00000000-0005-0000-0000-000032000000}"/>
    <cellStyle name="Moeda 8" xfId="50" xr:uid="{00000000-0005-0000-0000-000033000000}"/>
    <cellStyle name="Moeda 8 2" xfId="122" xr:uid="{00000000-0005-0000-0000-000034000000}"/>
    <cellStyle name="Moeda 9" xfId="25" xr:uid="{00000000-0005-0000-0000-000035000000}"/>
    <cellStyle name="Moeda 9 2" xfId="105" xr:uid="{00000000-0005-0000-0000-000036000000}"/>
    <cellStyle name="Normal" xfId="0" builtinId="0"/>
    <cellStyle name="Normal 10" xfId="69" xr:uid="{00000000-0005-0000-0000-000038000000}"/>
    <cellStyle name="Normal 11" xfId="54" xr:uid="{00000000-0005-0000-0000-000039000000}"/>
    <cellStyle name="Normal 12" xfId="56" xr:uid="{00000000-0005-0000-0000-00003A000000}"/>
    <cellStyle name="Normal 13" xfId="53" xr:uid="{00000000-0005-0000-0000-00003B000000}"/>
    <cellStyle name="Normal 14" xfId="58" xr:uid="{00000000-0005-0000-0000-00003C000000}"/>
    <cellStyle name="Normal 15" xfId="57" xr:uid="{00000000-0005-0000-0000-00003D000000}"/>
    <cellStyle name="Normal 16" xfId="76" xr:uid="{00000000-0005-0000-0000-00003E000000}"/>
    <cellStyle name="Normal 17" xfId="55" xr:uid="{00000000-0005-0000-0000-00003F000000}"/>
    <cellStyle name="Normal 18" xfId="67" xr:uid="{00000000-0005-0000-0000-000040000000}"/>
    <cellStyle name="Normal 19" xfId="72" xr:uid="{00000000-0005-0000-0000-000041000000}"/>
    <cellStyle name="Normal 2" xfId="8" xr:uid="{00000000-0005-0000-0000-000042000000}"/>
    <cellStyle name="Normal 2 2" xfId="44" xr:uid="{00000000-0005-0000-0000-000043000000}"/>
    <cellStyle name="Normal 20" xfId="65" xr:uid="{00000000-0005-0000-0000-000044000000}"/>
    <cellStyle name="Normal 21" xfId="61" xr:uid="{00000000-0005-0000-0000-000045000000}"/>
    <cellStyle name="Normal 22" xfId="81" xr:uid="{00000000-0005-0000-0000-000046000000}"/>
    <cellStyle name="Normal 23" xfId="75" xr:uid="{00000000-0005-0000-0000-000047000000}"/>
    <cellStyle name="Normal 24" xfId="79" xr:uid="{00000000-0005-0000-0000-000048000000}"/>
    <cellStyle name="Normal 25" xfId="71" xr:uid="{00000000-0005-0000-0000-000049000000}"/>
    <cellStyle name="Normal 26" xfId="80" xr:uid="{00000000-0005-0000-0000-00004A000000}"/>
    <cellStyle name="Normal 27" xfId="66" xr:uid="{00000000-0005-0000-0000-00004B000000}"/>
    <cellStyle name="Normal 28" xfId="77" xr:uid="{00000000-0005-0000-0000-00004C000000}"/>
    <cellStyle name="Normal 29" xfId="63" xr:uid="{00000000-0005-0000-0000-00004D000000}"/>
    <cellStyle name="Normal 3" xfId="45" xr:uid="{00000000-0005-0000-0000-00004E000000}"/>
    <cellStyle name="Normal 30" xfId="78" xr:uid="{00000000-0005-0000-0000-00004F000000}"/>
    <cellStyle name="Normal 31" xfId="60" xr:uid="{00000000-0005-0000-0000-000050000000}"/>
    <cellStyle name="Normal 32" xfId="64" xr:uid="{00000000-0005-0000-0000-000051000000}"/>
    <cellStyle name="Normal 33" xfId="73" xr:uid="{00000000-0005-0000-0000-000052000000}"/>
    <cellStyle name="Normal 34" xfId="62" xr:uid="{00000000-0005-0000-0000-000053000000}"/>
    <cellStyle name="Normal 35" xfId="74" xr:uid="{00000000-0005-0000-0000-000054000000}"/>
    <cellStyle name="Normal 4" xfId="24" xr:uid="{00000000-0005-0000-0000-000055000000}"/>
    <cellStyle name="Normal 5" xfId="26" xr:uid="{00000000-0005-0000-0000-000056000000}"/>
    <cellStyle name="Normal 6" xfId="70" xr:uid="{00000000-0005-0000-0000-000057000000}"/>
    <cellStyle name="Normal 7" xfId="34" xr:uid="{00000000-0005-0000-0000-000058000000}"/>
    <cellStyle name="Normal 8" xfId="68" xr:uid="{00000000-0005-0000-0000-000059000000}"/>
    <cellStyle name="Normal 9" xfId="59" xr:uid="{00000000-0005-0000-0000-00005A000000}"/>
    <cellStyle name="Porcentagem" xfId="128" builtinId="5"/>
    <cellStyle name="Porcentagem 2" xfId="46" xr:uid="{00000000-0005-0000-0000-00005C000000}"/>
    <cellStyle name="Vírgula 2" xfId="3" xr:uid="{00000000-0005-0000-0000-00005D000000}"/>
    <cellStyle name="Vírgula 2 2" xfId="12" xr:uid="{00000000-0005-0000-0000-00005E000000}"/>
    <cellStyle name="Vírgula 2 2 2" xfId="38" xr:uid="{00000000-0005-0000-0000-00005F000000}"/>
    <cellStyle name="Vírgula 2 2 2 2" xfId="116" xr:uid="{00000000-0005-0000-0000-000060000000}"/>
    <cellStyle name="Vírgula 2 2 3" xfId="93" xr:uid="{00000000-0005-0000-0000-000061000000}"/>
    <cellStyle name="Vírgula 2 3" xfId="29" xr:uid="{00000000-0005-0000-0000-000062000000}"/>
    <cellStyle name="Vírgula 2 3 2" xfId="108" xr:uid="{00000000-0005-0000-0000-000063000000}"/>
    <cellStyle name="Vírgula 2 4" xfId="22" xr:uid="{00000000-0005-0000-0000-000064000000}"/>
    <cellStyle name="Vírgula 2 4 2" xfId="103" xr:uid="{00000000-0005-0000-0000-000065000000}"/>
    <cellStyle name="Vírgula 2 5" xfId="85" xr:uid="{00000000-0005-0000-0000-000066000000}"/>
    <cellStyle name="Vírgula 3" xfId="5" xr:uid="{00000000-0005-0000-0000-000067000000}"/>
    <cellStyle name="Vírgula 3 2" xfId="31" xr:uid="{00000000-0005-0000-0000-000068000000}"/>
    <cellStyle name="Vírgula 3 2 2" xfId="110" xr:uid="{00000000-0005-0000-0000-000069000000}"/>
    <cellStyle name="Vírgula 3 3" xfId="23" xr:uid="{00000000-0005-0000-0000-00006A000000}"/>
    <cellStyle name="Vírgula 3 3 2" xfId="104" xr:uid="{00000000-0005-0000-0000-00006B000000}"/>
    <cellStyle name="Vírgula 3 4" xfId="87" xr:uid="{00000000-0005-0000-0000-00006C000000}"/>
    <cellStyle name="Vírgula 4" xfId="10" xr:uid="{00000000-0005-0000-0000-00006D000000}"/>
    <cellStyle name="Vírgula 4 2" xfId="36" xr:uid="{00000000-0005-0000-0000-00006E000000}"/>
    <cellStyle name="Vírgula 4 2 2" xfId="114" xr:uid="{00000000-0005-0000-0000-00006F000000}"/>
    <cellStyle name="Vírgula 4 3" xfId="21" xr:uid="{00000000-0005-0000-0000-000070000000}"/>
    <cellStyle name="Vírgula 4 3 2" xfId="102" xr:uid="{00000000-0005-0000-0000-000071000000}"/>
    <cellStyle name="Vírgula 4 4" xfId="91" xr:uid="{00000000-0005-0000-0000-000072000000}"/>
    <cellStyle name="Vírgula 5" xfId="15" xr:uid="{00000000-0005-0000-0000-000073000000}"/>
    <cellStyle name="Vírgula 5 2" xfId="40" xr:uid="{00000000-0005-0000-0000-000074000000}"/>
    <cellStyle name="Vírgula 5 2 2" xfId="118" xr:uid="{00000000-0005-0000-0000-000075000000}"/>
    <cellStyle name="Vírgula 5 3" xfId="96" xr:uid="{00000000-0005-0000-0000-000076000000}"/>
    <cellStyle name="Vírgula 6" xfId="18" xr:uid="{00000000-0005-0000-0000-000077000000}"/>
    <cellStyle name="Vírgula 6 2" xfId="48" xr:uid="{00000000-0005-0000-0000-000078000000}"/>
    <cellStyle name="Vírgula 6 2 2" xfId="120" xr:uid="{00000000-0005-0000-0000-000079000000}"/>
    <cellStyle name="Vírgula 6 3" xfId="99" xr:uid="{00000000-0005-0000-0000-00007A000000}"/>
    <cellStyle name="Vírgula 7" xfId="51" xr:uid="{00000000-0005-0000-0000-00007B000000}"/>
    <cellStyle name="Vírgula 7 2" xfId="123" xr:uid="{00000000-0005-0000-0000-00007C000000}"/>
    <cellStyle name="Vírgula 8" xfId="27" xr:uid="{00000000-0005-0000-0000-00007D000000}"/>
    <cellStyle name="Vírgula 8 2" xfId="106" xr:uid="{00000000-0005-0000-0000-00007E000000}"/>
    <cellStyle name="Vírgula 9" xfId="19" xr:uid="{00000000-0005-0000-0000-00007F000000}"/>
    <cellStyle name="Vírgula 9 2" xfId="100" xr:uid="{00000000-0005-0000-0000-000080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jpe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13" Type="http://schemas.openxmlformats.org/officeDocument/2006/relationships/image" Target="../media/image33.png"/><Relationship Id="rId18" Type="http://schemas.openxmlformats.org/officeDocument/2006/relationships/image" Target="../media/image38.png"/><Relationship Id="rId3" Type="http://schemas.openxmlformats.org/officeDocument/2006/relationships/image" Target="../media/image23.png"/><Relationship Id="rId21" Type="http://schemas.openxmlformats.org/officeDocument/2006/relationships/image" Target="../media/image41.png"/><Relationship Id="rId7" Type="http://schemas.openxmlformats.org/officeDocument/2006/relationships/image" Target="../media/image27.png"/><Relationship Id="rId12" Type="http://schemas.openxmlformats.org/officeDocument/2006/relationships/image" Target="../media/image32.jpeg"/><Relationship Id="rId17" Type="http://schemas.openxmlformats.org/officeDocument/2006/relationships/image" Target="../media/image37.png"/><Relationship Id="rId2" Type="http://schemas.openxmlformats.org/officeDocument/2006/relationships/image" Target="../media/image22.jpeg"/><Relationship Id="rId16" Type="http://schemas.openxmlformats.org/officeDocument/2006/relationships/image" Target="../media/image36.jpeg"/><Relationship Id="rId20" Type="http://schemas.openxmlformats.org/officeDocument/2006/relationships/image" Target="../media/image40.png"/><Relationship Id="rId1" Type="http://schemas.openxmlformats.org/officeDocument/2006/relationships/image" Target="../media/image21.png"/><Relationship Id="rId6" Type="http://schemas.openxmlformats.org/officeDocument/2006/relationships/image" Target="../media/image26.jpeg"/><Relationship Id="rId11" Type="http://schemas.openxmlformats.org/officeDocument/2006/relationships/image" Target="../media/image31.jpeg"/><Relationship Id="rId5" Type="http://schemas.openxmlformats.org/officeDocument/2006/relationships/image" Target="../media/image25.jpeg"/><Relationship Id="rId15" Type="http://schemas.openxmlformats.org/officeDocument/2006/relationships/image" Target="../media/image35.png"/><Relationship Id="rId10" Type="http://schemas.openxmlformats.org/officeDocument/2006/relationships/image" Target="../media/image30.png"/><Relationship Id="rId19" Type="http://schemas.openxmlformats.org/officeDocument/2006/relationships/image" Target="../media/image39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Relationship Id="rId14" Type="http://schemas.openxmlformats.org/officeDocument/2006/relationships/image" Target="../media/image34.jpeg"/><Relationship Id="rId22" Type="http://schemas.openxmlformats.org/officeDocument/2006/relationships/image" Target="../media/image4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50.png"/><Relationship Id="rId3" Type="http://schemas.openxmlformats.org/officeDocument/2006/relationships/image" Target="../media/image45.jpeg"/><Relationship Id="rId7" Type="http://schemas.openxmlformats.org/officeDocument/2006/relationships/image" Target="../media/image49.png"/><Relationship Id="rId12" Type="http://schemas.openxmlformats.org/officeDocument/2006/relationships/image" Target="../media/image54.jpeg"/><Relationship Id="rId2" Type="http://schemas.openxmlformats.org/officeDocument/2006/relationships/image" Target="../media/image44.jpeg"/><Relationship Id="rId1" Type="http://schemas.openxmlformats.org/officeDocument/2006/relationships/image" Target="../media/image43.png"/><Relationship Id="rId6" Type="http://schemas.openxmlformats.org/officeDocument/2006/relationships/image" Target="../media/image48.jpeg"/><Relationship Id="rId11" Type="http://schemas.openxmlformats.org/officeDocument/2006/relationships/image" Target="../media/image53.png"/><Relationship Id="rId5" Type="http://schemas.openxmlformats.org/officeDocument/2006/relationships/image" Target="../media/image47.jpeg"/><Relationship Id="rId10" Type="http://schemas.openxmlformats.org/officeDocument/2006/relationships/image" Target="../media/image52.png"/><Relationship Id="rId4" Type="http://schemas.openxmlformats.org/officeDocument/2006/relationships/image" Target="../media/image46.png"/><Relationship Id="rId9" Type="http://schemas.openxmlformats.org/officeDocument/2006/relationships/image" Target="../media/image5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198438</xdr:colOff>
      <xdr:row>3</xdr:row>
      <xdr:rowOff>47624</xdr:rowOff>
    </xdr:from>
    <xdr:to>
      <xdr:col>8</xdr:col>
      <xdr:colOff>587375</xdr:colOff>
      <xdr:row>3</xdr:row>
      <xdr:rowOff>3063875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9865DB1-2D87-8D2A-67C1-E351723A6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0813" y="2500312"/>
          <a:ext cx="7723187" cy="30162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15875</xdr:colOff>
      <xdr:row>2</xdr:row>
      <xdr:rowOff>5858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859F9E2-FE4E-404B-B660-B0A77D9C3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99563" cy="22759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527539</xdr:colOff>
      <xdr:row>52</xdr:row>
      <xdr:rowOff>117231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6000750" cy="99499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19050</xdr:rowOff>
    </xdr:from>
    <xdr:ext cx="1197431" cy="333375"/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197431" cy="333375"/>
        </a:xfrm>
        <a:prstGeom prst="rect">
          <a:avLst/>
        </a:prstGeom>
      </xdr:spPr>
    </xdr:pic>
    <xdr:clientData/>
  </xdr:oneCellAnchor>
  <xdr:twoCellAnchor editAs="oneCell">
    <xdr:from>
      <xdr:col>0</xdr:col>
      <xdr:colOff>38100</xdr:colOff>
      <xdr:row>25</xdr:row>
      <xdr:rowOff>123825</xdr:rowOff>
    </xdr:from>
    <xdr:to>
      <xdr:col>0</xdr:col>
      <xdr:colOff>771525</xdr:colOff>
      <xdr:row>27</xdr:row>
      <xdr:rowOff>134264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C23FD7-BA9C-43D0-8F25-C241744E5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24625"/>
          <a:ext cx="733425" cy="42953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29</xdr:row>
      <xdr:rowOff>66675</xdr:rowOff>
    </xdr:from>
    <xdr:to>
      <xdr:col>0</xdr:col>
      <xdr:colOff>772769</xdr:colOff>
      <xdr:row>30</xdr:row>
      <xdr:rowOff>190500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6555108-C3ED-4047-99DF-5E4CF3FD2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229475"/>
          <a:ext cx="734669" cy="33337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9</xdr:row>
      <xdr:rowOff>9526</xdr:rowOff>
    </xdr:from>
    <xdr:to>
      <xdr:col>0</xdr:col>
      <xdr:colOff>771527</xdr:colOff>
      <xdr:row>11</xdr:row>
      <xdr:rowOff>47625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F9F02F9-1775-4DDD-91C9-5FB5CCB8A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3209926"/>
          <a:ext cx="723902" cy="438149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20</xdr:row>
      <xdr:rowOff>152401</xdr:rowOff>
    </xdr:from>
    <xdr:to>
      <xdr:col>0</xdr:col>
      <xdr:colOff>752475</xdr:colOff>
      <xdr:row>22</xdr:row>
      <xdr:rowOff>146337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188F4C3-0E34-4D2B-8952-3CD6956F1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410201"/>
          <a:ext cx="695325" cy="39398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</xdr:row>
      <xdr:rowOff>38101</xdr:rowOff>
    </xdr:from>
    <xdr:to>
      <xdr:col>0</xdr:col>
      <xdr:colOff>757715</xdr:colOff>
      <xdr:row>15</xdr:row>
      <xdr:rowOff>57151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74A7599-C340-4ECA-B6CC-022A05979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3962401"/>
          <a:ext cx="738665" cy="4191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</xdr:row>
      <xdr:rowOff>180975</xdr:rowOff>
    </xdr:from>
    <xdr:to>
      <xdr:col>0</xdr:col>
      <xdr:colOff>775408</xdr:colOff>
      <xdr:row>19</xdr:row>
      <xdr:rowOff>9525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F17EC63-7335-4946-9952-1A121DAA0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9050" y="4676775"/>
          <a:ext cx="756358" cy="428625"/>
        </a:xfrm>
        <a:prstGeom prst="rect">
          <a:avLst/>
        </a:prstGeom>
      </xdr:spPr>
    </xdr:pic>
    <xdr:clientData/>
  </xdr:twoCellAnchor>
  <xdr:twoCellAnchor editAs="oneCell">
    <xdr:from>
      <xdr:col>0</xdr:col>
      <xdr:colOff>76199</xdr:colOff>
      <xdr:row>23</xdr:row>
      <xdr:rowOff>133350</xdr:rowOff>
    </xdr:from>
    <xdr:to>
      <xdr:col>0</xdr:col>
      <xdr:colOff>742950</xdr:colOff>
      <xdr:row>24</xdr:row>
      <xdr:rowOff>240361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C0A5276-68B8-47EB-BEC2-AE8C9F6B9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9" y="6153150"/>
          <a:ext cx="666751" cy="37371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5</xdr:row>
      <xdr:rowOff>142876</xdr:rowOff>
    </xdr:from>
    <xdr:to>
      <xdr:col>0</xdr:col>
      <xdr:colOff>752475</xdr:colOff>
      <xdr:row>7</xdr:row>
      <xdr:rowOff>144500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8830A955-1CC5-454C-9ED9-EF7D16E4E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2543176"/>
          <a:ext cx="704850" cy="4016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31752</xdr:rowOff>
    </xdr:from>
    <xdr:ext cx="1038225" cy="282574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1752"/>
          <a:ext cx="1038225" cy="282574"/>
        </a:xfrm>
        <a:prstGeom prst="rect">
          <a:avLst/>
        </a:prstGeom>
      </xdr:spPr>
    </xdr:pic>
    <xdr:clientData/>
  </xdr:oneCellAnchor>
  <xdr:twoCellAnchor editAs="oneCell">
    <xdr:from>
      <xdr:col>0</xdr:col>
      <xdr:colOff>114300</xdr:colOff>
      <xdr:row>7</xdr:row>
      <xdr:rowOff>180975</xdr:rowOff>
    </xdr:from>
    <xdr:to>
      <xdr:col>0</xdr:col>
      <xdr:colOff>571500</xdr:colOff>
      <xdr:row>8</xdr:row>
      <xdr:rowOff>281668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77D4E07-C6F4-4AD8-907F-75003D3F73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22" r="25926" b="14076"/>
        <a:stretch/>
      </xdr:blipFill>
      <xdr:spPr>
        <a:xfrm>
          <a:off x="114300" y="3190875"/>
          <a:ext cx="457200" cy="424543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114301</xdr:colOff>
      <xdr:row>5</xdr:row>
      <xdr:rowOff>190500</xdr:rowOff>
    </xdr:from>
    <xdr:to>
      <xdr:col>0</xdr:col>
      <xdr:colOff>571501</xdr:colOff>
      <xdr:row>6</xdr:row>
      <xdr:rowOff>284535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F7D9349-C2C3-4C50-B121-6786568741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76" t="12297" r="18503" b="15676"/>
        <a:stretch/>
      </xdr:blipFill>
      <xdr:spPr>
        <a:xfrm>
          <a:off x="114301" y="2590800"/>
          <a:ext cx="457200" cy="398835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9</xdr:row>
      <xdr:rowOff>152400</xdr:rowOff>
    </xdr:from>
    <xdr:to>
      <xdr:col>0</xdr:col>
      <xdr:colOff>533401</xdr:colOff>
      <xdr:row>9</xdr:row>
      <xdr:rowOff>638176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9744F4F-EF55-4B44-80B5-24CA8A58C8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37" r="28090" b="-969"/>
        <a:stretch/>
      </xdr:blipFill>
      <xdr:spPr>
        <a:xfrm>
          <a:off x="180975" y="3810000"/>
          <a:ext cx="352426" cy="4857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87086</xdr:colOff>
      <xdr:row>0</xdr:row>
      <xdr:rowOff>1</xdr:rowOff>
    </xdr:from>
    <xdr:ext cx="998764" cy="304800"/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86" y="1"/>
          <a:ext cx="998764" cy="304800"/>
        </a:xfrm>
        <a:prstGeom prst="rect">
          <a:avLst/>
        </a:prstGeom>
      </xdr:spPr>
    </xdr:pic>
    <xdr:clientData/>
  </xdr:oneCellAnchor>
  <xdr:twoCellAnchor editAs="oneCell">
    <xdr:from>
      <xdr:col>0</xdr:col>
      <xdr:colOff>47625</xdr:colOff>
      <xdr:row>8</xdr:row>
      <xdr:rowOff>190500</xdr:rowOff>
    </xdr:from>
    <xdr:to>
      <xdr:col>0</xdr:col>
      <xdr:colOff>723900</xdr:colOff>
      <xdr:row>8</xdr:row>
      <xdr:rowOff>797732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5F16654-A3AE-45B6-BE04-1DEE9F6BC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3333750"/>
          <a:ext cx="676275" cy="607232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7</xdr:row>
      <xdr:rowOff>152401</xdr:rowOff>
    </xdr:from>
    <xdr:to>
      <xdr:col>0</xdr:col>
      <xdr:colOff>676275</xdr:colOff>
      <xdr:row>7</xdr:row>
      <xdr:rowOff>791971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0AA0D9-07D6-4B33-AF7F-DA81F2F5A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486026"/>
          <a:ext cx="561975" cy="63957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5</xdr:row>
      <xdr:rowOff>209550</xdr:rowOff>
    </xdr:from>
    <xdr:to>
      <xdr:col>0</xdr:col>
      <xdr:colOff>781050</xdr:colOff>
      <xdr:row>6</xdr:row>
      <xdr:rowOff>243729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E494229-E1CB-45AE-00FF-E6B7E4A51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4419600"/>
          <a:ext cx="752475" cy="3580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174627</xdr:colOff>
      <xdr:row>0</xdr:row>
      <xdr:rowOff>0</xdr:rowOff>
    </xdr:from>
    <xdr:ext cx="1044573" cy="285750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27" y="0"/>
          <a:ext cx="1044573" cy="285750"/>
        </a:xfrm>
        <a:prstGeom prst="rect">
          <a:avLst/>
        </a:prstGeom>
      </xdr:spPr>
    </xdr:pic>
    <xdr:clientData/>
  </xdr:oneCellAnchor>
  <xdr:twoCellAnchor editAs="oneCell">
    <xdr:from>
      <xdr:col>0</xdr:col>
      <xdr:colOff>38100</xdr:colOff>
      <xdr:row>39</xdr:row>
      <xdr:rowOff>180976</xdr:rowOff>
    </xdr:from>
    <xdr:to>
      <xdr:col>0</xdr:col>
      <xdr:colOff>838200</xdr:colOff>
      <xdr:row>40</xdr:row>
      <xdr:rowOff>257058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4035FF1-803D-4CCD-A38A-34F20EBBC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248526"/>
          <a:ext cx="800100" cy="371357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46</xdr:row>
      <xdr:rowOff>47626</xdr:rowOff>
    </xdr:from>
    <xdr:to>
      <xdr:col>0</xdr:col>
      <xdr:colOff>836333</xdr:colOff>
      <xdr:row>47</xdr:row>
      <xdr:rowOff>257176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360612F-F97B-4330-832B-5C12EBEEB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0010776"/>
          <a:ext cx="779183" cy="4953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43</xdr:row>
      <xdr:rowOff>47625</xdr:rowOff>
    </xdr:from>
    <xdr:to>
      <xdr:col>0</xdr:col>
      <xdr:colOff>838201</xdr:colOff>
      <xdr:row>45</xdr:row>
      <xdr:rowOff>30949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B61E411-2298-415D-958D-D74FC3C1F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7896225"/>
          <a:ext cx="800100" cy="42147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22</xdr:row>
      <xdr:rowOff>9525</xdr:rowOff>
    </xdr:from>
    <xdr:to>
      <xdr:col>0</xdr:col>
      <xdr:colOff>841118</xdr:colOff>
      <xdr:row>24</xdr:row>
      <xdr:rowOff>57150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828E330-FCE1-4B53-BAFA-4806E2400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105275"/>
          <a:ext cx="822068" cy="46672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25</xdr:row>
      <xdr:rowOff>19050</xdr:rowOff>
    </xdr:from>
    <xdr:to>
      <xdr:col>0</xdr:col>
      <xdr:colOff>837314</xdr:colOff>
      <xdr:row>27</xdr:row>
      <xdr:rowOff>47625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B3F8972-2603-40A8-9811-8E34D1D47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686300"/>
          <a:ext cx="789689" cy="4476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14</xdr:row>
      <xdr:rowOff>47624</xdr:rowOff>
    </xdr:from>
    <xdr:to>
      <xdr:col>0</xdr:col>
      <xdr:colOff>838200</xdr:colOff>
      <xdr:row>15</xdr:row>
      <xdr:rowOff>225164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C55669C6-FF60-D801-6E6B-276882A4DF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8335" t="29799" r="30833" b="22526"/>
        <a:stretch/>
      </xdr:blipFill>
      <xdr:spPr>
        <a:xfrm>
          <a:off x="9525" y="3705224"/>
          <a:ext cx="828675" cy="43471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12</xdr:row>
      <xdr:rowOff>95250</xdr:rowOff>
    </xdr:from>
    <xdr:to>
      <xdr:col>0</xdr:col>
      <xdr:colOff>847725</xdr:colOff>
      <xdr:row>14</xdr:row>
      <xdr:rowOff>47626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B6ED7747-ABF2-425E-B076-A667B7D399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50" t="1" r="5312" b="18122"/>
        <a:stretch/>
      </xdr:blipFill>
      <xdr:spPr>
        <a:xfrm>
          <a:off x="76200" y="3238500"/>
          <a:ext cx="771525" cy="466726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34</xdr:row>
      <xdr:rowOff>66675</xdr:rowOff>
    </xdr:from>
    <xdr:to>
      <xdr:col>0</xdr:col>
      <xdr:colOff>847725</xdr:colOff>
      <xdr:row>35</xdr:row>
      <xdr:rowOff>70210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1C0EAA5-E721-4968-BCAF-B92E12AE69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21" t="22184" r="8477" b="12742"/>
        <a:stretch/>
      </xdr:blipFill>
      <xdr:spPr>
        <a:xfrm>
          <a:off x="66675" y="10420350"/>
          <a:ext cx="781050" cy="38453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5</xdr:row>
      <xdr:rowOff>257176</xdr:rowOff>
    </xdr:from>
    <xdr:to>
      <xdr:col>0</xdr:col>
      <xdr:colOff>809625</xdr:colOff>
      <xdr:row>6</xdr:row>
      <xdr:rowOff>306685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B227A87-A85A-46CF-A80F-0673CA266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847976"/>
          <a:ext cx="771525" cy="459084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7</xdr:row>
      <xdr:rowOff>209550</xdr:rowOff>
    </xdr:from>
    <xdr:to>
      <xdr:col>0</xdr:col>
      <xdr:colOff>689489</xdr:colOff>
      <xdr:row>7</xdr:row>
      <xdr:rowOff>666750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CA7C7038-88AD-4066-BBE0-3D610F98A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3695700"/>
          <a:ext cx="508514" cy="4572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37</xdr:row>
      <xdr:rowOff>209550</xdr:rowOff>
    </xdr:from>
    <xdr:to>
      <xdr:col>0</xdr:col>
      <xdr:colOff>819255</xdr:colOff>
      <xdr:row>38</xdr:row>
      <xdr:rowOff>276225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C240F252-E135-4177-BC4E-C1CF57E82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3144500"/>
          <a:ext cx="743055" cy="4191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18</xdr:row>
      <xdr:rowOff>219075</xdr:rowOff>
    </xdr:from>
    <xdr:to>
      <xdr:col>0</xdr:col>
      <xdr:colOff>828825</xdr:colOff>
      <xdr:row>20</xdr:row>
      <xdr:rowOff>180975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E827E03C-6660-4105-BF50-9D8CC31A4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12582525"/>
          <a:ext cx="771674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152401</xdr:colOff>
      <xdr:row>16</xdr:row>
      <xdr:rowOff>209550</xdr:rowOff>
    </xdr:from>
    <xdr:to>
      <xdr:col>0</xdr:col>
      <xdr:colOff>705249</xdr:colOff>
      <xdr:row>17</xdr:row>
      <xdr:rowOff>314325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D83AAAB1-AE74-4BD4-96B9-188C9097E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6781800"/>
          <a:ext cx="552848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54</xdr:row>
      <xdr:rowOff>161926</xdr:rowOff>
    </xdr:from>
    <xdr:to>
      <xdr:col>0</xdr:col>
      <xdr:colOff>619126</xdr:colOff>
      <xdr:row>55</xdr:row>
      <xdr:rowOff>285463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EAF6C263-951E-45C0-ADF7-BE5CC26B94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39" t="14286" r="21984" b="10203"/>
        <a:stretch/>
      </xdr:blipFill>
      <xdr:spPr>
        <a:xfrm>
          <a:off x="228600" y="18869026"/>
          <a:ext cx="390526" cy="437862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10</xdr:row>
      <xdr:rowOff>161926</xdr:rowOff>
    </xdr:from>
    <xdr:to>
      <xdr:col>0</xdr:col>
      <xdr:colOff>782454</xdr:colOff>
      <xdr:row>11</xdr:row>
      <xdr:rowOff>247651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18D902D3-4204-4932-9889-E7FC0BA7B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1763376"/>
          <a:ext cx="639579" cy="361950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51</xdr:row>
      <xdr:rowOff>209550</xdr:rowOff>
    </xdr:from>
    <xdr:to>
      <xdr:col>0</xdr:col>
      <xdr:colOff>609600</xdr:colOff>
      <xdr:row>52</xdr:row>
      <xdr:rowOff>285750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4B7B8176-B351-4EA5-A1E1-BB6480AF80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633" t="-1" r="25510" b="-1349"/>
        <a:stretch/>
      </xdr:blipFill>
      <xdr:spPr>
        <a:xfrm>
          <a:off x="209550" y="15039975"/>
          <a:ext cx="400050" cy="4953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52</xdr:row>
      <xdr:rowOff>276225</xdr:rowOff>
    </xdr:from>
    <xdr:to>
      <xdr:col>0</xdr:col>
      <xdr:colOff>685800</xdr:colOff>
      <xdr:row>53</xdr:row>
      <xdr:rowOff>400050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A8092CAE-36EE-4187-97F1-82965D88B5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0" r="23469" b="-3400"/>
        <a:stretch/>
      </xdr:blipFill>
      <xdr:spPr>
        <a:xfrm>
          <a:off x="190500" y="15497175"/>
          <a:ext cx="495300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48</xdr:row>
      <xdr:rowOff>295275</xdr:rowOff>
    </xdr:from>
    <xdr:to>
      <xdr:col>0</xdr:col>
      <xdr:colOff>681650</xdr:colOff>
      <xdr:row>50</xdr:row>
      <xdr:rowOff>171450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60973BFF-1D97-4771-B794-D0DF309474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1" r="34210"/>
        <a:stretch/>
      </xdr:blipFill>
      <xdr:spPr>
        <a:xfrm>
          <a:off x="190500" y="15640050"/>
          <a:ext cx="491150" cy="638175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8</xdr:row>
      <xdr:rowOff>171450</xdr:rowOff>
    </xdr:from>
    <xdr:to>
      <xdr:col>0</xdr:col>
      <xdr:colOff>638175</xdr:colOff>
      <xdr:row>9</xdr:row>
      <xdr:rowOff>342900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1FD7D972-1F79-47A1-AA9B-F0FD133E12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091" t="1" r="30000" b="5911"/>
        <a:stretch/>
      </xdr:blipFill>
      <xdr:spPr>
        <a:xfrm>
          <a:off x="209550" y="4362450"/>
          <a:ext cx="428625" cy="55245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41</xdr:row>
      <xdr:rowOff>190500</xdr:rowOff>
    </xdr:from>
    <xdr:to>
      <xdr:col>0</xdr:col>
      <xdr:colOff>808623</xdr:colOff>
      <xdr:row>41</xdr:row>
      <xdr:rowOff>695326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8FA79469-77B3-406D-8BDC-F86310D564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30" r="30435" b="9523"/>
        <a:stretch/>
      </xdr:blipFill>
      <xdr:spPr>
        <a:xfrm>
          <a:off x="38100" y="11991975"/>
          <a:ext cx="770523" cy="504826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28</xdr:row>
      <xdr:rowOff>180976</xdr:rowOff>
    </xdr:from>
    <xdr:to>
      <xdr:col>0</xdr:col>
      <xdr:colOff>619125</xdr:colOff>
      <xdr:row>30</xdr:row>
      <xdr:rowOff>200749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DB30604-3BFC-490A-B060-EA6B502741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1" r="34210"/>
        <a:stretch/>
      </xdr:blipFill>
      <xdr:spPr>
        <a:xfrm>
          <a:off x="266700" y="9906001"/>
          <a:ext cx="352425" cy="4579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0</xdr:rowOff>
    </xdr:from>
    <xdr:ext cx="1095375" cy="340783"/>
    <xdr:pic>
      <xdr:nvPicPr>
        <xdr:cNvPr id="42" name="Imagem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0"/>
          <a:ext cx="1095375" cy="340783"/>
        </a:xfrm>
        <a:prstGeom prst="rect">
          <a:avLst/>
        </a:prstGeom>
      </xdr:spPr>
    </xdr:pic>
    <xdr:clientData/>
  </xdr:oneCellAnchor>
  <xdr:twoCellAnchor editAs="oneCell">
    <xdr:from>
      <xdr:col>0</xdr:col>
      <xdr:colOff>47625</xdr:colOff>
      <xdr:row>18</xdr:row>
      <xdr:rowOff>228600</xdr:rowOff>
    </xdr:from>
    <xdr:to>
      <xdr:col>0</xdr:col>
      <xdr:colOff>771525</xdr:colOff>
      <xdr:row>21</xdr:row>
      <xdr:rowOff>81220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DED3CE97-893F-4323-9488-BB1A69755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7477125"/>
          <a:ext cx="723900" cy="566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55</xdr:row>
      <xdr:rowOff>85725</xdr:rowOff>
    </xdr:from>
    <xdr:to>
      <xdr:col>0</xdr:col>
      <xdr:colOff>805246</xdr:colOff>
      <xdr:row>56</xdr:row>
      <xdr:rowOff>238125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558FC695-2006-4814-B90C-C7504DDDF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4335125"/>
          <a:ext cx="786196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9526</xdr:colOff>
      <xdr:row>62</xdr:row>
      <xdr:rowOff>95250</xdr:rowOff>
    </xdr:from>
    <xdr:to>
      <xdr:col>0</xdr:col>
      <xdr:colOff>813520</xdr:colOff>
      <xdr:row>64</xdr:row>
      <xdr:rowOff>9525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29805C45-2205-4B45-BE79-119C5E3F2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6" y="16249650"/>
          <a:ext cx="803994" cy="5238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48</xdr:row>
      <xdr:rowOff>47625</xdr:rowOff>
    </xdr:from>
    <xdr:to>
      <xdr:col>0</xdr:col>
      <xdr:colOff>809625</xdr:colOff>
      <xdr:row>50</xdr:row>
      <xdr:rowOff>22545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CF674939-0AEF-4A63-A7DC-C180AE0C4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2858750"/>
          <a:ext cx="790575" cy="451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28576</xdr:colOff>
      <xdr:row>23</xdr:row>
      <xdr:rowOff>161927</xdr:rowOff>
    </xdr:from>
    <xdr:to>
      <xdr:col>0</xdr:col>
      <xdr:colOff>787084</xdr:colOff>
      <xdr:row>25</xdr:row>
      <xdr:rowOff>114301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80D937B7-B018-43B7-BCA8-46830DB4C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8601077"/>
          <a:ext cx="758508" cy="428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28576</xdr:colOff>
      <xdr:row>29</xdr:row>
      <xdr:rowOff>47626</xdr:rowOff>
    </xdr:from>
    <xdr:to>
      <xdr:col>0</xdr:col>
      <xdr:colOff>790575</xdr:colOff>
      <xdr:row>31</xdr:row>
      <xdr:rowOff>66766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A92A38C4-5333-44B5-B54A-618ABF9E7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9239251"/>
          <a:ext cx="761999" cy="49539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28576</xdr:colOff>
      <xdr:row>68</xdr:row>
      <xdr:rowOff>38100</xdr:rowOff>
    </xdr:from>
    <xdr:to>
      <xdr:col>0</xdr:col>
      <xdr:colOff>800100</xdr:colOff>
      <xdr:row>70</xdr:row>
      <xdr:rowOff>4595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76A412BF-4285-4709-8058-C3F594698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16659225"/>
          <a:ext cx="771524" cy="4617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</xdr:row>
      <xdr:rowOff>171450</xdr:rowOff>
    </xdr:from>
    <xdr:to>
      <xdr:col>0</xdr:col>
      <xdr:colOff>803300</xdr:colOff>
      <xdr:row>11</xdr:row>
      <xdr:rowOff>85725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BAD14D7E-9A7C-48FD-BAE4-8E620F714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4600575"/>
          <a:ext cx="78425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42</xdr:row>
      <xdr:rowOff>171450</xdr:rowOff>
    </xdr:from>
    <xdr:to>
      <xdr:col>0</xdr:col>
      <xdr:colOff>804331</xdr:colOff>
      <xdr:row>44</xdr:row>
      <xdr:rowOff>123825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068CEFD0-68BD-4D3F-A582-6589F4301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1839575"/>
          <a:ext cx="785281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36</xdr:row>
      <xdr:rowOff>95250</xdr:rowOff>
    </xdr:from>
    <xdr:to>
      <xdr:col>0</xdr:col>
      <xdr:colOff>804087</xdr:colOff>
      <xdr:row>38</xdr:row>
      <xdr:rowOff>76199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5A6C28D2-34FA-4151-8B0C-F188F9550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3039725"/>
          <a:ext cx="765987" cy="45719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74</xdr:row>
      <xdr:rowOff>95250</xdr:rowOff>
    </xdr:from>
    <xdr:to>
      <xdr:col>0</xdr:col>
      <xdr:colOff>811995</xdr:colOff>
      <xdr:row>76</xdr:row>
      <xdr:rowOff>85725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BD5027BD-61EB-4644-AC7B-5BC7DD2E0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7859375"/>
          <a:ext cx="79294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K16"/>
  <sheetViews>
    <sheetView showGridLines="0" tabSelected="1" zoomScale="120" zoomScaleNormal="120" zoomScaleSheetLayoutView="120" workbookViewId="0">
      <selection activeCell="A8" sqref="A8:I8"/>
    </sheetView>
  </sheetViews>
  <sheetFormatPr defaultRowHeight="15" x14ac:dyDescent="0.25"/>
  <cols>
    <col min="8" max="8" width="64.140625" customWidth="1"/>
    <col min="9" max="9" width="9.42578125" customWidth="1"/>
  </cols>
  <sheetData>
    <row r="1" spans="1:11" ht="163.5" customHeight="1" x14ac:dyDescent="0.25">
      <c r="A1" s="87"/>
      <c r="B1" s="87"/>
      <c r="C1" s="87"/>
      <c r="D1" s="87"/>
      <c r="E1" s="87"/>
      <c r="F1" s="87"/>
      <c r="G1" s="87"/>
      <c r="H1" s="87"/>
      <c r="I1" s="87"/>
    </row>
    <row r="2" spans="1:11" x14ac:dyDescent="0.25">
      <c r="A2" s="87"/>
      <c r="B2" s="87"/>
      <c r="C2" s="87"/>
      <c r="D2" s="87"/>
      <c r="E2" s="87"/>
      <c r="F2" s="87"/>
      <c r="G2" s="87"/>
      <c r="H2" s="87"/>
      <c r="I2" s="87"/>
    </row>
    <row r="3" spans="1:11" ht="14.25" customHeight="1" x14ac:dyDescent="0.25">
      <c r="A3" s="29"/>
      <c r="B3" s="88"/>
      <c r="C3" s="88"/>
      <c r="D3" s="30"/>
      <c r="E3" s="29"/>
      <c r="F3" s="29"/>
      <c r="G3" s="89"/>
      <c r="H3" s="89"/>
      <c r="I3" s="89"/>
    </row>
    <row r="4" spans="1:11" ht="243" customHeight="1" x14ac:dyDescent="0.25">
      <c r="A4" s="90" t="s">
        <v>106</v>
      </c>
      <c r="B4" s="90"/>
      <c r="C4" s="90"/>
      <c r="D4" s="90"/>
      <c r="E4" s="90"/>
      <c r="F4" s="90"/>
      <c r="G4" s="90"/>
      <c r="H4" s="90"/>
      <c r="I4" s="90"/>
    </row>
    <row r="5" spans="1:11" x14ac:dyDescent="0.25">
      <c r="A5" s="86" t="s">
        <v>107</v>
      </c>
      <c r="B5" s="86"/>
      <c r="C5" s="86"/>
      <c r="D5" s="86"/>
      <c r="E5" s="86"/>
      <c r="F5" s="86"/>
      <c r="G5" s="86"/>
      <c r="H5" s="86"/>
      <c r="I5" s="86"/>
    </row>
    <row r="6" spans="1:11" ht="5.25" customHeight="1" x14ac:dyDescent="0.25">
      <c r="A6" s="31"/>
      <c r="B6" s="32"/>
      <c r="C6" s="31"/>
      <c r="D6" s="33"/>
      <c r="E6" s="31"/>
      <c r="F6" s="31"/>
      <c r="G6" s="31"/>
      <c r="H6" s="31"/>
      <c r="I6" s="31"/>
    </row>
    <row r="7" spans="1:11" ht="26.25" customHeight="1" x14ac:dyDescent="0.25">
      <c r="A7" s="83" t="s">
        <v>127</v>
      </c>
      <c r="B7" s="83"/>
      <c r="C7" s="83"/>
      <c r="D7" s="83"/>
      <c r="E7" s="83"/>
      <c r="F7" s="83"/>
      <c r="G7" s="83"/>
      <c r="H7" s="83"/>
      <c r="I7" s="83"/>
      <c r="J7" s="43"/>
      <c r="K7" s="43"/>
    </row>
    <row r="8" spans="1:11" x14ac:dyDescent="0.25">
      <c r="A8" s="84" t="s">
        <v>137</v>
      </c>
      <c r="B8" s="85"/>
      <c r="C8" s="85"/>
      <c r="D8" s="85"/>
      <c r="E8" s="85"/>
      <c r="F8" s="85"/>
      <c r="G8" s="85"/>
      <c r="H8" s="85"/>
      <c r="I8" s="85"/>
      <c r="J8" s="43"/>
      <c r="K8" s="43"/>
    </row>
    <row r="9" spans="1:11" x14ac:dyDescent="0.25">
      <c r="A9" s="84" t="s">
        <v>128</v>
      </c>
      <c r="B9" s="84"/>
      <c r="C9" s="84"/>
      <c r="D9" s="84"/>
      <c r="E9" s="84"/>
      <c r="F9" s="84"/>
      <c r="G9" s="84"/>
      <c r="H9" s="84"/>
      <c r="I9" s="84"/>
      <c r="J9" s="43"/>
      <c r="K9" s="43"/>
    </row>
    <row r="10" spans="1:11" ht="22.5" customHeight="1" x14ac:dyDescent="0.25">
      <c r="A10" s="84" t="s">
        <v>556</v>
      </c>
      <c r="B10" s="84"/>
      <c r="C10" s="84"/>
      <c r="D10" s="84"/>
      <c r="E10" s="84"/>
      <c r="F10" s="84"/>
      <c r="G10" s="84"/>
      <c r="H10" s="84"/>
      <c r="I10" s="84"/>
      <c r="J10" s="43"/>
      <c r="K10" s="43"/>
    </row>
    <row r="11" spans="1:11" ht="13.5" customHeight="1" x14ac:dyDescent="0.25">
      <c r="A11" s="84" t="s">
        <v>129</v>
      </c>
      <c r="B11" s="84"/>
      <c r="C11" s="84"/>
      <c r="D11" s="84"/>
      <c r="E11" s="84"/>
      <c r="F11" s="84"/>
      <c r="G11" s="84"/>
      <c r="H11" s="84"/>
      <c r="I11" s="84"/>
      <c r="J11" s="43"/>
      <c r="K11" s="43"/>
    </row>
    <row r="14" spans="1:11" ht="13.5" customHeight="1" x14ac:dyDescent="0.25"/>
    <row r="15" spans="1:11" ht="13.5" customHeight="1" x14ac:dyDescent="0.25"/>
    <row r="16" spans="1:11" ht="12.75" customHeight="1" x14ac:dyDescent="0.25"/>
  </sheetData>
  <sheetProtection algorithmName="SHA-512" hashValue="hMoDk7WZyce1Qz95Bq7Syx4LKNOSlO8tMgn7lGHGwHKMTa7KMVc6JnlYmattyJNIEamiOS0uCfNybySkkK40WA==" saltValue="WkMmvezBjrUAA7xr+dEXHQ==" spinCount="100000" sheet="1" objects="1" scenarios="1"/>
  <mergeCells count="10">
    <mergeCell ref="A5:I5"/>
    <mergeCell ref="A1:I2"/>
    <mergeCell ref="B3:C3"/>
    <mergeCell ref="G3:I3"/>
    <mergeCell ref="A4:I4"/>
    <mergeCell ref="A7:I7"/>
    <mergeCell ref="A8:I8"/>
    <mergeCell ref="A9:I9"/>
    <mergeCell ref="A10:I10"/>
    <mergeCell ref="A11:I11"/>
  </mergeCells>
  <pageMargins left="0.39370078740157483" right="0" top="0" bottom="0" header="0" footer="0"/>
  <pageSetup paperSize="9" scale="10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5"/>
  <dimension ref="A1:I4"/>
  <sheetViews>
    <sheetView zoomScaleNormal="100" workbookViewId="0">
      <selection activeCell="N2" sqref="N2"/>
    </sheetView>
  </sheetViews>
  <sheetFormatPr defaultRowHeight="15" x14ac:dyDescent="0.25"/>
  <cols>
    <col min="1" max="1" width="28.42578125" bestFit="1" customWidth="1"/>
    <col min="2" max="2" width="1.140625" customWidth="1"/>
    <col min="3" max="3" width="26.85546875" bestFit="1" customWidth="1"/>
    <col min="4" max="4" width="1.42578125" customWidth="1"/>
    <col min="5" max="5" width="20.140625" bestFit="1" customWidth="1"/>
    <col min="6" max="6" width="1.7109375" customWidth="1"/>
    <col min="7" max="7" width="25.140625" bestFit="1" customWidth="1"/>
    <col min="8" max="8" width="1.42578125" customWidth="1"/>
    <col min="9" max="9" width="29.7109375" hidden="1" customWidth="1"/>
  </cols>
  <sheetData>
    <row r="1" spans="1:9" x14ac:dyDescent="0.25">
      <c r="A1" s="46" t="s">
        <v>119</v>
      </c>
      <c r="B1" s="46"/>
      <c r="C1" s="46" t="s">
        <v>120</v>
      </c>
      <c r="D1" s="46"/>
      <c r="E1" s="47" t="s">
        <v>121</v>
      </c>
      <c r="F1" s="4"/>
      <c r="G1" s="47" t="s">
        <v>122</v>
      </c>
      <c r="H1" s="4"/>
      <c r="I1" s="47" t="s">
        <v>123</v>
      </c>
    </row>
    <row r="2" spans="1:9" ht="195" x14ac:dyDescent="0.25">
      <c r="A2" s="49" t="s">
        <v>140</v>
      </c>
      <c r="B2" s="49"/>
      <c r="C2" s="49" t="s">
        <v>141</v>
      </c>
      <c r="D2" s="49"/>
      <c r="E2" s="49" t="s">
        <v>555</v>
      </c>
      <c r="F2" s="4"/>
      <c r="G2" s="49" t="s">
        <v>152</v>
      </c>
      <c r="I2" s="41" t="s">
        <v>124</v>
      </c>
    </row>
    <row r="4" spans="1:9" ht="23.25" customHeight="1" x14ac:dyDescent="0.25">
      <c r="A4" s="91" t="s">
        <v>125</v>
      </c>
      <c r="B4" s="92"/>
      <c r="C4" s="92"/>
      <c r="D4" s="92"/>
      <c r="E4" s="92"/>
      <c r="F4" s="92"/>
      <c r="G4" s="92"/>
      <c r="H4" s="92"/>
      <c r="I4" s="92"/>
    </row>
  </sheetData>
  <mergeCells count="1">
    <mergeCell ref="A4:I4"/>
  </mergeCells>
  <pageMargins left="0.25" right="0.25" top="0.75" bottom="0.75" header="0.3" footer="0.3"/>
  <pageSetup paperSize="9" scale="9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8"/>
  <dimension ref="A23:A25"/>
  <sheetViews>
    <sheetView showGridLines="0" showRowColHeaders="0" view="pageBreakPreview" zoomScale="130" zoomScaleNormal="100" zoomScaleSheetLayoutView="130" workbookViewId="0">
      <selection activeCell="L2" sqref="L2"/>
    </sheetView>
  </sheetViews>
  <sheetFormatPr defaultRowHeight="15" x14ac:dyDescent="0.25"/>
  <sheetData>
    <row r="23" ht="13.5" customHeight="1" x14ac:dyDescent="0.25"/>
    <row r="24" ht="13.5" customHeight="1" x14ac:dyDescent="0.25"/>
    <row r="25" ht="12.75" customHeight="1" x14ac:dyDescent="0.25"/>
  </sheetData>
  <sheetProtection algorithmName="SHA-512" hashValue="pR3FVR30UdhFzcJYi7eJ0gDpNZZk/ahXn5H1DhpH/2DXmGVrMi7P+5NG2x/SymHw2XrMmPJPKPf3od2QsaxCJw==" saltValue="oetiMgmPv5bIpY5gJBPjJA==" spinCount="100000" sheet="1" objects="1" scenarios="1"/>
  <pageMargins left="0.511811024" right="0.511811024" top="0.78740157499999996" bottom="0.78740157499999996" header="0.31496062000000002" footer="0.31496062000000002"/>
  <pageSetup paperSize="9" scale="9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4"/>
  <dimension ref="A1:C2"/>
  <sheetViews>
    <sheetView showGridLines="0" showRowColHeaders="0" zoomScale="280" zoomScaleNormal="280" zoomScaleSheetLayoutView="210" workbookViewId="0">
      <selection activeCell="C3" sqref="C3"/>
    </sheetView>
  </sheetViews>
  <sheetFormatPr defaultRowHeight="15" x14ac:dyDescent="0.25"/>
  <cols>
    <col min="1" max="1" width="13.85546875" customWidth="1"/>
    <col min="2" max="2" width="15.42578125" customWidth="1"/>
  </cols>
  <sheetData>
    <row r="1" spans="1:3" ht="76.5" customHeight="1" x14ac:dyDescent="0.25">
      <c r="A1" s="94" t="s">
        <v>108</v>
      </c>
      <c r="B1" s="94"/>
      <c r="C1" s="94"/>
    </row>
    <row r="2" spans="1:3" ht="18.75" x14ac:dyDescent="0.25">
      <c r="A2" s="93" t="s">
        <v>19</v>
      </c>
      <c r="B2" s="93"/>
      <c r="C2" s="34">
        <v>4.62</v>
      </c>
    </row>
  </sheetData>
  <mergeCells count="2">
    <mergeCell ref="A2:B2"/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ilha6"/>
  <dimension ref="A1:N181"/>
  <sheetViews>
    <sheetView topLeftCell="A163" zoomScale="70" zoomScaleNormal="70" workbookViewId="0">
      <selection activeCell="F176" sqref="F176"/>
    </sheetView>
  </sheetViews>
  <sheetFormatPr defaultRowHeight="21" x14ac:dyDescent="0.35"/>
  <cols>
    <col min="1" max="1" width="13.140625" style="26" bestFit="1" customWidth="1"/>
    <col min="2" max="2" width="107.42578125" style="27" bestFit="1" customWidth="1"/>
    <col min="3" max="3" width="24.7109375" style="28" bestFit="1" customWidth="1"/>
    <col min="4" max="6" width="19.5703125" style="39" bestFit="1" customWidth="1"/>
    <col min="7" max="7" width="22.140625" style="40" bestFit="1" customWidth="1"/>
    <col min="8" max="8" width="22.140625" style="40" customWidth="1"/>
    <col min="10" max="11" width="20.28515625" bestFit="1" customWidth="1"/>
    <col min="12" max="12" width="17.7109375" bestFit="1" customWidth="1"/>
    <col min="13" max="13" width="20.28515625" style="77" bestFit="1" customWidth="1"/>
  </cols>
  <sheetData>
    <row r="1" spans="1:13" x14ac:dyDescent="0.35">
      <c r="A1" s="70" t="s">
        <v>159</v>
      </c>
      <c r="B1" s="71" t="s">
        <v>160</v>
      </c>
      <c r="C1" s="72" t="s">
        <v>477</v>
      </c>
      <c r="D1" s="73">
        <v>2854</v>
      </c>
      <c r="E1" s="73">
        <v>3270</v>
      </c>
      <c r="F1" s="73">
        <v>3270</v>
      </c>
      <c r="G1" s="74">
        <v>3532</v>
      </c>
      <c r="H1" s="74" t="s">
        <v>17</v>
      </c>
      <c r="J1" s="76">
        <f>D1-E1</f>
        <v>-416</v>
      </c>
      <c r="K1" s="76">
        <f>E1-F1</f>
        <v>0</v>
      </c>
      <c r="L1" s="76">
        <f>F1-G1</f>
        <v>-262</v>
      </c>
      <c r="M1" s="76" t="e">
        <f>G1-H1</f>
        <v>#VALUE!</v>
      </c>
    </row>
    <row r="2" spans="1:13" x14ac:dyDescent="0.35">
      <c r="A2" s="70" t="s">
        <v>161</v>
      </c>
      <c r="B2" s="71" t="s">
        <v>160</v>
      </c>
      <c r="C2" s="72" t="s">
        <v>478</v>
      </c>
      <c r="D2" s="73">
        <v>3088</v>
      </c>
      <c r="E2" s="73">
        <v>3565</v>
      </c>
      <c r="F2" s="73">
        <v>3565</v>
      </c>
      <c r="G2" s="74">
        <v>3880</v>
      </c>
      <c r="H2" s="74" t="s">
        <v>17</v>
      </c>
      <c r="J2" s="76">
        <f t="shared" ref="J2:J65" si="0">D2-E2</f>
        <v>-477</v>
      </c>
      <c r="K2" s="76">
        <f t="shared" ref="K2:K65" si="1">E2-F2</f>
        <v>0</v>
      </c>
      <c r="L2" s="76">
        <f t="shared" ref="L2:L65" si="2">F2-G2</f>
        <v>-315</v>
      </c>
      <c r="M2" s="76" t="e">
        <f t="shared" ref="M2:M65" si="3">G2-H2</f>
        <v>#VALUE!</v>
      </c>
    </row>
    <row r="3" spans="1:13" x14ac:dyDescent="0.35">
      <c r="A3" s="70" t="s">
        <v>162</v>
      </c>
      <c r="B3" s="71" t="s">
        <v>160</v>
      </c>
      <c r="C3" s="72" t="s">
        <v>479</v>
      </c>
      <c r="D3" s="73">
        <v>3238</v>
      </c>
      <c r="E3" s="73">
        <v>3802</v>
      </c>
      <c r="F3" s="73">
        <v>3802</v>
      </c>
      <c r="G3" s="74">
        <v>4171</v>
      </c>
      <c r="H3" s="74" t="s">
        <v>17</v>
      </c>
      <c r="J3" s="76">
        <f t="shared" si="0"/>
        <v>-564</v>
      </c>
      <c r="K3" s="76">
        <f t="shared" si="1"/>
        <v>0</v>
      </c>
      <c r="L3" s="76">
        <f t="shared" si="2"/>
        <v>-369</v>
      </c>
      <c r="M3" s="76" t="e">
        <f t="shared" si="3"/>
        <v>#VALUE!</v>
      </c>
    </row>
    <row r="4" spans="1:13" x14ac:dyDescent="0.35">
      <c r="A4" s="70" t="s">
        <v>163</v>
      </c>
      <c r="B4" s="71" t="s">
        <v>160</v>
      </c>
      <c r="C4" s="72" t="s">
        <v>480</v>
      </c>
      <c r="D4" s="73">
        <v>3611</v>
      </c>
      <c r="E4" s="73">
        <v>4203</v>
      </c>
      <c r="F4" s="73">
        <v>4203</v>
      </c>
      <c r="G4" s="74">
        <v>4675</v>
      </c>
      <c r="H4" s="74" t="s">
        <v>17</v>
      </c>
      <c r="J4" s="76">
        <f t="shared" si="0"/>
        <v>-592</v>
      </c>
      <c r="K4" s="76">
        <f t="shared" si="1"/>
        <v>0</v>
      </c>
      <c r="L4" s="76">
        <f t="shared" si="2"/>
        <v>-472</v>
      </c>
      <c r="M4" s="76" t="e">
        <f t="shared" si="3"/>
        <v>#VALUE!</v>
      </c>
    </row>
    <row r="5" spans="1:13" x14ac:dyDescent="0.35">
      <c r="A5" s="70" t="s">
        <v>164</v>
      </c>
      <c r="B5" s="71" t="s">
        <v>481</v>
      </c>
      <c r="C5" s="72" t="s">
        <v>3</v>
      </c>
      <c r="D5" s="73">
        <v>5889</v>
      </c>
      <c r="E5" s="73">
        <v>6975</v>
      </c>
      <c r="F5" s="73">
        <v>7376</v>
      </c>
      <c r="G5" s="74">
        <v>7527</v>
      </c>
      <c r="H5" s="74">
        <v>7712</v>
      </c>
      <c r="J5" s="76">
        <f t="shared" si="0"/>
        <v>-1086</v>
      </c>
      <c r="K5" s="76">
        <f t="shared" si="1"/>
        <v>-401</v>
      </c>
      <c r="L5" s="76">
        <f t="shared" si="2"/>
        <v>-151</v>
      </c>
      <c r="M5" s="76">
        <f t="shared" si="3"/>
        <v>-185</v>
      </c>
    </row>
    <row r="6" spans="1:13" x14ac:dyDescent="0.35">
      <c r="A6" s="70" t="s">
        <v>165</v>
      </c>
      <c r="B6" s="71" t="s">
        <v>481</v>
      </c>
      <c r="C6" s="72" t="s">
        <v>6</v>
      </c>
      <c r="D6" s="73">
        <v>6543</v>
      </c>
      <c r="E6" s="73">
        <v>7482</v>
      </c>
      <c r="F6" s="73">
        <v>8095</v>
      </c>
      <c r="G6" s="74">
        <v>8238</v>
      </c>
      <c r="H6" s="74">
        <v>8425</v>
      </c>
      <c r="J6" s="76">
        <f t="shared" si="0"/>
        <v>-939</v>
      </c>
      <c r="K6" s="76">
        <f t="shared" si="1"/>
        <v>-613</v>
      </c>
      <c r="L6" s="76">
        <f t="shared" si="2"/>
        <v>-143</v>
      </c>
      <c r="M6" s="76">
        <f t="shared" si="3"/>
        <v>-187</v>
      </c>
    </row>
    <row r="7" spans="1:13" x14ac:dyDescent="0.35">
      <c r="A7" s="70" t="s">
        <v>166</v>
      </c>
      <c r="B7" s="71" t="s">
        <v>481</v>
      </c>
      <c r="C7" s="72" t="s">
        <v>4</v>
      </c>
      <c r="D7" s="73">
        <v>8168</v>
      </c>
      <c r="E7" s="73">
        <v>9529</v>
      </c>
      <c r="F7" s="73">
        <v>10199</v>
      </c>
      <c r="G7" s="74">
        <v>10370</v>
      </c>
      <c r="H7" s="74">
        <v>10574</v>
      </c>
      <c r="J7" s="76">
        <f t="shared" si="0"/>
        <v>-1361</v>
      </c>
      <c r="K7" s="76">
        <f t="shared" si="1"/>
        <v>-670</v>
      </c>
      <c r="L7" s="76">
        <f t="shared" si="2"/>
        <v>-171</v>
      </c>
      <c r="M7" s="76">
        <f t="shared" si="3"/>
        <v>-204</v>
      </c>
    </row>
    <row r="8" spans="1:13" x14ac:dyDescent="0.35">
      <c r="A8" s="70" t="s">
        <v>167</v>
      </c>
      <c r="B8" s="71" t="s">
        <v>481</v>
      </c>
      <c r="C8" s="72" t="s">
        <v>5</v>
      </c>
      <c r="D8" s="73">
        <v>8374</v>
      </c>
      <c r="E8" s="73">
        <v>9750</v>
      </c>
      <c r="F8" s="73">
        <v>10468</v>
      </c>
      <c r="G8" s="74">
        <v>10641</v>
      </c>
      <c r="H8" s="74">
        <v>10865</v>
      </c>
      <c r="J8" s="76">
        <f t="shared" si="0"/>
        <v>-1376</v>
      </c>
      <c r="K8" s="76">
        <f t="shared" si="1"/>
        <v>-718</v>
      </c>
      <c r="L8" s="76">
        <f t="shared" si="2"/>
        <v>-173</v>
      </c>
      <c r="M8" s="76">
        <f t="shared" si="3"/>
        <v>-224</v>
      </c>
    </row>
    <row r="9" spans="1:13" x14ac:dyDescent="0.35">
      <c r="A9" s="70" t="s">
        <v>168</v>
      </c>
      <c r="B9" s="71" t="s">
        <v>482</v>
      </c>
      <c r="C9" s="72" t="s">
        <v>100</v>
      </c>
      <c r="D9" s="73">
        <v>9871</v>
      </c>
      <c r="E9" s="73">
        <v>11279</v>
      </c>
      <c r="F9" s="73">
        <v>11991</v>
      </c>
      <c r="G9" s="74">
        <v>12194</v>
      </c>
      <c r="H9" s="74">
        <v>12431</v>
      </c>
      <c r="J9" s="76">
        <f t="shared" si="0"/>
        <v>-1408</v>
      </c>
      <c r="K9" s="76">
        <f t="shared" si="1"/>
        <v>-712</v>
      </c>
      <c r="L9" s="76">
        <f t="shared" si="2"/>
        <v>-203</v>
      </c>
      <c r="M9" s="76">
        <f t="shared" si="3"/>
        <v>-237</v>
      </c>
    </row>
    <row r="10" spans="1:13" x14ac:dyDescent="0.35">
      <c r="A10" s="70" t="s">
        <v>169</v>
      </c>
      <c r="B10" s="71" t="s">
        <v>482</v>
      </c>
      <c r="C10" s="72" t="s">
        <v>101</v>
      </c>
      <c r="D10" s="73">
        <v>10399</v>
      </c>
      <c r="E10" s="73">
        <v>11833</v>
      </c>
      <c r="F10" s="73">
        <v>12887</v>
      </c>
      <c r="G10" s="74">
        <v>13175</v>
      </c>
      <c r="H10" s="74">
        <v>13402</v>
      </c>
      <c r="J10" s="76">
        <f t="shared" si="0"/>
        <v>-1434</v>
      </c>
      <c r="K10" s="76">
        <f t="shared" si="1"/>
        <v>-1054</v>
      </c>
      <c r="L10" s="76">
        <f t="shared" si="2"/>
        <v>-288</v>
      </c>
      <c r="M10" s="76">
        <f t="shared" si="3"/>
        <v>-227</v>
      </c>
    </row>
    <row r="11" spans="1:13" x14ac:dyDescent="0.35">
      <c r="A11" s="70" t="s">
        <v>170</v>
      </c>
      <c r="B11" s="71" t="s">
        <v>482</v>
      </c>
      <c r="C11" s="72" t="s">
        <v>102</v>
      </c>
      <c r="D11" s="73">
        <v>11091</v>
      </c>
      <c r="E11" s="73">
        <v>12458</v>
      </c>
      <c r="F11" s="73">
        <v>13447</v>
      </c>
      <c r="G11" s="74">
        <v>13752</v>
      </c>
      <c r="H11" s="74">
        <v>13986</v>
      </c>
      <c r="J11" s="76">
        <f t="shared" si="0"/>
        <v>-1367</v>
      </c>
      <c r="K11" s="76">
        <f t="shared" si="1"/>
        <v>-989</v>
      </c>
      <c r="L11" s="76">
        <f t="shared" si="2"/>
        <v>-305</v>
      </c>
      <c r="M11" s="76">
        <f t="shared" si="3"/>
        <v>-234</v>
      </c>
    </row>
    <row r="12" spans="1:13" x14ac:dyDescent="0.35">
      <c r="A12" s="70" t="s">
        <v>171</v>
      </c>
      <c r="B12" s="71" t="s">
        <v>483</v>
      </c>
      <c r="C12" s="72" t="s">
        <v>18</v>
      </c>
      <c r="D12" s="73">
        <v>7517</v>
      </c>
      <c r="E12" s="73">
        <v>8307</v>
      </c>
      <c r="F12" s="73">
        <v>8949</v>
      </c>
      <c r="G12" s="74">
        <v>9178</v>
      </c>
      <c r="H12" s="74">
        <v>9402</v>
      </c>
      <c r="J12" s="76">
        <f t="shared" si="0"/>
        <v>-790</v>
      </c>
      <c r="K12" s="76">
        <f t="shared" si="1"/>
        <v>-642</v>
      </c>
      <c r="L12" s="76">
        <f t="shared" si="2"/>
        <v>-229</v>
      </c>
      <c r="M12" s="76">
        <f t="shared" si="3"/>
        <v>-224</v>
      </c>
    </row>
    <row r="13" spans="1:13" x14ac:dyDescent="0.35">
      <c r="A13" s="70" t="s">
        <v>172</v>
      </c>
      <c r="B13" s="71" t="s">
        <v>483</v>
      </c>
      <c r="C13" s="72" t="s">
        <v>6</v>
      </c>
      <c r="D13" s="73">
        <v>8031</v>
      </c>
      <c r="E13" s="73">
        <v>8706</v>
      </c>
      <c r="F13" s="73">
        <v>9709</v>
      </c>
      <c r="G13" s="74">
        <v>9906</v>
      </c>
      <c r="H13" s="74">
        <v>10156</v>
      </c>
      <c r="J13" s="76">
        <f t="shared" si="0"/>
        <v>-675</v>
      </c>
      <c r="K13" s="76">
        <f t="shared" si="1"/>
        <v>-1003</v>
      </c>
      <c r="L13" s="76">
        <f t="shared" si="2"/>
        <v>-197</v>
      </c>
      <c r="M13" s="76">
        <f t="shared" si="3"/>
        <v>-250</v>
      </c>
    </row>
    <row r="14" spans="1:13" x14ac:dyDescent="0.35">
      <c r="A14" s="70" t="s">
        <v>173</v>
      </c>
      <c r="B14" s="71" t="s">
        <v>483</v>
      </c>
      <c r="C14" s="72" t="s">
        <v>4</v>
      </c>
      <c r="D14" s="73">
        <v>9184</v>
      </c>
      <c r="E14" s="73">
        <v>10054</v>
      </c>
      <c r="F14" s="73">
        <v>10799</v>
      </c>
      <c r="G14" s="74">
        <v>10998</v>
      </c>
      <c r="H14" s="74">
        <v>11257</v>
      </c>
      <c r="J14" s="76">
        <f t="shared" si="0"/>
        <v>-870</v>
      </c>
      <c r="K14" s="76">
        <f t="shared" si="1"/>
        <v>-745</v>
      </c>
      <c r="L14" s="76">
        <f t="shared" si="2"/>
        <v>-199</v>
      </c>
      <c r="M14" s="76">
        <f t="shared" si="3"/>
        <v>-259</v>
      </c>
    </row>
    <row r="15" spans="1:13" x14ac:dyDescent="0.35">
      <c r="A15" s="70" t="s">
        <v>174</v>
      </c>
      <c r="B15" s="71" t="s">
        <v>483</v>
      </c>
      <c r="C15" s="72" t="s">
        <v>5</v>
      </c>
      <c r="D15" s="73">
        <v>9596</v>
      </c>
      <c r="E15" s="73">
        <v>10414</v>
      </c>
      <c r="F15" s="73">
        <v>11156</v>
      </c>
      <c r="G15" s="74">
        <v>11398</v>
      </c>
      <c r="H15" s="74">
        <v>11596</v>
      </c>
      <c r="J15" s="76">
        <f t="shared" si="0"/>
        <v>-818</v>
      </c>
      <c r="K15" s="76">
        <f t="shared" si="1"/>
        <v>-742</v>
      </c>
      <c r="L15" s="76">
        <f t="shared" si="2"/>
        <v>-242</v>
      </c>
      <c r="M15" s="76">
        <f t="shared" si="3"/>
        <v>-198</v>
      </c>
    </row>
    <row r="16" spans="1:13" x14ac:dyDescent="0.35">
      <c r="A16" s="70" t="s">
        <v>175</v>
      </c>
      <c r="B16" s="71" t="s">
        <v>484</v>
      </c>
      <c r="C16" s="72" t="s">
        <v>100</v>
      </c>
      <c r="D16" s="73">
        <v>11295</v>
      </c>
      <c r="E16" s="73">
        <v>12064</v>
      </c>
      <c r="F16" s="73">
        <v>13068</v>
      </c>
      <c r="G16" s="74">
        <v>13356</v>
      </c>
      <c r="H16" s="74">
        <v>13652</v>
      </c>
      <c r="J16" s="76">
        <f t="shared" si="0"/>
        <v>-769</v>
      </c>
      <c r="K16" s="76">
        <f t="shared" si="1"/>
        <v>-1004</v>
      </c>
      <c r="L16" s="76">
        <f t="shared" si="2"/>
        <v>-288</v>
      </c>
      <c r="M16" s="76">
        <f t="shared" si="3"/>
        <v>-296</v>
      </c>
    </row>
    <row r="17" spans="1:13" x14ac:dyDescent="0.35">
      <c r="A17" s="70" t="s">
        <v>176</v>
      </c>
      <c r="B17" s="71" t="s">
        <v>484</v>
      </c>
      <c r="C17" s="72" t="s">
        <v>101</v>
      </c>
      <c r="D17" s="73">
        <v>11451</v>
      </c>
      <c r="E17" s="73">
        <v>12654</v>
      </c>
      <c r="F17" s="73">
        <v>13311</v>
      </c>
      <c r="G17" s="74">
        <v>13591</v>
      </c>
      <c r="H17" s="74">
        <v>13828</v>
      </c>
      <c r="J17" s="76">
        <f t="shared" si="0"/>
        <v>-1203</v>
      </c>
      <c r="K17" s="76">
        <f t="shared" si="1"/>
        <v>-657</v>
      </c>
      <c r="L17" s="76">
        <f t="shared" si="2"/>
        <v>-280</v>
      </c>
      <c r="M17" s="76">
        <f t="shared" si="3"/>
        <v>-237</v>
      </c>
    </row>
    <row r="18" spans="1:13" x14ac:dyDescent="0.35">
      <c r="A18" s="70" t="s">
        <v>177</v>
      </c>
      <c r="B18" s="71" t="s">
        <v>484</v>
      </c>
      <c r="C18" s="72" t="s">
        <v>102</v>
      </c>
      <c r="D18" s="73">
        <v>12230</v>
      </c>
      <c r="E18" s="73">
        <v>13335</v>
      </c>
      <c r="F18" s="73">
        <v>14051</v>
      </c>
      <c r="G18" s="74">
        <v>14374</v>
      </c>
      <c r="H18" s="74">
        <v>14685</v>
      </c>
      <c r="J18" s="76">
        <f t="shared" si="0"/>
        <v>-1105</v>
      </c>
      <c r="K18" s="76">
        <f t="shared" si="1"/>
        <v>-716</v>
      </c>
      <c r="L18" s="76">
        <f t="shared" si="2"/>
        <v>-323</v>
      </c>
      <c r="M18" s="76">
        <f t="shared" si="3"/>
        <v>-311</v>
      </c>
    </row>
    <row r="19" spans="1:13" x14ac:dyDescent="0.35">
      <c r="A19" s="70" t="s">
        <v>178</v>
      </c>
      <c r="B19" s="71" t="s">
        <v>485</v>
      </c>
      <c r="C19" s="72" t="s">
        <v>2</v>
      </c>
      <c r="D19" s="73">
        <v>5280</v>
      </c>
      <c r="E19" s="73">
        <v>5252</v>
      </c>
      <c r="F19" s="73">
        <v>5466</v>
      </c>
      <c r="G19" s="74">
        <v>5577</v>
      </c>
      <c r="H19" s="74" t="s">
        <v>17</v>
      </c>
      <c r="J19" s="76">
        <f>D19-E19</f>
        <v>28</v>
      </c>
      <c r="K19" s="76">
        <f t="shared" si="1"/>
        <v>-214</v>
      </c>
      <c r="L19" s="76">
        <f t="shared" si="2"/>
        <v>-111</v>
      </c>
      <c r="M19" s="76" t="e">
        <f t="shared" si="3"/>
        <v>#VALUE!</v>
      </c>
    </row>
    <row r="20" spans="1:13" x14ac:dyDescent="0.35">
      <c r="A20" s="70" t="s">
        <v>179</v>
      </c>
      <c r="B20" s="71" t="s">
        <v>485</v>
      </c>
      <c r="C20" s="72" t="s">
        <v>3</v>
      </c>
      <c r="D20" s="73">
        <v>5549</v>
      </c>
      <c r="E20" s="73">
        <v>5365</v>
      </c>
      <c r="F20" s="73">
        <v>5766</v>
      </c>
      <c r="G20" s="74">
        <v>5883</v>
      </c>
      <c r="H20" s="74" t="s">
        <v>17</v>
      </c>
      <c r="J20" s="76">
        <f t="shared" si="0"/>
        <v>184</v>
      </c>
      <c r="K20" s="76">
        <f t="shared" si="1"/>
        <v>-401</v>
      </c>
      <c r="L20" s="76">
        <f t="shared" si="2"/>
        <v>-117</v>
      </c>
      <c r="M20" s="76" t="e">
        <f t="shared" si="3"/>
        <v>#VALUE!</v>
      </c>
    </row>
    <row r="21" spans="1:13" x14ac:dyDescent="0.35">
      <c r="A21" s="70" t="s">
        <v>180</v>
      </c>
      <c r="B21" s="71" t="s">
        <v>485</v>
      </c>
      <c r="C21" s="72" t="s">
        <v>6</v>
      </c>
      <c r="D21" s="73">
        <v>6440</v>
      </c>
      <c r="E21" s="73">
        <v>6161</v>
      </c>
      <c r="F21" s="73">
        <v>6775</v>
      </c>
      <c r="G21" s="74">
        <v>6913</v>
      </c>
      <c r="H21" s="74" t="s">
        <v>17</v>
      </c>
      <c r="J21" s="76">
        <f t="shared" si="0"/>
        <v>279</v>
      </c>
      <c r="K21" s="76">
        <f t="shared" si="1"/>
        <v>-614</v>
      </c>
      <c r="L21" s="76">
        <f t="shared" si="2"/>
        <v>-138</v>
      </c>
      <c r="M21" s="76" t="e">
        <f t="shared" si="3"/>
        <v>#VALUE!</v>
      </c>
    </row>
    <row r="22" spans="1:13" x14ac:dyDescent="0.35">
      <c r="A22" s="70" t="s">
        <v>181</v>
      </c>
      <c r="B22" s="71" t="s">
        <v>485</v>
      </c>
      <c r="C22" s="72" t="s">
        <v>4</v>
      </c>
      <c r="D22" s="73">
        <v>7573</v>
      </c>
      <c r="E22" s="73">
        <v>7512</v>
      </c>
      <c r="F22" s="73">
        <v>8182</v>
      </c>
      <c r="G22" s="74">
        <v>8348</v>
      </c>
      <c r="H22" s="74" t="s">
        <v>17</v>
      </c>
      <c r="J22" s="76">
        <f t="shared" si="0"/>
        <v>61</v>
      </c>
      <c r="K22" s="76">
        <f t="shared" si="1"/>
        <v>-670</v>
      </c>
      <c r="L22" s="76">
        <f t="shared" si="2"/>
        <v>-166</v>
      </c>
      <c r="M22" s="76" t="e">
        <f t="shared" si="3"/>
        <v>#VALUE!</v>
      </c>
    </row>
    <row r="23" spans="1:13" x14ac:dyDescent="0.35">
      <c r="A23" s="70" t="s">
        <v>182</v>
      </c>
      <c r="B23" s="71" t="s">
        <v>485</v>
      </c>
      <c r="C23" s="72" t="s">
        <v>5</v>
      </c>
      <c r="D23" s="73">
        <v>7779</v>
      </c>
      <c r="E23" s="73">
        <v>7732</v>
      </c>
      <c r="F23" s="73">
        <v>8450</v>
      </c>
      <c r="G23" s="74">
        <v>8622</v>
      </c>
      <c r="H23" s="74" t="s">
        <v>17</v>
      </c>
      <c r="J23" s="76">
        <f t="shared" si="0"/>
        <v>47</v>
      </c>
      <c r="K23" s="76">
        <f t="shared" si="1"/>
        <v>-718</v>
      </c>
      <c r="L23" s="76">
        <f t="shared" si="2"/>
        <v>-172</v>
      </c>
      <c r="M23" s="76" t="e">
        <f t="shared" si="3"/>
        <v>#VALUE!</v>
      </c>
    </row>
    <row r="24" spans="1:13" x14ac:dyDescent="0.35">
      <c r="A24" s="70" t="s">
        <v>183</v>
      </c>
      <c r="B24" s="71" t="s">
        <v>486</v>
      </c>
      <c r="C24" s="72" t="s">
        <v>2</v>
      </c>
      <c r="D24" s="73">
        <v>4949</v>
      </c>
      <c r="E24" s="73">
        <v>5191</v>
      </c>
      <c r="F24" s="73">
        <v>5500</v>
      </c>
      <c r="G24" s="74">
        <v>5882</v>
      </c>
      <c r="H24" s="74">
        <v>6053</v>
      </c>
      <c r="J24" s="76">
        <f t="shared" si="0"/>
        <v>-242</v>
      </c>
      <c r="K24" s="76">
        <f t="shared" si="1"/>
        <v>-309</v>
      </c>
      <c r="L24" s="76">
        <f t="shared" si="2"/>
        <v>-382</v>
      </c>
      <c r="M24" s="76">
        <f t="shared" si="3"/>
        <v>-171</v>
      </c>
    </row>
    <row r="25" spans="1:13" x14ac:dyDescent="0.35">
      <c r="A25" s="70" t="s">
        <v>184</v>
      </c>
      <c r="B25" s="71" t="s">
        <v>486</v>
      </c>
      <c r="C25" s="72" t="s">
        <v>3</v>
      </c>
      <c r="D25" s="73">
        <v>5218</v>
      </c>
      <c r="E25" s="73">
        <v>5400</v>
      </c>
      <c r="F25" s="73">
        <v>5800</v>
      </c>
      <c r="G25" s="74">
        <v>6164</v>
      </c>
      <c r="H25" s="74">
        <v>6347</v>
      </c>
      <c r="J25" s="76">
        <f t="shared" si="0"/>
        <v>-182</v>
      </c>
      <c r="K25" s="76">
        <f t="shared" si="1"/>
        <v>-400</v>
      </c>
      <c r="L25" s="76">
        <f t="shared" si="2"/>
        <v>-364</v>
      </c>
      <c r="M25" s="76">
        <f t="shared" si="3"/>
        <v>-183</v>
      </c>
    </row>
    <row r="26" spans="1:13" x14ac:dyDescent="0.35">
      <c r="A26" s="70" t="s">
        <v>185</v>
      </c>
      <c r="B26" s="71" t="s">
        <v>486</v>
      </c>
      <c r="C26" s="72" t="s">
        <v>6</v>
      </c>
      <c r="D26" s="73">
        <v>5922</v>
      </c>
      <c r="E26" s="73">
        <v>5957</v>
      </c>
      <c r="F26" s="73">
        <v>6571</v>
      </c>
      <c r="G26" s="74">
        <v>6932</v>
      </c>
      <c r="H26" s="74">
        <v>7110</v>
      </c>
      <c r="J26" s="76">
        <f t="shared" si="0"/>
        <v>-35</v>
      </c>
      <c r="K26" s="76">
        <f t="shared" si="1"/>
        <v>-614</v>
      </c>
      <c r="L26" s="76">
        <f t="shared" si="2"/>
        <v>-361</v>
      </c>
      <c r="M26" s="76">
        <f t="shared" si="3"/>
        <v>-178</v>
      </c>
    </row>
    <row r="27" spans="1:13" x14ac:dyDescent="0.35">
      <c r="A27" s="70" t="s">
        <v>186</v>
      </c>
      <c r="B27" s="71" t="s">
        <v>486</v>
      </c>
      <c r="C27" s="72" t="s">
        <v>4</v>
      </c>
      <c r="D27" s="73">
        <v>7055</v>
      </c>
      <c r="E27" s="73">
        <v>7308</v>
      </c>
      <c r="F27" s="73">
        <v>7978</v>
      </c>
      <c r="G27" s="74">
        <v>8329</v>
      </c>
      <c r="H27" s="74">
        <v>8510</v>
      </c>
      <c r="J27" s="76">
        <f t="shared" si="0"/>
        <v>-253</v>
      </c>
      <c r="K27" s="76">
        <f t="shared" si="1"/>
        <v>-670</v>
      </c>
      <c r="L27" s="76">
        <f t="shared" si="2"/>
        <v>-351</v>
      </c>
      <c r="M27" s="76">
        <f t="shared" si="3"/>
        <v>-181</v>
      </c>
    </row>
    <row r="28" spans="1:13" x14ac:dyDescent="0.35">
      <c r="A28" s="70" t="s">
        <v>187</v>
      </c>
      <c r="B28" s="71" t="s">
        <v>486</v>
      </c>
      <c r="C28" s="72" t="s">
        <v>5</v>
      </c>
      <c r="D28" s="73">
        <v>7261</v>
      </c>
      <c r="E28" s="73">
        <v>7527</v>
      </c>
      <c r="F28" s="73">
        <v>8246</v>
      </c>
      <c r="G28" s="74">
        <v>8600</v>
      </c>
      <c r="H28" s="74">
        <v>8781</v>
      </c>
      <c r="J28" s="76">
        <f t="shared" si="0"/>
        <v>-266</v>
      </c>
      <c r="K28" s="76">
        <f t="shared" si="1"/>
        <v>-719</v>
      </c>
      <c r="L28" s="76">
        <f t="shared" si="2"/>
        <v>-354</v>
      </c>
      <c r="M28" s="76">
        <f t="shared" si="3"/>
        <v>-181</v>
      </c>
    </row>
    <row r="29" spans="1:13" x14ac:dyDescent="0.35">
      <c r="A29" s="70" t="s">
        <v>188</v>
      </c>
      <c r="B29" s="71" t="s">
        <v>487</v>
      </c>
      <c r="C29" s="72" t="s">
        <v>3</v>
      </c>
      <c r="D29" s="73">
        <v>12086</v>
      </c>
      <c r="E29" s="73">
        <v>11929</v>
      </c>
      <c r="F29" s="73">
        <v>12350</v>
      </c>
      <c r="G29" s="74">
        <v>12602</v>
      </c>
      <c r="H29" s="74">
        <v>12793</v>
      </c>
      <c r="J29" s="76">
        <f t="shared" si="0"/>
        <v>157</v>
      </c>
      <c r="K29" s="76">
        <f t="shared" si="1"/>
        <v>-421</v>
      </c>
      <c r="L29" s="76">
        <f t="shared" si="2"/>
        <v>-252</v>
      </c>
      <c r="M29" s="76">
        <f t="shared" si="3"/>
        <v>-191</v>
      </c>
    </row>
    <row r="30" spans="1:13" x14ac:dyDescent="0.35">
      <c r="A30" s="70" t="s">
        <v>189</v>
      </c>
      <c r="B30" s="71" t="s">
        <v>487</v>
      </c>
      <c r="C30" s="72" t="s">
        <v>6</v>
      </c>
      <c r="D30" s="73">
        <v>12601</v>
      </c>
      <c r="E30" s="73">
        <v>12461</v>
      </c>
      <c r="F30" s="73">
        <v>13106</v>
      </c>
      <c r="G30" s="74">
        <v>13373</v>
      </c>
      <c r="H30" s="74">
        <v>13576</v>
      </c>
      <c r="J30" s="76">
        <f t="shared" si="0"/>
        <v>140</v>
      </c>
      <c r="K30" s="76">
        <f t="shared" si="1"/>
        <v>-645</v>
      </c>
      <c r="L30" s="76">
        <f t="shared" si="2"/>
        <v>-267</v>
      </c>
      <c r="M30" s="76">
        <f t="shared" si="3"/>
        <v>-203</v>
      </c>
    </row>
    <row r="31" spans="1:13" x14ac:dyDescent="0.35">
      <c r="A31" s="70" t="s">
        <v>190</v>
      </c>
      <c r="B31" s="71" t="s">
        <v>487</v>
      </c>
      <c r="C31" s="72" t="s">
        <v>4</v>
      </c>
      <c r="D31" s="73">
        <v>13987</v>
      </c>
      <c r="E31" s="73">
        <v>13880</v>
      </c>
      <c r="F31" s="73">
        <v>14583</v>
      </c>
      <c r="G31" s="74">
        <v>14880</v>
      </c>
      <c r="H31" s="74">
        <v>15106</v>
      </c>
      <c r="J31" s="76">
        <f t="shared" si="0"/>
        <v>107</v>
      </c>
      <c r="K31" s="76">
        <f t="shared" si="1"/>
        <v>-703</v>
      </c>
      <c r="L31" s="76">
        <f t="shared" si="2"/>
        <v>-297</v>
      </c>
      <c r="M31" s="76">
        <f t="shared" si="3"/>
        <v>-226</v>
      </c>
    </row>
    <row r="32" spans="1:13" x14ac:dyDescent="0.35">
      <c r="A32" s="70" t="s">
        <v>191</v>
      </c>
      <c r="B32" s="71" t="s">
        <v>487</v>
      </c>
      <c r="C32" s="72" t="s">
        <v>5</v>
      </c>
      <c r="D32" s="73">
        <v>14205</v>
      </c>
      <c r="E32" s="73">
        <v>14111</v>
      </c>
      <c r="F32" s="73">
        <v>14864</v>
      </c>
      <c r="G32" s="74">
        <v>15167</v>
      </c>
      <c r="H32" s="74">
        <v>15397</v>
      </c>
      <c r="J32" s="76">
        <f t="shared" si="0"/>
        <v>94</v>
      </c>
      <c r="K32" s="76">
        <f t="shared" si="1"/>
        <v>-753</v>
      </c>
      <c r="L32" s="76">
        <f t="shared" si="2"/>
        <v>-303</v>
      </c>
      <c r="M32" s="76">
        <f t="shared" si="3"/>
        <v>-230</v>
      </c>
    </row>
    <row r="33" spans="1:13" x14ac:dyDescent="0.35">
      <c r="A33" s="70" t="s">
        <v>192</v>
      </c>
      <c r="B33" s="71" t="s">
        <v>487</v>
      </c>
      <c r="C33" s="72" t="s">
        <v>100</v>
      </c>
      <c r="D33" s="73">
        <v>17756</v>
      </c>
      <c r="E33" s="73">
        <v>17517</v>
      </c>
      <c r="F33" s="73">
        <v>18265</v>
      </c>
      <c r="G33" s="74">
        <v>18637</v>
      </c>
      <c r="H33" s="74">
        <v>18920</v>
      </c>
      <c r="J33" s="76">
        <f t="shared" si="0"/>
        <v>239</v>
      </c>
      <c r="K33" s="76">
        <f t="shared" si="1"/>
        <v>-748</v>
      </c>
      <c r="L33" s="76">
        <f t="shared" si="2"/>
        <v>-372</v>
      </c>
      <c r="M33" s="76">
        <f t="shared" si="3"/>
        <v>-283</v>
      </c>
    </row>
    <row r="34" spans="1:13" x14ac:dyDescent="0.35">
      <c r="A34" s="70" t="s">
        <v>193</v>
      </c>
      <c r="B34" s="71" t="s">
        <v>487</v>
      </c>
      <c r="C34" s="72" t="s">
        <v>101</v>
      </c>
      <c r="D34" s="73">
        <v>18289</v>
      </c>
      <c r="E34" s="73">
        <v>18099</v>
      </c>
      <c r="F34" s="73">
        <v>19207</v>
      </c>
      <c r="G34" s="74">
        <v>19598</v>
      </c>
      <c r="H34" s="74">
        <v>19896</v>
      </c>
      <c r="J34" s="76">
        <f t="shared" si="0"/>
        <v>190</v>
      </c>
      <c r="K34" s="76">
        <f t="shared" si="1"/>
        <v>-1108</v>
      </c>
      <c r="L34" s="76">
        <f t="shared" si="2"/>
        <v>-391</v>
      </c>
      <c r="M34" s="76">
        <f t="shared" si="3"/>
        <v>-298</v>
      </c>
    </row>
    <row r="35" spans="1:13" x14ac:dyDescent="0.35">
      <c r="A35" s="70" t="s">
        <v>194</v>
      </c>
      <c r="B35" s="71" t="s">
        <v>487</v>
      </c>
      <c r="C35" s="72" t="s">
        <v>102</v>
      </c>
      <c r="D35" s="73">
        <v>18965</v>
      </c>
      <c r="E35" s="73">
        <v>18755</v>
      </c>
      <c r="F35" s="73">
        <v>19793</v>
      </c>
      <c r="G35" s="74">
        <v>20196</v>
      </c>
      <c r="H35" s="74">
        <v>20503</v>
      </c>
      <c r="J35" s="76">
        <f t="shared" si="0"/>
        <v>210</v>
      </c>
      <c r="K35" s="76">
        <f t="shared" si="1"/>
        <v>-1038</v>
      </c>
      <c r="L35" s="76">
        <f t="shared" si="2"/>
        <v>-403</v>
      </c>
      <c r="M35" s="76">
        <f t="shared" si="3"/>
        <v>-307</v>
      </c>
    </row>
    <row r="36" spans="1:13" x14ac:dyDescent="0.35">
      <c r="A36" s="70" t="s">
        <v>195</v>
      </c>
      <c r="B36" s="71" t="s">
        <v>488</v>
      </c>
      <c r="C36" s="72" t="s">
        <v>2</v>
      </c>
      <c r="D36" s="73">
        <v>6546</v>
      </c>
      <c r="E36" s="73">
        <v>6350</v>
      </c>
      <c r="F36" s="73">
        <v>6659</v>
      </c>
      <c r="G36" s="74">
        <v>6732</v>
      </c>
      <c r="H36" s="74">
        <v>6931</v>
      </c>
      <c r="J36" s="76">
        <f t="shared" si="0"/>
        <v>196</v>
      </c>
      <c r="K36" s="76">
        <f t="shared" si="1"/>
        <v>-309</v>
      </c>
      <c r="L36" s="76">
        <f t="shared" si="2"/>
        <v>-73</v>
      </c>
      <c r="M36" s="76">
        <f t="shared" si="3"/>
        <v>-199</v>
      </c>
    </row>
    <row r="37" spans="1:13" x14ac:dyDescent="0.35">
      <c r="A37" s="70" t="s">
        <v>196</v>
      </c>
      <c r="B37" s="71" t="s">
        <v>488</v>
      </c>
      <c r="C37" s="72" t="s">
        <v>3</v>
      </c>
      <c r="D37" s="73">
        <v>6815</v>
      </c>
      <c r="E37" s="73">
        <v>6558</v>
      </c>
      <c r="F37" s="73">
        <v>6959</v>
      </c>
      <c r="G37" s="74">
        <v>7023</v>
      </c>
      <c r="H37" s="74">
        <v>7225</v>
      </c>
      <c r="J37" s="76">
        <f t="shared" si="0"/>
        <v>257</v>
      </c>
      <c r="K37" s="76">
        <f t="shared" si="1"/>
        <v>-401</v>
      </c>
      <c r="L37" s="76">
        <f t="shared" si="2"/>
        <v>-64</v>
      </c>
      <c r="M37" s="76">
        <f t="shared" si="3"/>
        <v>-202</v>
      </c>
    </row>
    <row r="38" spans="1:13" x14ac:dyDescent="0.35">
      <c r="A38" s="70" t="s">
        <v>197</v>
      </c>
      <c r="B38" s="71" t="s">
        <v>488</v>
      </c>
      <c r="C38" s="72" t="s">
        <v>6</v>
      </c>
      <c r="D38" s="73">
        <v>7487</v>
      </c>
      <c r="E38" s="73">
        <v>7086</v>
      </c>
      <c r="F38" s="73">
        <v>7699</v>
      </c>
      <c r="G38" s="74">
        <v>7753</v>
      </c>
      <c r="H38" s="74">
        <v>7959</v>
      </c>
      <c r="J38" s="76">
        <f t="shared" si="0"/>
        <v>401</v>
      </c>
      <c r="K38" s="76">
        <f t="shared" si="1"/>
        <v>-613</v>
      </c>
      <c r="L38" s="76">
        <f t="shared" si="2"/>
        <v>-54</v>
      </c>
      <c r="M38" s="76">
        <f t="shared" si="3"/>
        <v>-206</v>
      </c>
    </row>
    <row r="39" spans="1:13" x14ac:dyDescent="0.35">
      <c r="A39" s="70" t="s">
        <v>198</v>
      </c>
      <c r="B39" s="71" t="s">
        <v>488</v>
      </c>
      <c r="C39" s="72" t="s">
        <v>4</v>
      </c>
      <c r="D39" s="73">
        <v>8740</v>
      </c>
      <c r="E39" s="73">
        <v>8437</v>
      </c>
      <c r="F39" s="73">
        <v>9107</v>
      </c>
      <c r="G39" s="74">
        <v>9150</v>
      </c>
      <c r="H39" s="74">
        <v>9359</v>
      </c>
      <c r="J39" s="76">
        <f t="shared" si="0"/>
        <v>303</v>
      </c>
      <c r="K39" s="76">
        <f t="shared" si="1"/>
        <v>-670</v>
      </c>
      <c r="L39" s="76">
        <f t="shared" si="2"/>
        <v>-43</v>
      </c>
      <c r="M39" s="76">
        <f t="shared" si="3"/>
        <v>-209</v>
      </c>
    </row>
    <row r="40" spans="1:13" x14ac:dyDescent="0.35">
      <c r="A40" s="70" t="s">
        <v>199</v>
      </c>
      <c r="B40" s="71" t="s">
        <v>488</v>
      </c>
      <c r="C40" s="72" t="s">
        <v>5</v>
      </c>
      <c r="D40" s="73">
        <v>8946</v>
      </c>
      <c r="E40" s="73">
        <v>8657</v>
      </c>
      <c r="F40" s="73">
        <v>9375</v>
      </c>
      <c r="G40" s="74">
        <v>9421</v>
      </c>
      <c r="H40" s="74">
        <v>9630</v>
      </c>
      <c r="J40" s="76">
        <f t="shared" si="0"/>
        <v>289</v>
      </c>
      <c r="K40" s="76">
        <f t="shared" si="1"/>
        <v>-718</v>
      </c>
      <c r="L40" s="76">
        <f t="shared" si="2"/>
        <v>-46</v>
      </c>
      <c r="M40" s="76">
        <f t="shared" si="3"/>
        <v>-209</v>
      </c>
    </row>
    <row r="41" spans="1:13" x14ac:dyDescent="0.35">
      <c r="A41" s="70" t="s">
        <v>200</v>
      </c>
      <c r="B41" s="71" t="s">
        <v>489</v>
      </c>
      <c r="C41" s="72" t="s">
        <v>0</v>
      </c>
      <c r="D41" s="73">
        <v>4505</v>
      </c>
      <c r="E41" s="73">
        <v>5357</v>
      </c>
      <c r="F41" s="73">
        <v>5603</v>
      </c>
      <c r="G41" s="74">
        <v>5705</v>
      </c>
      <c r="H41" s="74">
        <v>5874</v>
      </c>
      <c r="J41" s="76">
        <f t="shared" si="0"/>
        <v>-852</v>
      </c>
      <c r="K41" s="76">
        <f t="shared" si="1"/>
        <v>-246</v>
      </c>
      <c r="L41" s="76">
        <f t="shared" si="2"/>
        <v>-102</v>
      </c>
      <c r="M41" s="76">
        <f t="shared" si="3"/>
        <v>-169</v>
      </c>
    </row>
    <row r="42" spans="1:13" x14ac:dyDescent="0.35">
      <c r="A42" s="70" t="s">
        <v>201</v>
      </c>
      <c r="B42" s="71" t="s">
        <v>489</v>
      </c>
      <c r="C42" s="72" t="s">
        <v>1</v>
      </c>
      <c r="D42" s="73">
        <v>4726</v>
      </c>
      <c r="E42" s="73">
        <v>5764</v>
      </c>
      <c r="F42" s="73">
        <v>5935</v>
      </c>
      <c r="G42" s="74">
        <v>6048</v>
      </c>
      <c r="H42" s="74">
        <v>6230</v>
      </c>
      <c r="J42" s="76">
        <f t="shared" si="0"/>
        <v>-1038</v>
      </c>
      <c r="K42" s="76">
        <f t="shared" si="1"/>
        <v>-171</v>
      </c>
      <c r="L42" s="76">
        <f t="shared" si="2"/>
        <v>-113</v>
      </c>
      <c r="M42" s="76">
        <f t="shared" si="3"/>
        <v>-182</v>
      </c>
    </row>
    <row r="43" spans="1:13" x14ac:dyDescent="0.35">
      <c r="A43" s="70" t="s">
        <v>202</v>
      </c>
      <c r="B43" s="71" t="s">
        <v>489</v>
      </c>
      <c r="C43" s="72" t="s">
        <v>2</v>
      </c>
      <c r="D43" s="73">
        <v>5214</v>
      </c>
      <c r="E43" s="73">
        <v>6016</v>
      </c>
      <c r="F43" s="73">
        <v>6326</v>
      </c>
      <c r="G43" s="74">
        <v>6420</v>
      </c>
      <c r="H43" s="74">
        <v>6592</v>
      </c>
      <c r="J43" s="76">
        <f t="shared" si="0"/>
        <v>-802</v>
      </c>
      <c r="K43" s="76">
        <f t="shared" si="1"/>
        <v>-310</v>
      </c>
      <c r="L43" s="76">
        <f t="shared" si="2"/>
        <v>-94</v>
      </c>
      <c r="M43" s="76">
        <f t="shared" si="3"/>
        <v>-172</v>
      </c>
    </row>
    <row r="44" spans="1:13" x14ac:dyDescent="0.35">
      <c r="A44" s="70" t="s">
        <v>203</v>
      </c>
      <c r="B44" s="71" t="s">
        <v>489</v>
      </c>
      <c r="C44" s="72" t="s">
        <v>3</v>
      </c>
      <c r="D44" s="73">
        <v>5483</v>
      </c>
      <c r="E44" s="73">
        <v>6225</v>
      </c>
      <c r="F44" s="73">
        <v>6626</v>
      </c>
      <c r="G44" s="74">
        <v>6711</v>
      </c>
      <c r="H44" s="74">
        <v>6886</v>
      </c>
      <c r="J44" s="76">
        <f t="shared" si="0"/>
        <v>-742</v>
      </c>
      <c r="K44" s="76">
        <f t="shared" si="1"/>
        <v>-401</v>
      </c>
      <c r="L44" s="76">
        <f t="shared" si="2"/>
        <v>-85</v>
      </c>
      <c r="M44" s="76">
        <f t="shared" si="3"/>
        <v>-175</v>
      </c>
    </row>
    <row r="45" spans="1:13" x14ac:dyDescent="0.35">
      <c r="A45" s="70" t="s">
        <v>204</v>
      </c>
      <c r="B45" s="71" t="s">
        <v>489</v>
      </c>
      <c r="C45" s="72" t="s">
        <v>6</v>
      </c>
      <c r="D45" s="73">
        <v>6137</v>
      </c>
      <c r="E45" s="73">
        <v>6732</v>
      </c>
      <c r="F45" s="73">
        <v>7346</v>
      </c>
      <c r="G45" s="74">
        <v>7421</v>
      </c>
      <c r="H45" s="74">
        <v>7599</v>
      </c>
      <c r="J45" s="76">
        <f t="shared" si="0"/>
        <v>-595</v>
      </c>
      <c r="K45" s="76">
        <f t="shared" si="1"/>
        <v>-614</v>
      </c>
      <c r="L45" s="76">
        <f t="shared" si="2"/>
        <v>-75</v>
      </c>
      <c r="M45" s="76">
        <f t="shared" si="3"/>
        <v>-178</v>
      </c>
    </row>
    <row r="46" spans="1:13" x14ac:dyDescent="0.35">
      <c r="A46" s="70" t="s">
        <v>205</v>
      </c>
      <c r="B46" s="71" t="s">
        <v>489</v>
      </c>
      <c r="C46" s="72" t="s">
        <v>4</v>
      </c>
      <c r="D46" s="73">
        <v>7372</v>
      </c>
      <c r="E46" s="73">
        <v>8083</v>
      </c>
      <c r="F46" s="73">
        <v>8752</v>
      </c>
      <c r="G46" s="74">
        <v>8817</v>
      </c>
      <c r="H46" s="74">
        <v>8998</v>
      </c>
      <c r="J46" s="76">
        <f t="shared" si="0"/>
        <v>-711</v>
      </c>
      <c r="K46" s="76">
        <f t="shared" si="1"/>
        <v>-669</v>
      </c>
      <c r="L46" s="76">
        <f t="shared" si="2"/>
        <v>-65</v>
      </c>
      <c r="M46" s="76">
        <f t="shared" si="3"/>
        <v>-181</v>
      </c>
    </row>
    <row r="47" spans="1:13" x14ac:dyDescent="0.35">
      <c r="A47" s="70" t="s">
        <v>206</v>
      </c>
      <c r="B47" s="71" t="s">
        <v>489</v>
      </c>
      <c r="C47" s="72" t="s">
        <v>5</v>
      </c>
      <c r="D47" s="73">
        <v>7578</v>
      </c>
      <c r="E47" s="73">
        <v>8303</v>
      </c>
      <c r="F47" s="73">
        <v>9021</v>
      </c>
      <c r="G47" s="74">
        <v>9088</v>
      </c>
      <c r="H47" s="74">
        <v>9270</v>
      </c>
      <c r="J47" s="76">
        <f t="shared" si="0"/>
        <v>-725</v>
      </c>
      <c r="K47" s="76">
        <f t="shared" si="1"/>
        <v>-718</v>
      </c>
      <c r="L47" s="76">
        <f t="shared" si="2"/>
        <v>-67</v>
      </c>
      <c r="M47" s="76">
        <f t="shared" si="3"/>
        <v>-182</v>
      </c>
    </row>
    <row r="48" spans="1:13" x14ac:dyDescent="0.35">
      <c r="A48" s="70" t="s">
        <v>207</v>
      </c>
      <c r="B48" s="71" t="s">
        <v>490</v>
      </c>
      <c r="C48" s="72" t="s">
        <v>0</v>
      </c>
      <c r="D48" s="73">
        <v>3758</v>
      </c>
      <c r="E48" s="73">
        <v>4150</v>
      </c>
      <c r="F48" s="73">
        <v>4388</v>
      </c>
      <c r="G48" s="74">
        <v>4670</v>
      </c>
      <c r="H48" s="74">
        <v>4833</v>
      </c>
      <c r="J48" s="76">
        <f t="shared" si="0"/>
        <v>-392</v>
      </c>
      <c r="K48" s="76">
        <f t="shared" si="1"/>
        <v>-238</v>
      </c>
      <c r="L48" s="76">
        <f t="shared" si="2"/>
        <v>-282</v>
      </c>
      <c r="M48" s="76">
        <f t="shared" si="3"/>
        <v>-163</v>
      </c>
    </row>
    <row r="49" spans="1:13" x14ac:dyDescent="0.35">
      <c r="A49" s="70" t="s">
        <v>208</v>
      </c>
      <c r="B49" s="71" t="s">
        <v>490</v>
      </c>
      <c r="C49" s="72" t="s">
        <v>1</v>
      </c>
      <c r="D49" s="73">
        <v>3973</v>
      </c>
      <c r="E49" s="73">
        <v>4545</v>
      </c>
      <c r="F49" s="73">
        <v>4624</v>
      </c>
      <c r="G49" s="74">
        <v>4986</v>
      </c>
      <c r="H49" s="74">
        <v>5161</v>
      </c>
      <c r="J49" s="76">
        <f t="shared" si="0"/>
        <v>-572</v>
      </c>
      <c r="K49" s="76">
        <f t="shared" si="1"/>
        <v>-79</v>
      </c>
      <c r="L49" s="76">
        <f t="shared" si="2"/>
        <v>-362</v>
      </c>
      <c r="M49" s="76">
        <f t="shared" si="3"/>
        <v>-175</v>
      </c>
    </row>
    <row r="50" spans="1:13" x14ac:dyDescent="0.35">
      <c r="A50" s="70" t="s">
        <v>209</v>
      </c>
      <c r="B50" s="71" t="s">
        <v>490</v>
      </c>
      <c r="C50" s="72" t="s">
        <v>2</v>
      </c>
      <c r="D50" s="73">
        <v>4628</v>
      </c>
      <c r="E50" s="73">
        <v>5047</v>
      </c>
      <c r="F50" s="73">
        <v>5348</v>
      </c>
      <c r="G50" s="74">
        <v>5680</v>
      </c>
      <c r="H50" s="74">
        <v>5868</v>
      </c>
      <c r="J50" s="76">
        <f t="shared" si="0"/>
        <v>-419</v>
      </c>
      <c r="K50" s="76">
        <f t="shared" si="1"/>
        <v>-301</v>
      </c>
      <c r="L50" s="76">
        <f t="shared" si="2"/>
        <v>-332</v>
      </c>
      <c r="M50" s="76">
        <f t="shared" si="3"/>
        <v>-188</v>
      </c>
    </row>
    <row r="51" spans="1:13" x14ac:dyDescent="0.35">
      <c r="A51" s="70" t="s">
        <v>210</v>
      </c>
      <c r="B51" s="71" t="s">
        <v>490</v>
      </c>
      <c r="C51" s="72" t="s">
        <v>3</v>
      </c>
      <c r="D51" s="73">
        <v>5039</v>
      </c>
      <c r="E51" s="73">
        <v>5250</v>
      </c>
      <c r="F51" s="73">
        <v>5644</v>
      </c>
      <c r="G51" s="74">
        <v>5967</v>
      </c>
      <c r="H51" s="74">
        <v>6158</v>
      </c>
      <c r="J51" s="76">
        <f t="shared" si="0"/>
        <v>-211</v>
      </c>
      <c r="K51" s="76">
        <f t="shared" si="1"/>
        <v>-394</v>
      </c>
      <c r="L51" s="76">
        <f t="shared" si="2"/>
        <v>-323</v>
      </c>
      <c r="M51" s="76">
        <f t="shared" si="3"/>
        <v>-191</v>
      </c>
    </row>
    <row r="52" spans="1:13" x14ac:dyDescent="0.35">
      <c r="A52" s="70" t="s">
        <v>211</v>
      </c>
      <c r="B52" s="71" t="s">
        <v>490</v>
      </c>
      <c r="C52" s="72" t="s">
        <v>6</v>
      </c>
      <c r="D52" s="73">
        <v>5957</v>
      </c>
      <c r="E52" s="73">
        <v>6208</v>
      </c>
      <c r="F52" s="73">
        <v>6803</v>
      </c>
      <c r="G52" s="74">
        <v>7109</v>
      </c>
      <c r="H52" s="74">
        <v>7305</v>
      </c>
      <c r="J52" s="76">
        <f t="shared" si="0"/>
        <v>-251</v>
      </c>
      <c r="K52" s="76">
        <f t="shared" si="1"/>
        <v>-595</v>
      </c>
      <c r="L52" s="76">
        <f t="shared" si="2"/>
        <v>-306</v>
      </c>
      <c r="M52" s="76">
        <f t="shared" si="3"/>
        <v>-196</v>
      </c>
    </row>
    <row r="53" spans="1:13" x14ac:dyDescent="0.35">
      <c r="A53" s="70" t="s">
        <v>212</v>
      </c>
      <c r="B53" s="71" t="s">
        <v>490</v>
      </c>
      <c r="C53" s="72" t="s">
        <v>4</v>
      </c>
      <c r="D53" s="73">
        <v>7059</v>
      </c>
      <c r="E53" s="73">
        <v>7517</v>
      </c>
      <c r="F53" s="73">
        <v>8167</v>
      </c>
      <c r="G53" s="74">
        <v>8463</v>
      </c>
      <c r="H53" s="74">
        <v>8663</v>
      </c>
      <c r="J53" s="76">
        <f t="shared" si="0"/>
        <v>-458</v>
      </c>
      <c r="K53" s="76">
        <f t="shared" si="1"/>
        <v>-650</v>
      </c>
      <c r="L53" s="76">
        <f t="shared" si="2"/>
        <v>-296</v>
      </c>
      <c r="M53" s="76">
        <f t="shared" si="3"/>
        <v>-200</v>
      </c>
    </row>
    <row r="54" spans="1:13" x14ac:dyDescent="0.35">
      <c r="A54" s="70" t="s">
        <v>213</v>
      </c>
      <c r="B54" s="71" t="s">
        <v>490</v>
      </c>
      <c r="C54" s="72" t="s">
        <v>5</v>
      </c>
      <c r="D54" s="73">
        <v>7259</v>
      </c>
      <c r="E54" s="73">
        <v>7731</v>
      </c>
      <c r="F54" s="73">
        <v>8427</v>
      </c>
      <c r="G54" s="74">
        <v>8726</v>
      </c>
      <c r="H54" s="74">
        <v>8925</v>
      </c>
      <c r="J54" s="76">
        <f t="shared" si="0"/>
        <v>-472</v>
      </c>
      <c r="K54" s="76">
        <f t="shared" si="1"/>
        <v>-696</v>
      </c>
      <c r="L54" s="76">
        <f t="shared" si="2"/>
        <v>-299</v>
      </c>
      <c r="M54" s="76">
        <f t="shared" si="3"/>
        <v>-199</v>
      </c>
    </row>
    <row r="55" spans="1:13" x14ac:dyDescent="0.35">
      <c r="A55" s="70" t="s">
        <v>214</v>
      </c>
      <c r="B55" s="71" t="s">
        <v>491</v>
      </c>
      <c r="C55" s="72" t="s">
        <v>0</v>
      </c>
      <c r="D55" s="73">
        <v>4503</v>
      </c>
      <c r="E55" s="73">
        <v>5058</v>
      </c>
      <c r="F55" s="73">
        <v>5293</v>
      </c>
      <c r="G55" s="74">
        <v>5338</v>
      </c>
      <c r="H55" s="74">
        <v>5463</v>
      </c>
      <c r="J55" s="76">
        <f t="shared" si="0"/>
        <v>-555</v>
      </c>
      <c r="K55" s="76">
        <f t="shared" si="1"/>
        <v>-235</v>
      </c>
      <c r="L55" s="76">
        <f t="shared" si="2"/>
        <v>-45</v>
      </c>
      <c r="M55" s="76">
        <f t="shared" si="3"/>
        <v>-125</v>
      </c>
    </row>
    <row r="56" spans="1:13" x14ac:dyDescent="0.35">
      <c r="A56" s="70" t="s">
        <v>215</v>
      </c>
      <c r="B56" s="71" t="s">
        <v>491</v>
      </c>
      <c r="C56" s="72" t="s">
        <v>1</v>
      </c>
      <c r="D56" s="73">
        <v>4718</v>
      </c>
      <c r="E56" s="73">
        <v>5453</v>
      </c>
      <c r="F56" s="73">
        <v>5614</v>
      </c>
      <c r="G56" s="74">
        <v>5670</v>
      </c>
      <c r="H56" s="74">
        <v>5712</v>
      </c>
      <c r="J56" s="76">
        <f t="shared" si="0"/>
        <v>-735</v>
      </c>
      <c r="K56" s="76">
        <f t="shared" si="1"/>
        <v>-161</v>
      </c>
      <c r="L56" s="76">
        <f t="shared" si="2"/>
        <v>-56</v>
      </c>
      <c r="M56" s="76">
        <f t="shared" si="3"/>
        <v>-42</v>
      </c>
    </row>
    <row r="57" spans="1:13" x14ac:dyDescent="0.35">
      <c r="A57" s="70" t="s">
        <v>216</v>
      </c>
      <c r="B57" s="71" t="s">
        <v>491</v>
      </c>
      <c r="C57" s="72" t="s">
        <v>2</v>
      </c>
      <c r="D57" s="73">
        <v>5191</v>
      </c>
      <c r="E57" s="73">
        <v>5697</v>
      </c>
      <c r="F57" s="73">
        <v>5994</v>
      </c>
      <c r="G57" s="74">
        <v>6032</v>
      </c>
      <c r="H57" s="74">
        <v>6160</v>
      </c>
      <c r="J57" s="76">
        <f t="shared" si="0"/>
        <v>-506</v>
      </c>
      <c r="K57" s="76">
        <f t="shared" si="1"/>
        <v>-297</v>
      </c>
      <c r="L57" s="76">
        <f t="shared" si="2"/>
        <v>-38</v>
      </c>
      <c r="M57" s="76">
        <f t="shared" si="3"/>
        <v>-128</v>
      </c>
    </row>
    <row r="58" spans="1:13" x14ac:dyDescent="0.35">
      <c r="A58" s="70" t="s">
        <v>217</v>
      </c>
      <c r="B58" s="71" t="s">
        <v>491</v>
      </c>
      <c r="C58" s="72" t="s">
        <v>3</v>
      </c>
      <c r="D58" s="73">
        <v>5452</v>
      </c>
      <c r="E58" s="73">
        <v>5900</v>
      </c>
      <c r="F58" s="73">
        <v>6285</v>
      </c>
      <c r="G58" s="74">
        <v>6314</v>
      </c>
      <c r="H58" s="74">
        <v>6445</v>
      </c>
      <c r="J58" s="76">
        <f t="shared" si="0"/>
        <v>-448</v>
      </c>
      <c r="K58" s="76">
        <f t="shared" si="1"/>
        <v>-385</v>
      </c>
      <c r="L58" s="76">
        <f t="shared" si="2"/>
        <v>-29</v>
      </c>
      <c r="M58" s="76">
        <f t="shared" si="3"/>
        <v>-131</v>
      </c>
    </row>
    <row r="59" spans="1:13" x14ac:dyDescent="0.35">
      <c r="A59" s="70" t="s">
        <v>218</v>
      </c>
      <c r="B59" s="71" t="s">
        <v>491</v>
      </c>
      <c r="C59" s="72" t="s">
        <v>6</v>
      </c>
      <c r="D59" s="73">
        <v>6086</v>
      </c>
      <c r="E59" s="73">
        <v>6392</v>
      </c>
      <c r="F59" s="73">
        <v>6983</v>
      </c>
      <c r="G59" s="74">
        <v>7003</v>
      </c>
      <c r="H59" s="74">
        <v>7136</v>
      </c>
      <c r="J59" s="76">
        <f t="shared" si="0"/>
        <v>-306</v>
      </c>
      <c r="K59" s="76">
        <f t="shared" si="1"/>
        <v>-591</v>
      </c>
      <c r="L59" s="76">
        <f t="shared" si="2"/>
        <v>-20</v>
      </c>
      <c r="M59" s="76">
        <f t="shared" si="3"/>
        <v>-133</v>
      </c>
    </row>
    <row r="60" spans="1:13" x14ac:dyDescent="0.35">
      <c r="A60" s="70" t="s">
        <v>219</v>
      </c>
      <c r="B60" s="71" t="s">
        <v>491</v>
      </c>
      <c r="C60" s="72" t="s">
        <v>4</v>
      </c>
      <c r="D60" s="73">
        <v>7185</v>
      </c>
      <c r="E60" s="73">
        <v>7701</v>
      </c>
      <c r="F60" s="73">
        <v>8348</v>
      </c>
      <c r="G60" s="74">
        <v>8357</v>
      </c>
      <c r="H60" s="74">
        <v>8494</v>
      </c>
      <c r="J60" s="76">
        <f t="shared" si="0"/>
        <v>-516</v>
      </c>
      <c r="K60" s="76">
        <f t="shared" si="1"/>
        <v>-647</v>
      </c>
      <c r="L60" s="76">
        <f t="shared" si="2"/>
        <v>-9</v>
      </c>
      <c r="M60" s="76">
        <f t="shared" si="3"/>
        <v>-137</v>
      </c>
    </row>
    <row r="61" spans="1:13" x14ac:dyDescent="0.35">
      <c r="A61" s="70" t="s">
        <v>220</v>
      </c>
      <c r="B61" s="71" t="s">
        <v>491</v>
      </c>
      <c r="C61" s="72" t="s">
        <v>5</v>
      </c>
      <c r="D61" s="73">
        <v>7384</v>
      </c>
      <c r="E61" s="73">
        <v>7915</v>
      </c>
      <c r="F61" s="73">
        <v>8608</v>
      </c>
      <c r="G61" s="74">
        <v>8620</v>
      </c>
      <c r="H61" s="74">
        <v>8757</v>
      </c>
      <c r="J61" s="76">
        <f t="shared" si="0"/>
        <v>-531</v>
      </c>
      <c r="K61" s="76">
        <f t="shared" si="1"/>
        <v>-693</v>
      </c>
      <c r="L61" s="76">
        <f t="shared" si="2"/>
        <v>-12</v>
      </c>
      <c r="M61" s="76">
        <f t="shared" si="3"/>
        <v>-137</v>
      </c>
    </row>
    <row r="62" spans="1:13" x14ac:dyDescent="0.35">
      <c r="A62" s="70" t="s">
        <v>221</v>
      </c>
      <c r="B62" s="71" t="s">
        <v>492</v>
      </c>
      <c r="C62" s="72" t="s">
        <v>0</v>
      </c>
      <c r="D62" s="73">
        <v>5179</v>
      </c>
      <c r="E62" s="73">
        <v>5817</v>
      </c>
      <c r="F62" s="73">
        <v>6087</v>
      </c>
      <c r="G62" s="74">
        <v>6139</v>
      </c>
      <c r="H62" s="74">
        <v>6283</v>
      </c>
      <c r="J62" s="76">
        <f t="shared" si="0"/>
        <v>-638</v>
      </c>
      <c r="K62" s="76">
        <f t="shared" si="1"/>
        <v>-270</v>
      </c>
      <c r="L62" s="76">
        <f t="shared" si="2"/>
        <v>-52</v>
      </c>
      <c r="M62" s="76">
        <f t="shared" si="3"/>
        <v>-144</v>
      </c>
    </row>
    <row r="63" spans="1:13" x14ac:dyDescent="0.35">
      <c r="A63" s="70" t="s">
        <v>222</v>
      </c>
      <c r="B63" s="71" t="s">
        <v>492</v>
      </c>
      <c r="C63" s="72" t="s">
        <v>1</v>
      </c>
      <c r="D63" s="73">
        <v>5426</v>
      </c>
      <c r="E63" s="73">
        <v>6271</v>
      </c>
      <c r="F63" s="73">
        <v>6457</v>
      </c>
      <c r="G63" s="74">
        <v>6521</v>
      </c>
      <c r="H63" s="74">
        <v>6569</v>
      </c>
      <c r="J63" s="76">
        <f t="shared" si="0"/>
        <v>-845</v>
      </c>
      <c r="K63" s="76">
        <f t="shared" si="1"/>
        <v>-186</v>
      </c>
      <c r="L63" s="76">
        <f t="shared" si="2"/>
        <v>-64</v>
      </c>
      <c r="M63" s="76">
        <f t="shared" si="3"/>
        <v>-48</v>
      </c>
    </row>
    <row r="64" spans="1:13" x14ac:dyDescent="0.35">
      <c r="A64" s="70" t="s">
        <v>223</v>
      </c>
      <c r="B64" s="71" t="s">
        <v>492</v>
      </c>
      <c r="C64" s="72" t="s">
        <v>2</v>
      </c>
      <c r="D64" s="73">
        <v>5970</v>
      </c>
      <c r="E64" s="73">
        <v>6552</v>
      </c>
      <c r="F64" s="73">
        <v>6894</v>
      </c>
      <c r="G64" s="74">
        <v>6937</v>
      </c>
      <c r="H64" s="74">
        <v>7084</v>
      </c>
      <c r="J64" s="76">
        <f t="shared" si="0"/>
        <v>-582</v>
      </c>
      <c r="K64" s="76">
        <f t="shared" si="1"/>
        <v>-342</v>
      </c>
      <c r="L64" s="76">
        <f t="shared" si="2"/>
        <v>-43</v>
      </c>
      <c r="M64" s="76">
        <f t="shared" si="3"/>
        <v>-147</v>
      </c>
    </row>
    <row r="65" spans="1:13" x14ac:dyDescent="0.35">
      <c r="A65" s="70" t="s">
        <v>224</v>
      </c>
      <c r="B65" s="71" t="s">
        <v>492</v>
      </c>
      <c r="C65" s="72" t="s">
        <v>3</v>
      </c>
      <c r="D65" s="73">
        <v>6270</v>
      </c>
      <c r="E65" s="73">
        <v>6785</v>
      </c>
      <c r="F65" s="73">
        <v>7228</v>
      </c>
      <c r="G65" s="74">
        <v>7262</v>
      </c>
      <c r="H65" s="74">
        <v>7412</v>
      </c>
      <c r="J65" s="76">
        <f t="shared" si="0"/>
        <v>-515</v>
      </c>
      <c r="K65" s="76">
        <f t="shared" si="1"/>
        <v>-443</v>
      </c>
      <c r="L65" s="76">
        <f t="shared" si="2"/>
        <v>-34</v>
      </c>
      <c r="M65" s="76">
        <f t="shared" si="3"/>
        <v>-150</v>
      </c>
    </row>
    <row r="66" spans="1:13" x14ac:dyDescent="0.35">
      <c r="A66" s="70" t="s">
        <v>225</v>
      </c>
      <c r="B66" s="71" t="s">
        <v>492</v>
      </c>
      <c r="C66" s="72" t="s">
        <v>6</v>
      </c>
      <c r="D66" s="73">
        <v>6999</v>
      </c>
      <c r="E66" s="73">
        <v>7351</v>
      </c>
      <c r="F66" s="73">
        <v>8031</v>
      </c>
      <c r="G66" s="74">
        <v>8054</v>
      </c>
      <c r="H66" s="74">
        <v>8207</v>
      </c>
      <c r="J66" s="76">
        <f t="shared" ref="J66:J129" si="4">D66-E66</f>
        <v>-352</v>
      </c>
      <c r="K66" s="76">
        <f t="shared" ref="K66:K129" si="5">E66-F66</f>
        <v>-680</v>
      </c>
      <c r="L66" s="76">
        <f t="shared" ref="L66:L129" si="6">F66-G66</f>
        <v>-23</v>
      </c>
      <c r="M66" s="76">
        <f t="shared" ref="M66:M129" si="7">G66-H66</f>
        <v>-153</v>
      </c>
    </row>
    <row r="67" spans="1:13" x14ac:dyDescent="0.35">
      <c r="A67" s="70" t="s">
        <v>226</v>
      </c>
      <c r="B67" s="71" t="s">
        <v>492</v>
      </c>
      <c r="C67" s="72" t="s">
        <v>4</v>
      </c>
      <c r="D67" s="73">
        <v>8263</v>
      </c>
      <c r="E67" s="73">
        <v>8857</v>
      </c>
      <c r="F67" s="73">
        <v>9601</v>
      </c>
      <c r="G67" s="74">
        <v>9611</v>
      </c>
      <c r="H67" s="74">
        <v>9769</v>
      </c>
      <c r="J67" s="76">
        <f t="shared" si="4"/>
        <v>-594</v>
      </c>
      <c r="K67" s="76">
        <f t="shared" si="5"/>
        <v>-744</v>
      </c>
      <c r="L67" s="76">
        <f t="shared" si="6"/>
        <v>-10</v>
      </c>
      <c r="M67" s="76">
        <f t="shared" si="7"/>
        <v>-158</v>
      </c>
    </row>
    <row r="68" spans="1:13" x14ac:dyDescent="0.35">
      <c r="A68" s="70" t="s">
        <v>227</v>
      </c>
      <c r="B68" s="71" t="s">
        <v>492</v>
      </c>
      <c r="C68" s="72" t="s">
        <v>5</v>
      </c>
      <c r="D68" s="73">
        <v>8492</v>
      </c>
      <c r="E68" s="73">
        <v>9103</v>
      </c>
      <c r="F68" s="73">
        <v>9900</v>
      </c>
      <c r="G68" s="74">
        <v>9913</v>
      </c>
      <c r="H68" s="74">
        <v>10071</v>
      </c>
      <c r="J68" s="76">
        <f t="shared" si="4"/>
        <v>-611</v>
      </c>
      <c r="K68" s="76">
        <f t="shared" si="5"/>
        <v>-797</v>
      </c>
      <c r="L68" s="76">
        <f t="shared" si="6"/>
        <v>-13</v>
      </c>
      <c r="M68" s="76">
        <f t="shared" si="7"/>
        <v>-158</v>
      </c>
    </row>
    <row r="69" spans="1:13" x14ac:dyDescent="0.35">
      <c r="A69" s="70" t="s">
        <v>228</v>
      </c>
      <c r="B69" s="71" t="s">
        <v>493</v>
      </c>
      <c r="C69" s="72" t="s">
        <v>27</v>
      </c>
      <c r="D69" s="73">
        <v>3720</v>
      </c>
      <c r="E69" s="73">
        <v>4038</v>
      </c>
      <c r="F69" s="73">
        <v>4038</v>
      </c>
      <c r="G69" s="74">
        <v>4465</v>
      </c>
      <c r="H69" s="74" t="s">
        <v>17</v>
      </c>
      <c r="J69" s="76">
        <f t="shared" si="4"/>
        <v>-318</v>
      </c>
      <c r="K69" s="76">
        <f t="shared" si="5"/>
        <v>0</v>
      </c>
      <c r="L69" s="76">
        <f t="shared" si="6"/>
        <v>-427</v>
      </c>
      <c r="M69" s="76" t="e">
        <f t="shared" si="7"/>
        <v>#VALUE!</v>
      </c>
    </row>
    <row r="70" spans="1:13" x14ac:dyDescent="0.35">
      <c r="A70" s="70" t="s">
        <v>229</v>
      </c>
      <c r="B70" s="71" t="s">
        <v>493</v>
      </c>
      <c r="C70" s="72" t="s">
        <v>20</v>
      </c>
      <c r="D70" s="73">
        <v>4113</v>
      </c>
      <c r="E70" s="73">
        <v>4501</v>
      </c>
      <c r="F70" s="73">
        <v>4501</v>
      </c>
      <c r="G70" s="74">
        <v>4996</v>
      </c>
      <c r="H70" s="74" t="s">
        <v>17</v>
      </c>
      <c r="J70" s="76">
        <f t="shared" si="4"/>
        <v>-388</v>
      </c>
      <c r="K70" s="76">
        <f t="shared" si="5"/>
        <v>0</v>
      </c>
      <c r="L70" s="76">
        <f t="shared" si="6"/>
        <v>-495</v>
      </c>
      <c r="M70" s="76" t="e">
        <f t="shared" si="7"/>
        <v>#VALUE!</v>
      </c>
    </row>
    <row r="71" spans="1:13" x14ac:dyDescent="0.35">
      <c r="A71" s="70" t="s">
        <v>230</v>
      </c>
      <c r="B71" s="71" t="s">
        <v>493</v>
      </c>
      <c r="C71" s="72" t="s">
        <v>18</v>
      </c>
      <c r="D71" s="73">
        <v>4849</v>
      </c>
      <c r="E71" s="73">
        <v>4929</v>
      </c>
      <c r="F71" s="73">
        <v>4929</v>
      </c>
      <c r="G71" s="74">
        <v>5435</v>
      </c>
      <c r="H71" s="74" t="s">
        <v>17</v>
      </c>
      <c r="J71" s="76">
        <f t="shared" si="4"/>
        <v>-80</v>
      </c>
      <c r="K71" s="76">
        <f t="shared" si="5"/>
        <v>0</v>
      </c>
      <c r="L71" s="76">
        <f t="shared" si="6"/>
        <v>-506</v>
      </c>
      <c r="M71" s="76" t="e">
        <f t="shared" si="7"/>
        <v>#VALUE!</v>
      </c>
    </row>
    <row r="72" spans="1:13" x14ac:dyDescent="0.35">
      <c r="A72" s="70" t="s">
        <v>231</v>
      </c>
      <c r="B72" s="71" t="s">
        <v>493</v>
      </c>
      <c r="C72" s="72" t="s">
        <v>6</v>
      </c>
      <c r="D72" s="73">
        <v>5342</v>
      </c>
      <c r="E72" s="73">
        <v>5475</v>
      </c>
      <c r="F72" s="73">
        <v>5475</v>
      </c>
      <c r="G72" s="74">
        <v>6188</v>
      </c>
      <c r="H72" s="74" t="s">
        <v>17</v>
      </c>
      <c r="J72" s="76">
        <f t="shared" si="4"/>
        <v>-133</v>
      </c>
      <c r="K72" s="76">
        <f t="shared" si="5"/>
        <v>0</v>
      </c>
      <c r="L72" s="76">
        <f t="shared" si="6"/>
        <v>-713</v>
      </c>
      <c r="M72" s="76" t="e">
        <f t="shared" si="7"/>
        <v>#VALUE!</v>
      </c>
    </row>
    <row r="73" spans="1:13" x14ac:dyDescent="0.35">
      <c r="A73" s="70" t="s">
        <v>232</v>
      </c>
      <c r="B73" s="71" t="s">
        <v>493</v>
      </c>
      <c r="C73" s="72" t="s">
        <v>4</v>
      </c>
      <c r="D73" s="73">
        <v>6453</v>
      </c>
      <c r="E73" s="73">
        <v>6723</v>
      </c>
      <c r="F73" s="73">
        <v>6723</v>
      </c>
      <c r="G73" s="74">
        <v>7268</v>
      </c>
      <c r="H73" s="74" t="s">
        <v>17</v>
      </c>
      <c r="J73" s="76">
        <f t="shared" si="4"/>
        <v>-270</v>
      </c>
      <c r="K73" s="76">
        <f t="shared" si="5"/>
        <v>0</v>
      </c>
      <c r="L73" s="76">
        <f t="shared" si="6"/>
        <v>-545</v>
      </c>
      <c r="M73" s="76" t="e">
        <f t="shared" si="7"/>
        <v>#VALUE!</v>
      </c>
    </row>
    <row r="74" spans="1:13" x14ac:dyDescent="0.35">
      <c r="A74" s="70" t="s">
        <v>233</v>
      </c>
      <c r="B74" s="71" t="s">
        <v>493</v>
      </c>
      <c r="C74" s="72" t="s">
        <v>5</v>
      </c>
      <c r="D74" s="73">
        <v>6927</v>
      </c>
      <c r="E74" s="73">
        <v>7190</v>
      </c>
      <c r="F74" s="73">
        <v>7190</v>
      </c>
      <c r="G74" s="74">
        <v>7657</v>
      </c>
      <c r="H74" s="74" t="s">
        <v>17</v>
      </c>
      <c r="J74" s="76">
        <f t="shared" si="4"/>
        <v>-263</v>
      </c>
      <c r="K74" s="76">
        <f t="shared" si="5"/>
        <v>0</v>
      </c>
      <c r="L74" s="76">
        <f t="shared" si="6"/>
        <v>-467</v>
      </c>
      <c r="M74" s="76" t="e">
        <f t="shared" si="7"/>
        <v>#VALUE!</v>
      </c>
    </row>
    <row r="75" spans="1:13" x14ac:dyDescent="0.35">
      <c r="A75" s="70" t="s">
        <v>234</v>
      </c>
      <c r="B75" s="71" t="s">
        <v>494</v>
      </c>
      <c r="C75" s="72" t="s">
        <v>0</v>
      </c>
      <c r="D75" s="73">
        <v>3480</v>
      </c>
      <c r="E75" s="73">
        <v>3748</v>
      </c>
      <c r="F75" s="73">
        <v>3748</v>
      </c>
      <c r="G75" s="74">
        <v>4052</v>
      </c>
      <c r="H75" s="74" t="s">
        <v>17</v>
      </c>
      <c r="J75" s="76">
        <f t="shared" si="4"/>
        <v>-268</v>
      </c>
      <c r="K75" s="76">
        <f t="shared" si="5"/>
        <v>0</v>
      </c>
      <c r="L75" s="76">
        <f t="shared" si="6"/>
        <v>-304</v>
      </c>
      <c r="M75" s="76" t="e">
        <f t="shared" si="7"/>
        <v>#VALUE!</v>
      </c>
    </row>
    <row r="76" spans="1:13" x14ac:dyDescent="0.35">
      <c r="A76" s="70" t="s">
        <v>235</v>
      </c>
      <c r="B76" s="71" t="s">
        <v>494</v>
      </c>
      <c r="C76" s="72" t="s">
        <v>1</v>
      </c>
      <c r="D76" s="73">
        <v>3836</v>
      </c>
      <c r="E76" s="73">
        <v>4266</v>
      </c>
      <c r="F76" s="73">
        <v>4266</v>
      </c>
      <c r="G76" s="74">
        <v>4695</v>
      </c>
      <c r="H76" s="74" t="s">
        <v>17</v>
      </c>
      <c r="J76" s="76">
        <f t="shared" si="4"/>
        <v>-430</v>
      </c>
      <c r="K76" s="76">
        <f t="shared" si="5"/>
        <v>0</v>
      </c>
      <c r="L76" s="76">
        <f t="shared" si="6"/>
        <v>-429</v>
      </c>
      <c r="M76" s="76" t="e">
        <f t="shared" si="7"/>
        <v>#VALUE!</v>
      </c>
    </row>
    <row r="77" spans="1:13" x14ac:dyDescent="0.35">
      <c r="A77" s="70" t="s">
        <v>236</v>
      </c>
      <c r="B77" s="71" t="s">
        <v>494</v>
      </c>
      <c r="C77" s="72" t="s">
        <v>2</v>
      </c>
      <c r="D77" s="73">
        <v>4238</v>
      </c>
      <c r="E77" s="73">
        <v>4750</v>
      </c>
      <c r="F77" s="73">
        <v>4750</v>
      </c>
      <c r="G77" s="74">
        <v>5245</v>
      </c>
      <c r="H77" s="74" t="s">
        <v>17</v>
      </c>
      <c r="J77" s="76">
        <f t="shared" si="4"/>
        <v>-512</v>
      </c>
      <c r="K77" s="76">
        <f t="shared" si="5"/>
        <v>0</v>
      </c>
      <c r="L77" s="76">
        <f t="shared" si="6"/>
        <v>-495</v>
      </c>
      <c r="M77" s="76" t="e">
        <f t="shared" si="7"/>
        <v>#VALUE!</v>
      </c>
    </row>
    <row r="78" spans="1:13" x14ac:dyDescent="0.35">
      <c r="A78" s="70" t="s">
        <v>237</v>
      </c>
      <c r="B78" s="71" t="s">
        <v>494</v>
      </c>
      <c r="C78" s="72" t="s">
        <v>3</v>
      </c>
      <c r="D78" s="73">
        <v>4641</v>
      </c>
      <c r="E78" s="73">
        <v>5109</v>
      </c>
      <c r="F78" s="73">
        <v>5109</v>
      </c>
      <c r="G78" s="74">
        <v>5667</v>
      </c>
      <c r="H78" s="74" t="s">
        <v>17</v>
      </c>
      <c r="J78" s="76">
        <f t="shared" si="4"/>
        <v>-468</v>
      </c>
      <c r="K78" s="76">
        <f t="shared" si="5"/>
        <v>0</v>
      </c>
      <c r="L78" s="76">
        <f t="shared" si="6"/>
        <v>-558</v>
      </c>
      <c r="M78" s="76" t="e">
        <f t="shared" si="7"/>
        <v>#VALUE!</v>
      </c>
    </row>
    <row r="79" spans="1:13" x14ac:dyDescent="0.35">
      <c r="A79" s="70" t="s">
        <v>238</v>
      </c>
      <c r="B79" s="71" t="s">
        <v>494</v>
      </c>
      <c r="C79" s="72" t="s">
        <v>6</v>
      </c>
      <c r="D79" s="73">
        <v>5359</v>
      </c>
      <c r="E79" s="73">
        <v>5650</v>
      </c>
      <c r="F79" s="73">
        <v>5650</v>
      </c>
      <c r="G79" s="74">
        <v>6360</v>
      </c>
      <c r="H79" s="74" t="s">
        <v>17</v>
      </c>
      <c r="J79" s="76">
        <f t="shared" si="4"/>
        <v>-291</v>
      </c>
      <c r="K79" s="76">
        <f t="shared" si="5"/>
        <v>0</v>
      </c>
      <c r="L79" s="76">
        <f t="shared" si="6"/>
        <v>-710</v>
      </c>
      <c r="M79" s="76" t="e">
        <f t="shared" si="7"/>
        <v>#VALUE!</v>
      </c>
    </row>
    <row r="80" spans="1:13" x14ac:dyDescent="0.35">
      <c r="A80" s="70" t="s">
        <v>239</v>
      </c>
      <c r="B80" s="71" t="s">
        <v>494</v>
      </c>
      <c r="C80" s="72" t="s">
        <v>4</v>
      </c>
      <c r="D80" s="73">
        <v>6884</v>
      </c>
      <c r="E80" s="73">
        <v>7217</v>
      </c>
      <c r="F80" s="73">
        <v>7217</v>
      </c>
      <c r="G80" s="74">
        <v>7691</v>
      </c>
      <c r="H80" s="74" t="s">
        <v>17</v>
      </c>
      <c r="J80" s="76">
        <f t="shared" si="4"/>
        <v>-333</v>
      </c>
      <c r="K80" s="76">
        <f t="shared" si="5"/>
        <v>0</v>
      </c>
      <c r="L80" s="76">
        <f t="shared" si="6"/>
        <v>-474</v>
      </c>
      <c r="M80" s="76" t="e">
        <f t="shared" si="7"/>
        <v>#VALUE!</v>
      </c>
    </row>
    <row r="81" spans="1:13" x14ac:dyDescent="0.35">
      <c r="A81" s="70" t="s">
        <v>240</v>
      </c>
      <c r="B81" s="71" t="s">
        <v>494</v>
      </c>
      <c r="C81" s="72" t="s">
        <v>5</v>
      </c>
      <c r="D81" s="73">
        <v>7281</v>
      </c>
      <c r="E81" s="73">
        <v>7664</v>
      </c>
      <c r="F81" s="73">
        <v>7664</v>
      </c>
      <c r="G81" s="74">
        <v>8049</v>
      </c>
      <c r="H81" s="74" t="s">
        <v>17</v>
      </c>
      <c r="J81" s="76">
        <f t="shared" si="4"/>
        <v>-383</v>
      </c>
      <c r="K81" s="76">
        <f t="shared" si="5"/>
        <v>0</v>
      </c>
      <c r="L81" s="76">
        <f t="shared" si="6"/>
        <v>-385</v>
      </c>
      <c r="M81" s="76" t="e">
        <f t="shared" si="7"/>
        <v>#VALUE!</v>
      </c>
    </row>
    <row r="82" spans="1:13" x14ac:dyDescent="0.35">
      <c r="A82" s="70" t="s">
        <v>241</v>
      </c>
      <c r="B82" s="71" t="s">
        <v>495</v>
      </c>
      <c r="C82" s="72" t="s">
        <v>496</v>
      </c>
      <c r="D82" s="73">
        <v>4372</v>
      </c>
      <c r="E82" s="73">
        <v>4271</v>
      </c>
      <c r="F82" s="73">
        <v>4512</v>
      </c>
      <c r="G82" s="74">
        <v>4590</v>
      </c>
      <c r="H82" s="74">
        <v>4669</v>
      </c>
      <c r="J82" s="76">
        <f t="shared" si="4"/>
        <v>101</v>
      </c>
      <c r="K82" s="76">
        <f t="shared" si="5"/>
        <v>-241</v>
      </c>
      <c r="L82" s="76">
        <f t="shared" si="6"/>
        <v>-78</v>
      </c>
      <c r="M82" s="76">
        <f t="shared" si="7"/>
        <v>-79</v>
      </c>
    </row>
    <row r="83" spans="1:13" x14ac:dyDescent="0.35">
      <c r="A83" s="70" t="s">
        <v>242</v>
      </c>
      <c r="B83" s="71" t="s">
        <v>495</v>
      </c>
      <c r="C83" s="72" t="s">
        <v>478</v>
      </c>
      <c r="D83" s="73">
        <v>4652</v>
      </c>
      <c r="E83" s="73">
        <v>4560</v>
      </c>
      <c r="F83" s="73">
        <v>4928</v>
      </c>
      <c r="G83" s="74">
        <v>5013</v>
      </c>
      <c r="H83" s="74">
        <v>5099</v>
      </c>
      <c r="J83" s="76">
        <f t="shared" si="4"/>
        <v>92</v>
      </c>
      <c r="K83" s="76">
        <f t="shared" si="5"/>
        <v>-368</v>
      </c>
      <c r="L83" s="76">
        <f t="shared" si="6"/>
        <v>-85</v>
      </c>
      <c r="M83" s="76">
        <f t="shared" si="7"/>
        <v>-86</v>
      </c>
    </row>
    <row r="84" spans="1:13" x14ac:dyDescent="0.35">
      <c r="A84" s="70" t="s">
        <v>243</v>
      </c>
      <c r="B84" s="71" t="s">
        <v>495</v>
      </c>
      <c r="C84" s="72" t="s">
        <v>497</v>
      </c>
      <c r="D84" s="73">
        <v>5089</v>
      </c>
      <c r="E84" s="73">
        <v>4946</v>
      </c>
      <c r="F84" s="73">
        <v>5337</v>
      </c>
      <c r="G84" s="74">
        <v>5429</v>
      </c>
      <c r="H84" s="74">
        <v>5522</v>
      </c>
      <c r="J84" s="76">
        <f t="shared" si="4"/>
        <v>143</v>
      </c>
      <c r="K84" s="76">
        <f t="shared" si="5"/>
        <v>-391</v>
      </c>
      <c r="L84" s="76">
        <f t="shared" si="6"/>
        <v>-92</v>
      </c>
      <c r="M84" s="76">
        <f t="shared" si="7"/>
        <v>-93</v>
      </c>
    </row>
    <row r="85" spans="1:13" x14ac:dyDescent="0.35">
      <c r="A85" s="70" t="s">
        <v>244</v>
      </c>
      <c r="B85" s="71" t="s">
        <v>495</v>
      </c>
      <c r="C85" s="72" t="s">
        <v>498</v>
      </c>
      <c r="D85" s="73">
        <v>5893</v>
      </c>
      <c r="E85" s="73">
        <v>5718</v>
      </c>
      <c r="F85" s="73">
        <v>6202</v>
      </c>
      <c r="G85" s="74">
        <v>6354</v>
      </c>
      <c r="H85" s="74">
        <v>6463</v>
      </c>
      <c r="J85" s="76">
        <f t="shared" si="4"/>
        <v>175</v>
      </c>
      <c r="K85" s="76">
        <f t="shared" si="5"/>
        <v>-484</v>
      </c>
      <c r="L85" s="76">
        <f t="shared" si="6"/>
        <v>-152</v>
      </c>
      <c r="M85" s="76">
        <f t="shared" si="7"/>
        <v>-109</v>
      </c>
    </row>
    <row r="86" spans="1:13" x14ac:dyDescent="0.35">
      <c r="A86" s="70" t="s">
        <v>245</v>
      </c>
      <c r="B86" s="71" t="s">
        <v>495</v>
      </c>
      <c r="C86" s="72" t="s">
        <v>499</v>
      </c>
      <c r="D86" s="73">
        <v>7532</v>
      </c>
      <c r="E86" s="73">
        <v>7292</v>
      </c>
      <c r="F86" s="73">
        <v>7398</v>
      </c>
      <c r="G86" s="74">
        <v>7480</v>
      </c>
      <c r="H86" s="74">
        <v>7698</v>
      </c>
      <c r="J86" s="76">
        <f t="shared" si="4"/>
        <v>240</v>
      </c>
      <c r="K86" s="76">
        <f t="shared" si="5"/>
        <v>-106</v>
      </c>
      <c r="L86" s="76">
        <f t="shared" si="6"/>
        <v>-82</v>
      </c>
      <c r="M86" s="76">
        <f t="shared" si="7"/>
        <v>-218</v>
      </c>
    </row>
    <row r="87" spans="1:13" x14ac:dyDescent="0.35">
      <c r="A87" s="70" t="s">
        <v>246</v>
      </c>
      <c r="B87" s="71" t="s">
        <v>500</v>
      </c>
      <c r="C87" s="72" t="s">
        <v>247</v>
      </c>
      <c r="D87" s="73">
        <v>2451</v>
      </c>
      <c r="E87" s="73">
        <v>2489</v>
      </c>
      <c r="F87" s="73">
        <v>2676</v>
      </c>
      <c r="G87" s="74" t="s">
        <v>17</v>
      </c>
      <c r="H87" s="74"/>
      <c r="J87" s="76">
        <f t="shared" si="4"/>
        <v>-38</v>
      </c>
      <c r="K87" s="76">
        <f t="shared" si="5"/>
        <v>-187</v>
      </c>
      <c r="L87" s="76" t="e">
        <f t="shared" si="6"/>
        <v>#VALUE!</v>
      </c>
      <c r="M87" s="76" t="e">
        <f t="shared" si="7"/>
        <v>#VALUE!</v>
      </c>
    </row>
    <row r="88" spans="1:13" x14ac:dyDescent="0.35">
      <c r="A88" s="70" t="s">
        <v>248</v>
      </c>
      <c r="B88" s="71" t="s">
        <v>500</v>
      </c>
      <c r="C88" s="72" t="s">
        <v>249</v>
      </c>
      <c r="D88" s="73">
        <v>2546</v>
      </c>
      <c r="E88" s="73">
        <v>2587</v>
      </c>
      <c r="F88" s="73">
        <v>2771</v>
      </c>
      <c r="G88" s="74" t="s">
        <v>17</v>
      </c>
      <c r="H88" s="74"/>
      <c r="J88" s="76">
        <f t="shared" si="4"/>
        <v>-41</v>
      </c>
      <c r="K88" s="76">
        <f t="shared" si="5"/>
        <v>-184</v>
      </c>
      <c r="L88" s="76" t="e">
        <f t="shared" si="6"/>
        <v>#VALUE!</v>
      </c>
      <c r="M88" s="76" t="e">
        <f t="shared" si="7"/>
        <v>#VALUE!</v>
      </c>
    </row>
    <row r="89" spans="1:13" x14ac:dyDescent="0.35">
      <c r="A89" s="70" t="s">
        <v>250</v>
      </c>
      <c r="B89" s="71" t="s">
        <v>500</v>
      </c>
      <c r="C89" s="72" t="s">
        <v>251</v>
      </c>
      <c r="D89" s="73">
        <v>2836</v>
      </c>
      <c r="E89" s="73">
        <v>2890</v>
      </c>
      <c r="F89" s="73">
        <v>3081</v>
      </c>
      <c r="G89" s="74" t="s">
        <v>17</v>
      </c>
      <c r="H89" s="74"/>
      <c r="J89" s="76">
        <f t="shared" si="4"/>
        <v>-54</v>
      </c>
      <c r="K89" s="76">
        <f t="shared" si="5"/>
        <v>-191</v>
      </c>
      <c r="L89" s="76" t="e">
        <f t="shared" si="6"/>
        <v>#VALUE!</v>
      </c>
      <c r="M89" s="76" t="e">
        <f t="shared" si="7"/>
        <v>#VALUE!</v>
      </c>
    </row>
    <row r="90" spans="1:13" x14ac:dyDescent="0.35">
      <c r="A90" s="70" t="s">
        <v>252</v>
      </c>
      <c r="B90" s="71" t="s">
        <v>501</v>
      </c>
      <c r="C90" s="72" t="s">
        <v>23</v>
      </c>
      <c r="D90" s="73">
        <v>1811</v>
      </c>
      <c r="E90" s="73">
        <v>2223</v>
      </c>
      <c r="F90" s="73">
        <v>2430</v>
      </c>
      <c r="G90" s="74">
        <v>2525</v>
      </c>
      <c r="H90" s="74"/>
      <c r="J90" s="76">
        <f t="shared" si="4"/>
        <v>-412</v>
      </c>
      <c r="K90" s="76">
        <f t="shared" si="5"/>
        <v>-207</v>
      </c>
      <c r="L90" s="76">
        <f t="shared" si="6"/>
        <v>-95</v>
      </c>
      <c r="M90" s="76">
        <f t="shared" si="7"/>
        <v>2525</v>
      </c>
    </row>
    <row r="91" spans="1:13" x14ac:dyDescent="0.35">
      <c r="A91" s="70" t="s">
        <v>253</v>
      </c>
      <c r="B91" s="71" t="s">
        <v>501</v>
      </c>
      <c r="C91" s="72" t="s">
        <v>24</v>
      </c>
      <c r="D91" s="73">
        <v>1959</v>
      </c>
      <c r="E91" s="73">
        <v>2344</v>
      </c>
      <c r="F91" s="73">
        <v>2560</v>
      </c>
      <c r="G91" s="74">
        <v>2647</v>
      </c>
      <c r="H91" s="74"/>
      <c r="J91" s="76">
        <f t="shared" si="4"/>
        <v>-385</v>
      </c>
      <c r="K91" s="76">
        <f t="shared" si="5"/>
        <v>-216</v>
      </c>
      <c r="L91" s="76">
        <f t="shared" si="6"/>
        <v>-87</v>
      </c>
      <c r="M91" s="76">
        <f t="shared" si="7"/>
        <v>2647</v>
      </c>
    </row>
    <row r="92" spans="1:13" x14ac:dyDescent="0.35">
      <c r="A92" s="70" t="s">
        <v>254</v>
      </c>
      <c r="B92" s="71" t="s">
        <v>501</v>
      </c>
      <c r="C92" s="72" t="s">
        <v>25</v>
      </c>
      <c r="D92" s="73">
        <v>2072</v>
      </c>
      <c r="E92" s="73">
        <v>2459</v>
      </c>
      <c r="F92" s="73">
        <v>2696</v>
      </c>
      <c r="G92" s="74">
        <v>2800</v>
      </c>
      <c r="H92" s="74"/>
      <c r="J92" s="76">
        <f t="shared" si="4"/>
        <v>-387</v>
      </c>
      <c r="K92" s="76">
        <f t="shared" si="5"/>
        <v>-237</v>
      </c>
      <c r="L92" s="76">
        <f t="shared" si="6"/>
        <v>-104</v>
      </c>
      <c r="M92" s="76">
        <f t="shared" si="7"/>
        <v>2800</v>
      </c>
    </row>
    <row r="93" spans="1:13" x14ac:dyDescent="0.35">
      <c r="A93" s="70" t="s">
        <v>255</v>
      </c>
      <c r="B93" s="71" t="s">
        <v>501</v>
      </c>
      <c r="C93" s="72" t="s">
        <v>256</v>
      </c>
      <c r="D93" s="73">
        <v>2531</v>
      </c>
      <c r="E93" s="73">
        <v>2664</v>
      </c>
      <c r="F93" s="73">
        <v>3317</v>
      </c>
      <c r="G93" s="74">
        <v>3426</v>
      </c>
      <c r="H93" s="74"/>
      <c r="J93" s="76">
        <f t="shared" si="4"/>
        <v>-133</v>
      </c>
      <c r="K93" s="76">
        <f t="shared" si="5"/>
        <v>-653</v>
      </c>
      <c r="L93" s="76">
        <f t="shared" si="6"/>
        <v>-109</v>
      </c>
      <c r="M93" s="76">
        <f t="shared" si="7"/>
        <v>3426</v>
      </c>
    </row>
    <row r="94" spans="1:13" x14ac:dyDescent="0.35">
      <c r="A94" s="70" t="s">
        <v>257</v>
      </c>
      <c r="B94" s="71" t="s">
        <v>502</v>
      </c>
      <c r="C94" s="72" t="s">
        <v>105</v>
      </c>
      <c r="D94" s="73">
        <v>1919</v>
      </c>
      <c r="E94" s="73">
        <v>2203</v>
      </c>
      <c r="F94" s="73">
        <v>2444</v>
      </c>
      <c r="G94" s="74">
        <v>2501</v>
      </c>
      <c r="H94" s="74"/>
      <c r="J94" s="76">
        <f t="shared" si="4"/>
        <v>-284</v>
      </c>
      <c r="K94" s="76">
        <f t="shared" si="5"/>
        <v>-241</v>
      </c>
      <c r="L94" s="76">
        <f t="shared" si="6"/>
        <v>-57</v>
      </c>
      <c r="M94" s="76">
        <f t="shared" si="7"/>
        <v>2501</v>
      </c>
    </row>
    <row r="95" spans="1:13" x14ac:dyDescent="0.35">
      <c r="A95" s="70" t="s">
        <v>258</v>
      </c>
      <c r="B95" s="71" t="s">
        <v>502</v>
      </c>
      <c r="C95" s="72" t="s">
        <v>143</v>
      </c>
      <c r="D95" s="73">
        <v>1989</v>
      </c>
      <c r="E95" s="73">
        <v>2317</v>
      </c>
      <c r="F95" s="73">
        <v>2529</v>
      </c>
      <c r="G95" s="74">
        <v>2624</v>
      </c>
      <c r="H95" s="74"/>
      <c r="J95" s="76">
        <f t="shared" si="4"/>
        <v>-328</v>
      </c>
      <c r="K95" s="76">
        <f t="shared" si="5"/>
        <v>-212</v>
      </c>
      <c r="L95" s="76">
        <f t="shared" si="6"/>
        <v>-95</v>
      </c>
      <c r="M95" s="76">
        <f t="shared" si="7"/>
        <v>2624</v>
      </c>
    </row>
    <row r="96" spans="1:13" x14ac:dyDescent="0.35">
      <c r="A96" s="70" t="s">
        <v>259</v>
      </c>
      <c r="B96" s="71" t="s">
        <v>502</v>
      </c>
      <c r="C96" s="72" t="s">
        <v>144</v>
      </c>
      <c r="D96" s="73">
        <v>2096</v>
      </c>
      <c r="E96" s="73">
        <v>2454</v>
      </c>
      <c r="F96" s="73">
        <v>2680</v>
      </c>
      <c r="G96" s="74">
        <v>2730</v>
      </c>
      <c r="H96" s="74"/>
      <c r="J96" s="76">
        <f t="shared" si="4"/>
        <v>-358</v>
      </c>
      <c r="K96" s="76">
        <f t="shared" si="5"/>
        <v>-226</v>
      </c>
      <c r="L96" s="76">
        <f t="shared" si="6"/>
        <v>-50</v>
      </c>
      <c r="M96" s="76">
        <f t="shared" si="7"/>
        <v>2730</v>
      </c>
    </row>
    <row r="97" spans="1:13" x14ac:dyDescent="0.35">
      <c r="A97" s="70" t="s">
        <v>260</v>
      </c>
      <c r="B97" s="71" t="s">
        <v>502</v>
      </c>
      <c r="C97" s="72" t="s">
        <v>145</v>
      </c>
      <c r="D97" s="73">
        <v>2237</v>
      </c>
      <c r="E97" s="73">
        <v>2614</v>
      </c>
      <c r="F97" s="73">
        <v>2928</v>
      </c>
      <c r="G97" s="74">
        <v>2973</v>
      </c>
      <c r="H97" s="74"/>
      <c r="J97" s="76">
        <f t="shared" si="4"/>
        <v>-377</v>
      </c>
      <c r="K97" s="76">
        <f t="shared" si="5"/>
        <v>-314</v>
      </c>
      <c r="L97" s="76">
        <f t="shared" si="6"/>
        <v>-45</v>
      </c>
      <c r="M97" s="76">
        <f t="shared" si="7"/>
        <v>2973</v>
      </c>
    </row>
    <row r="98" spans="1:13" x14ac:dyDescent="0.35">
      <c r="A98" s="70" t="s">
        <v>261</v>
      </c>
      <c r="B98" s="71" t="s">
        <v>503</v>
      </c>
      <c r="C98" s="72" t="s">
        <v>7</v>
      </c>
      <c r="D98" s="73">
        <v>2170</v>
      </c>
      <c r="E98" s="73">
        <v>2733</v>
      </c>
      <c r="F98" s="73">
        <v>2920</v>
      </c>
      <c r="G98" s="74" t="s">
        <v>17</v>
      </c>
      <c r="H98" s="74"/>
      <c r="J98" s="76">
        <f t="shared" si="4"/>
        <v>-563</v>
      </c>
      <c r="K98" s="76">
        <f t="shared" si="5"/>
        <v>-187</v>
      </c>
      <c r="L98" s="76" t="e">
        <f t="shared" si="6"/>
        <v>#VALUE!</v>
      </c>
      <c r="M98" s="76" t="e">
        <f t="shared" si="7"/>
        <v>#VALUE!</v>
      </c>
    </row>
    <row r="99" spans="1:13" x14ac:dyDescent="0.35">
      <c r="A99" s="70" t="s">
        <v>262</v>
      </c>
      <c r="B99" s="71" t="s">
        <v>503</v>
      </c>
      <c r="C99" s="72" t="s">
        <v>8</v>
      </c>
      <c r="D99" s="73">
        <v>2286</v>
      </c>
      <c r="E99" s="73">
        <v>2957</v>
      </c>
      <c r="F99" s="73">
        <v>3196</v>
      </c>
      <c r="G99" s="74" t="s">
        <v>17</v>
      </c>
      <c r="H99" s="74"/>
      <c r="J99" s="76">
        <f t="shared" si="4"/>
        <v>-671</v>
      </c>
      <c r="K99" s="76">
        <f t="shared" si="5"/>
        <v>-239</v>
      </c>
      <c r="L99" s="76" t="e">
        <f t="shared" si="6"/>
        <v>#VALUE!</v>
      </c>
      <c r="M99" s="76" t="e">
        <f t="shared" si="7"/>
        <v>#VALUE!</v>
      </c>
    </row>
    <row r="100" spans="1:13" x14ac:dyDescent="0.35">
      <c r="A100" s="70" t="s">
        <v>263</v>
      </c>
      <c r="B100" s="71" t="s">
        <v>503</v>
      </c>
      <c r="C100" s="72" t="s">
        <v>9</v>
      </c>
      <c r="D100" s="73">
        <v>2598</v>
      </c>
      <c r="E100" s="73">
        <v>3111</v>
      </c>
      <c r="F100" s="73">
        <v>3347</v>
      </c>
      <c r="G100" s="74" t="s">
        <v>17</v>
      </c>
      <c r="H100" s="74"/>
      <c r="J100" s="76">
        <f t="shared" si="4"/>
        <v>-513</v>
      </c>
      <c r="K100" s="76">
        <f t="shared" si="5"/>
        <v>-236</v>
      </c>
      <c r="L100" s="76" t="e">
        <f t="shared" si="6"/>
        <v>#VALUE!</v>
      </c>
      <c r="M100" s="76" t="e">
        <f t="shared" si="7"/>
        <v>#VALUE!</v>
      </c>
    </row>
    <row r="101" spans="1:13" x14ac:dyDescent="0.35">
      <c r="A101" s="70" t="s">
        <v>264</v>
      </c>
      <c r="B101" s="71" t="s">
        <v>504</v>
      </c>
      <c r="C101" s="72" t="s">
        <v>7</v>
      </c>
      <c r="D101" s="73">
        <v>2066</v>
      </c>
      <c r="E101" s="73">
        <v>2417</v>
      </c>
      <c r="F101" s="73">
        <v>2653</v>
      </c>
      <c r="G101" s="74">
        <v>2741</v>
      </c>
      <c r="H101" s="74"/>
      <c r="J101" s="76">
        <f t="shared" si="4"/>
        <v>-351</v>
      </c>
      <c r="K101" s="76">
        <f t="shared" si="5"/>
        <v>-236</v>
      </c>
      <c r="L101" s="76">
        <f t="shared" si="6"/>
        <v>-88</v>
      </c>
      <c r="M101" s="76">
        <f t="shared" si="7"/>
        <v>2741</v>
      </c>
    </row>
    <row r="102" spans="1:13" x14ac:dyDescent="0.35">
      <c r="A102" s="70" t="s">
        <v>265</v>
      </c>
      <c r="B102" s="71" t="s">
        <v>504</v>
      </c>
      <c r="C102" s="72" t="s">
        <v>8</v>
      </c>
      <c r="D102" s="73">
        <v>2144</v>
      </c>
      <c r="E102" s="73">
        <v>2486</v>
      </c>
      <c r="F102" s="73">
        <v>2728</v>
      </c>
      <c r="G102" s="74">
        <v>2815</v>
      </c>
      <c r="H102" s="74"/>
      <c r="J102" s="76">
        <f t="shared" si="4"/>
        <v>-342</v>
      </c>
      <c r="K102" s="76">
        <f t="shared" si="5"/>
        <v>-242</v>
      </c>
      <c r="L102" s="76">
        <f t="shared" si="6"/>
        <v>-87</v>
      </c>
      <c r="M102" s="76">
        <f t="shared" si="7"/>
        <v>2815</v>
      </c>
    </row>
    <row r="103" spans="1:13" x14ac:dyDescent="0.35">
      <c r="A103" s="70" t="s">
        <v>266</v>
      </c>
      <c r="B103" s="71" t="s">
        <v>504</v>
      </c>
      <c r="C103" s="72" t="s">
        <v>9</v>
      </c>
      <c r="D103" s="73">
        <v>2288</v>
      </c>
      <c r="E103" s="73">
        <v>2614</v>
      </c>
      <c r="F103" s="73">
        <v>2884</v>
      </c>
      <c r="G103" s="74">
        <v>2971</v>
      </c>
      <c r="H103" s="74"/>
      <c r="J103" s="76">
        <f t="shared" si="4"/>
        <v>-326</v>
      </c>
      <c r="K103" s="76">
        <f t="shared" si="5"/>
        <v>-270</v>
      </c>
      <c r="L103" s="76">
        <f t="shared" si="6"/>
        <v>-87</v>
      </c>
      <c r="M103" s="76">
        <f t="shared" si="7"/>
        <v>2971</v>
      </c>
    </row>
    <row r="104" spans="1:13" x14ac:dyDescent="0.35">
      <c r="A104" s="70" t="s">
        <v>267</v>
      </c>
      <c r="B104" s="71" t="s">
        <v>504</v>
      </c>
      <c r="C104" s="72" t="s">
        <v>22</v>
      </c>
      <c r="D104" s="73">
        <v>2406</v>
      </c>
      <c r="E104" s="73">
        <v>2732</v>
      </c>
      <c r="F104" s="73">
        <v>3045</v>
      </c>
      <c r="G104" s="74">
        <v>3132</v>
      </c>
      <c r="H104" s="74"/>
      <c r="J104" s="76">
        <f t="shared" si="4"/>
        <v>-326</v>
      </c>
      <c r="K104" s="76">
        <f t="shared" si="5"/>
        <v>-313</v>
      </c>
      <c r="L104" s="76">
        <f t="shared" si="6"/>
        <v>-87</v>
      </c>
      <c r="M104" s="76">
        <f t="shared" si="7"/>
        <v>3132</v>
      </c>
    </row>
    <row r="105" spans="1:13" x14ac:dyDescent="0.35">
      <c r="A105" s="70" t="s">
        <v>268</v>
      </c>
      <c r="B105" s="71" t="s">
        <v>505</v>
      </c>
      <c r="C105" s="72" t="s">
        <v>10</v>
      </c>
      <c r="D105" s="73">
        <v>1943</v>
      </c>
      <c r="E105" s="73">
        <v>2169</v>
      </c>
      <c r="F105" s="73">
        <v>2279</v>
      </c>
      <c r="G105" s="74" t="s">
        <v>17</v>
      </c>
      <c r="H105" s="74"/>
      <c r="J105" s="76">
        <f t="shared" si="4"/>
        <v>-226</v>
      </c>
      <c r="K105" s="76">
        <f t="shared" si="5"/>
        <v>-110</v>
      </c>
      <c r="L105" s="76" t="e">
        <f t="shared" si="6"/>
        <v>#VALUE!</v>
      </c>
      <c r="M105" s="76" t="e">
        <f t="shared" si="7"/>
        <v>#VALUE!</v>
      </c>
    </row>
    <row r="106" spans="1:13" x14ac:dyDescent="0.35">
      <c r="A106" s="70" t="s">
        <v>269</v>
      </c>
      <c r="B106" s="71" t="s">
        <v>505</v>
      </c>
      <c r="C106" s="72" t="s">
        <v>7</v>
      </c>
      <c r="D106" s="73">
        <v>2005</v>
      </c>
      <c r="E106" s="73">
        <v>2314</v>
      </c>
      <c r="F106" s="73">
        <v>2438</v>
      </c>
      <c r="G106" s="74" t="s">
        <v>17</v>
      </c>
      <c r="H106" s="74"/>
      <c r="J106" s="76">
        <f t="shared" si="4"/>
        <v>-309</v>
      </c>
      <c r="K106" s="76">
        <f t="shared" si="5"/>
        <v>-124</v>
      </c>
      <c r="L106" s="76" t="e">
        <f t="shared" si="6"/>
        <v>#VALUE!</v>
      </c>
      <c r="M106" s="76" t="e">
        <f t="shared" si="7"/>
        <v>#VALUE!</v>
      </c>
    </row>
    <row r="107" spans="1:13" x14ac:dyDescent="0.35">
      <c r="A107" s="70" t="s">
        <v>270</v>
      </c>
      <c r="B107" s="71" t="s">
        <v>505</v>
      </c>
      <c r="C107" s="72" t="s">
        <v>8</v>
      </c>
      <c r="D107" s="73">
        <v>2115</v>
      </c>
      <c r="E107" s="73">
        <v>2442</v>
      </c>
      <c r="F107" s="73">
        <v>2576</v>
      </c>
      <c r="G107" s="74" t="s">
        <v>17</v>
      </c>
      <c r="H107" s="74"/>
      <c r="J107" s="76">
        <f t="shared" si="4"/>
        <v>-327</v>
      </c>
      <c r="K107" s="76">
        <f t="shared" si="5"/>
        <v>-134</v>
      </c>
      <c r="L107" s="76" t="e">
        <f t="shared" si="6"/>
        <v>#VALUE!</v>
      </c>
      <c r="M107" s="76" t="e">
        <f t="shared" si="7"/>
        <v>#VALUE!</v>
      </c>
    </row>
    <row r="108" spans="1:13" x14ac:dyDescent="0.35">
      <c r="A108" s="70" t="s">
        <v>271</v>
      </c>
      <c r="B108" s="71" t="s">
        <v>505</v>
      </c>
      <c r="C108" s="72" t="s">
        <v>9</v>
      </c>
      <c r="D108" s="73">
        <v>2260</v>
      </c>
      <c r="E108" s="73">
        <v>2642</v>
      </c>
      <c r="F108" s="73">
        <v>2786</v>
      </c>
      <c r="G108" s="74" t="s">
        <v>17</v>
      </c>
      <c r="H108" s="74"/>
      <c r="J108" s="76">
        <f t="shared" si="4"/>
        <v>-382</v>
      </c>
      <c r="K108" s="76">
        <f t="shared" si="5"/>
        <v>-144</v>
      </c>
      <c r="L108" s="76" t="e">
        <f t="shared" si="6"/>
        <v>#VALUE!</v>
      </c>
      <c r="M108" s="76" t="e">
        <f t="shared" si="7"/>
        <v>#VALUE!</v>
      </c>
    </row>
    <row r="109" spans="1:13" x14ac:dyDescent="0.35">
      <c r="A109" s="70" t="s">
        <v>272</v>
      </c>
      <c r="B109" s="71" t="s">
        <v>506</v>
      </c>
      <c r="C109" s="72" t="s">
        <v>273</v>
      </c>
      <c r="D109" s="73">
        <v>3739</v>
      </c>
      <c r="E109" s="73">
        <v>4272</v>
      </c>
      <c r="F109" s="73">
        <v>4523</v>
      </c>
      <c r="G109" s="74">
        <v>4670</v>
      </c>
      <c r="H109" s="74"/>
      <c r="J109" s="76">
        <f t="shared" si="4"/>
        <v>-533</v>
      </c>
      <c r="K109" s="76">
        <f t="shared" si="5"/>
        <v>-251</v>
      </c>
      <c r="L109" s="76">
        <f t="shared" si="6"/>
        <v>-147</v>
      </c>
      <c r="M109" s="76">
        <f t="shared" si="7"/>
        <v>4670</v>
      </c>
    </row>
    <row r="110" spans="1:13" x14ac:dyDescent="0.35">
      <c r="A110" s="70" t="s">
        <v>274</v>
      </c>
      <c r="B110" s="71" t="s">
        <v>506</v>
      </c>
      <c r="C110" s="72" t="s">
        <v>275</v>
      </c>
      <c r="D110" s="73">
        <v>4027</v>
      </c>
      <c r="E110" s="73">
        <v>4565</v>
      </c>
      <c r="F110" s="73">
        <v>4860</v>
      </c>
      <c r="G110" s="74">
        <v>4978</v>
      </c>
      <c r="H110" s="74"/>
      <c r="J110" s="76">
        <f t="shared" si="4"/>
        <v>-538</v>
      </c>
      <c r="K110" s="76">
        <f t="shared" si="5"/>
        <v>-295</v>
      </c>
      <c r="L110" s="76">
        <f t="shared" si="6"/>
        <v>-118</v>
      </c>
      <c r="M110" s="76">
        <f t="shared" si="7"/>
        <v>4978</v>
      </c>
    </row>
    <row r="111" spans="1:13" x14ac:dyDescent="0.35">
      <c r="A111" s="70" t="s">
        <v>276</v>
      </c>
      <c r="B111" s="71" t="s">
        <v>507</v>
      </c>
      <c r="C111" s="72" t="s">
        <v>277</v>
      </c>
      <c r="D111" s="73">
        <v>3610</v>
      </c>
      <c r="E111" s="73">
        <v>4295</v>
      </c>
      <c r="F111" s="73">
        <v>4755</v>
      </c>
      <c r="G111" s="74">
        <v>4958</v>
      </c>
      <c r="H111" s="74"/>
      <c r="J111" s="76">
        <f t="shared" si="4"/>
        <v>-685</v>
      </c>
      <c r="K111" s="76">
        <f t="shared" si="5"/>
        <v>-460</v>
      </c>
      <c r="L111" s="76">
        <f t="shared" si="6"/>
        <v>-203</v>
      </c>
      <c r="M111" s="76">
        <f t="shared" si="7"/>
        <v>4958</v>
      </c>
    </row>
    <row r="112" spans="1:13" x14ac:dyDescent="0.35">
      <c r="A112" s="70" t="s">
        <v>278</v>
      </c>
      <c r="B112" s="71" t="s">
        <v>507</v>
      </c>
      <c r="C112" s="72" t="s">
        <v>279</v>
      </c>
      <c r="D112" s="73">
        <v>3738</v>
      </c>
      <c r="E112" s="73">
        <v>4515</v>
      </c>
      <c r="F112" s="73">
        <v>5005</v>
      </c>
      <c r="G112" s="74">
        <v>5170</v>
      </c>
      <c r="H112" s="74"/>
      <c r="J112" s="76">
        <f t="shared" si="4"/>
        <v>-777</v>
      </c>
      <c r="K112" s="76">
        <f t="shared" si="5"/>
        <v>-490</v>
      </c>
      <c r="L112" s="76">
        <f t="shared" si="6"/>
        <v>-165</v>
      </c>
      <c r="M112" s="76">
        <f t="shared" si="7"/>
        <v>5170</v>
      </c>
    </row>
    <row r="113" spans="1:13" x14ac:dyDescent="0.35">
      <c r="A113" s="70" t="s">
        <v>280</v>
      </c>
      <c r="B113" s="71" t="s">
        <v>507</v>
      </c>
      <c r="C113" s="72" t="s">
        <v>281</v>
      </c>
      <c r="D113" s="73">
        <v>4029</v>
      </c>
      <c r="E113" s="73">
        <v>4851</v>
      </c>
      <c r="F113" s="73">
        <v>5406</v>
      </c>
      <c r="G113" s="74">
        <v>5583</v>
      </c>
      <c r="H113" s="74"/>
      <c r="J113" s="76">
        <f t="shared" si="4"/>
        <v>-822</v>
      </c>
      <c r="K113" s="76">
        <f t="shared" si="5"/>
        <v>-555</v>
      </c>
      <c r="L113" s="76">
        <f t="shared" si="6"/>
        <v>-177</v>
      </c>
      <c r="M113" s="76">
        <f t="shared" si="7"/>
        <v>5583</v>
      </c>
    </row>
    <row r="114" spans="1:13" x14ac:dyDescent="0.35">
      <c r="A114" s="70" t="s">
        <v>282</v>
      </c>
      <c r="B114" s="71" t="s">
        <v>508</v>
      </c>
      <c r="C114" s="72" t="s">
        <v>283</v>
      </c>
      <c r="D114" s="73">
        <v>3764</v>
      </c>
      <c r="E114" s="73">
        <v>4108</v>
      </c>
      <c r="F114" s="73">
        <v>4324</v>
      </c>
      <c r="G114" s="74" t="s">
        <v>17</v>
      </c>
      <c r="H114" s="74"/>
      <c r="J114" s="76">
        <f t="shared" si="4"/>
        <v>-344</v>
      </c>
      <c r="K114" s="76">
        <f t="shared" si="5"/>
        <v>-216</v>
      </c>
      <c r="L114" s="76" t="e">
        <f t="shared" si="6"/>
        <v>#VALUE!</v>
      </c>
      <c r="M114" s="76" t="e">
        <f t="shared" si="7"/>
        <v>#VALUE!</v>
      </c>
    </row>
    <row r="115" spans="1:13" x14ac:dyDescent="0.35">
      <c r="A115" s="70" t="s">
        <v>284</v>
      </c>
      <c r="B115" s="71" t="s">
        <v>509</v>
      </c>
      <c r="C115" s="72" t="s">
        <v>285</v>
      </c>
      <c r="D115" s="73">
        <v>2358</v>
      </c>
      <c r="E115" s="73">
        <v>2612</v>
      </c>
      <c r="F115" s="73">
        <v>2612</v>
      </c>
      <c r="G115" s="74">
        <v>2738</v>
      </c>
      <c r="H115" s="74" t="s">
        <v>17</v>
      </c>
      <c r="J115" s="76">
        <f t="shared" si="4"/>
        <v>-254</v>
      </c>
      <c r="K115" s="76">
        <f t="shared" si="5"/>
        <v>0</v>
      </c>
      <c r="L115" s="76">
        <f t="shared" si="6"/>
        <v>-126</v>
      </c>
      <c r="M115" s="76" t="e">
        <f t="shared" si="7"/>
        <v>#VALUE!</v>
      </c>
    </row>
    <row r="116" spans="1:13" x14ac:dyDescent="0.35">
      <c r="A116" s="70" t="s">
        <v>286</v>
      </c>
      <c r="B116" s="71" t="s">
        <v>509</v>
      </c>
      <c r="C116" s="72" t="s">
        <v>287</v>
      </c>
      <c r="D116" s="73">
        <v>3211</v>
      </c>
      <c r="E116" s="73">
        <v>3653</v>
      </c>
      <c r="F116" s="73">
        <v>3653</v>
      </c>
      <c r="G116" s="74">
        <v>3864</v>
      </c>
      <c r="H116" s="74" t="s">
        <v>17</v>
      </c>
      <c r="J116" s="76">
        <f t="shared" si="4"/>
        <v>-442</v>
      </c>
      <c r="K116" s="76">
        <f t="shared" si="5"/>
        <v>0</v>
      </c>
      <c r="L116" s="76">
        <f t="shared" si="6"/>
        <v>-211</v>
      </c>
      <c r="M116" s="76" t="e">
        <f t="shared" si="7"/>
        <v>#VALUE!</v>
      </c>
    </row>
    <row r="117" spans="1:13" x14ac:dyDescent="0.35">
      <c r="A117" s="70" t="s">
        <v>288</v>
      </c>
      <c r="B117" s="71" t="s">
        <v>510</v>
      </c>
      <c r="C117" s="72" t="s">
        <v>117</v>
      </c>
      <c r="D117" s="73">
        <v>1089</v>
      </c>
      <c r="E117" s="73">
        <v>1284</v>
      </c>
      <c r="F117" s="73">
        <v>1284</v>
      </c>
      <c r="G117" s="74">
        <v>1376</v>
      </c>
      <c r="H117" s="74">
        <v>1430</v>
      </c>
      <c r="J117" s="76">
        <f t="shared" si="4"/>
        <v>-195</v>
      </c>
      <c r="K117" s="76">
        <f t="shared" si="5"/>
        <v>0</v>
      </c>
      <c r="L117" s="76">
        <f t="shared" si="6"/>
        <v>-92</v>
      </c>
      <c r="M117" s="76">
        <f t="shared" si="7"/>
        <v>-54</v>
      </c>
    </row>
    <row r="118" spans="1:13" x14ac:dyDescent="0.35">
      <c r="A118" s="70" t="s">
        <v>289</v>
      </c>
      <c r="B118" s="71" t="s">
        <v>510</v>
      </c>
      <c r="C118" s="72" t="s">
        <v>290</v>
      </c>
      <c r="D118" s="73">
        <v>1471</v>
      </c>
      <c r="E118" s="73">
        <v>1805</v>
      </c>
      <c r="F118" s="73">
        <v>1805</v>
      </c>
      <c r="G118" s="74">
        <v>1960</v>
      </c>
      <c r="H118" s="74">
        <v>2044</v>
      </c>
      <c r="J118" s="76">
        <f t="shared" si="4"/>
        <v>-334</v>
      </c>
      <c r="K118" s="76">
        <f t="shared" si="5"/>
        <v>0</v>
      </c>
      <c r="L118" s="76">
        <f t="shared" si="6"/>
        <v>-155</v>
      </c>
      <c r="M118" s="76">
        <f t="shared" si="7"/>
        <v>-84</v>
      </c>
    </row>
    <row r="119" spans="1:13" x14ac:dyDescent="0.35">
      <c r="A119" s="70" t="s">
        <v>291</v>
      </c>
      <c r="B119" s="71" t="s">
        <v>511</v>
      </c>
      <c r="C119" s="72" t="s">
        <v>292</v>
      </c>
      <c r="D119" s="73">
        <v>1703</v>
      </c>
      <c r="E119" s="73">
        <v>1802</v>
      </c>
      <c r="F119" s="73">
        <v>1802</v>
      </c>
      <c r="G119" s="74">
        <v>1930</v>
      </c>
      <c r="H119" s="74">
        <v>1970</v>
      </c>
      <c r="J119" s="76">
        <f t="shared" si="4"/>
        <v>-99</v>
      </c>
      <c r="K119" s="76">
        <f t="shared" si="5"/>
        <v>0</v>
      </c>
      <c r="L119" s="76">
        <f t="shared" si="6"/>
        <v>-128</v>
      </c>
      <c r="M119" s="76">
        <f t="shared" si="7"/>
        <v>-40</v>
      </c>
    </row>
    <row r="120" spans="1:13" x14ac:dyDescent="0.35">
      <c r="A120" s="70" t="s">
        <v>293</v>
      </c>
      <c r="B120" s="71" t="s">
        <v>511</v>
      </c>
      <c r="C120" s="72" t="s">
        <v>294</v>
      </c>
      <c r="D120" s="73">
        <v>1753</v>
      </c>
      <c r="E120" s="73">
        <v>1869</v>
      </c>
      <c r="F120" s="73">
        <v>1869</v>
      </c>
      <c r="G120" s="74">
        <v>1994</v>
      </c>
      <c r="H120" s="74">
        <v>2038</v>
      </c>
      <c r="J120" s="76">
        <f t="shared" si="4"/>
        <v>-116</v>
      </c>
      <c r="K120" s="76">
        <f t="shared" si="5"/>
        <v>0</v>
      </c>
      <c r="L120" s="76">
        <f t="shared" si="6"/>
        <v>-125</v>
      </c>
      <c r="M120" s="76">
        <f t="shared" si="7"/>
        <v>-44</v>
      </c>
    </row>
    <row r="121" spans="1:13" x14ac:dyDescent="0.35">
      <c r="A121" s="70" t="s">
        <v>295</v>
      </c>
      <c r="B121" s="71" t="s">
        <v>512</v>
      </c>
      <c r="C121" s="72" t="s">
        <v>296</v>
      </c>
      <c r="D121" s="73">
        <v>3193</v>
      </c>
      <c r="E121" s="73">
        <v>3919</v>
      </c>
      <c r="F121" s="73">
        <v>3919</v>
      </c>
      <c r="G121" s="74">
        <v>4353</v>
      </c>
      <c r="H121" s="74">
        <v>4457</v>
      </c>
      <c r="J121" s="76">
        <f t="shared" si="4"/>
        <v>-726</v>
      </c>
      <c r="K121" s="76">
        <f t="shared" si="5"/>
        <v>0</v>
      </c>
      <c r="L121" s="76">
        <f t="shared" si="6"/>
        <v>-434</v>
      </c>
      <c r="M121" s="76">
        <f t="shared" si="7"/>
        <v>-104</v>
      </c>
    </row>
    <row r="122" spans="1:13" x14ac:dyDescent="0.35">
      <c r="A122" s="70" t="s">
        <v>297</v>
      </c>
      <c r="B122" s="71" t="s">
        <v>512</v>
      </c>
      <c r="C122" s="72" t="s">
        <v>298</v>
      </c>
      <c r="D122" s="73">
        <v>3013</v>
      </c>
      <c r="E122" s="73">
        <v>3645</v>
      </c>
      <c r="F122" s="73">
        <v>3645</v>
      </c>
      <c r="G122" s="74">
        <v>4048</v>
      </c>
      <c r="H122" s="74">
        <v>4156</v>
      </c>
      <c r="J122" s="76">
        <f t="shared" si="4"/>
        <v>-632</v>
      </c>
      <c r="K122" s="76">
        <f t="shared" si="5"/>
        <v>0</v>
      </c>
      <c r="L122" s="76">
        <f t="shared" si="6"/>
        <v>-403</v>
      </c>
      <c r="M122" s="76">
        <f t="shared" si="7"/>
        <v>-108</v>
      </c>
    </row>
    <row r="123" spans="1:13" x14ac:dyDescent="0.35">
      <c r="A123" s="70" t="s">
        <v>299</v>
      </c>
      <c r="B123" s="71" t="s">
        <v>512</v>
      </c>
      <c r="C123" s="72" t="s">
        <v>300</v>
      </c>
      <c r="D123" s="73">
        <v>2817</v>
      </c>
      <c r="E123" s="73">
        <v>3374</v>
      </c>
      <c r="F123" s="73">
        <v>3374</v>
      </c>
      <c r="G123" s="74">
        <v>3674</v>
      </c>
      <c r="H123" s="74">
        <v>3758</v>
      </c>
      <c r="J123" s="76">
        <f t="shared" si="4"/>
        <v>-557</v>
      </c>
      <c r="K123" s="76">
        <f t="shared" si="5"/>
        <v>0</v>
      </c>
      <c r="L123" s="76">
        <f t="shared" si="6"/>
        <v>-300</v>
      </c>
      <c r="M123" s="76">
        <f t="shared" si="7"/>
        <v>-84</v>
      </c>
    </row>
    <row r="124" spans="1:13" x14ac:dyDescent="0.35">
      <c r="A124" s="70" t="s">
        <v>301</v>
      </c>
      <c r="B124" s="71" t="s">
        <v>512</v>
      </c>
      <c r="C124" s="72" t="s">
        <v>302</v>
      </c>
      <c r="D124" s="73">
        <v>2606</v>
      </c>
      <c r="E124" s="73">
        <v>3106</v>
      </c>
      <c r="F124" s="73">
        <v>3106</v>
      </c>
      <c r="G124" s="74">
        <v>3349</v>
      </c>
      <c r="H124" s="74">
        <v>3424</v>
      </c>
      <c r="J124" s="76">
        <f t="shared" si="4"/>
        <v>-500</v>
      </c>
      <c r="K124" s="76">
        <f t="shared" si="5"/>
        <v>0</v>
      </c>
      <c r="L124" s="76">
        <f t="shared" si="6"/>
        <v>-243</v>
      </c>
      <c r="M124" s="76">
        <f t="shared" si="7"/>
        <v>-75</v>
      </c>
    </row>
    <row r="125" spans="1:13" x14ac:dyDescent="0.35">
      <c r="A125" s="70" t="s">
        <v>303</v>
      </c>
      <c r="B125" s="71" t="s">
        <v>513</v>
      </c>
      <c r="C125" s="72" t="s">
        <v>113</v>
      </c>
      <c r="D125" s="73">
        <v>1381</v>
      </c>
      <c r="E125" s="73">
        <v>1580</v>
      </c>
      <c r="F125" s="73">
        <v>1580</v>
      </c>
      <c r="G125" s="74">
        <v>1640</v>
      </c>
      <c r="H125" s="74" t="s">
        <v>17</v>
      </c>
      <c r="J125" s="76">
        <f t="shared" si="4"/>
        <v>-199</v>
      </c>
      <c r="K125" s="76">
        <f t="shared" si="5"/>
        <v>0</v>
      </c>
      <c r="L125" s="76">
        <f t="shared" si="6"/>
        <v>-60</v>
      </c>
      <c r="M125" s="76" t="e">
        <f t="shared" si="7"/>
        <v>#VALUE!</v>
      </c>
    </row>
    <row r="126" spans="1:13" x14ac:dyDescent="0.35">
      <c r="A126" s="70" t="s">
        <v>304</v>
      </c>
      <c r="B126" s="71" t="s">
        <v>513</v>
      </c>
      <c r="C126" s="72" t="s">
        <v>290</v>
      </c>
      <c r="D126" s="73">
        <v>1672</v>
      </c>
      <c r="E126" s="73">
        <v>1908</v>
      </c>
      <c r="F126" s="73">
        <v>1908</v>
      </c>
      <c r="G126" s="74">
        <v>2019</v>
      </c>
      <c r="H126" s="74" t="s">
        <v>17</v>
      </c>
      <c r="J126" s="76">
        <f t="shared" si="4"/>
        <v>-236</v>
      </c>
      <c r="K126" s="76">
        <f t="shared" si="5"/>
        <v>0</v>
      </c>
      <c r="L126" s="76">
        <f t="shared" si="6"/>
        <v>-111</v>
      </c>
      <c r="M126" s="76" t="e">
        <f t="shared" si="7"/>
        <v>#VALUE!</v>
      </c>
    </row>
    <row r="127" spans="1:13" x14ac:dyDescent="0.35">
      <c r="A127" s="70" t="s">
        <v>305</v>
      </c>
      <c r="B127" s="71" t="s">
        <v>513</v>
      </c>
      <c r="C127" s="72" t="s">
        <v>115</v>
      </c>
      <c r="D127" s="73">
        <v>1639</v>
      </c>
      <c r="E127" s="73">
        <v>1875</v>
      </c>
      <c r="F127" s="73">
        <v>1875</v>
      </c>
      <c r="G127" s="74">
        <v>1986</v>
      </c>
      <c r="H127" s="74" t="s">
        <v>17</v>
      </c>
      <c r="J127" s="76">
        <f t="shared" si="4"/>
        <v>-236</v>
      </c>
      <c r="K127" s="76">
        <f t="shared" si="5"/>
        <v>0</v>
      </c>
      <c r="L127" s="76">
        <f t="shared" si="6"/>
        <v>-111</v>
      </c>
      <c r="M127" s="76" t="e">
        <f t="shared" si="7"/>
        <v>#VALUE!</v>
      </c>
    </row>
    <row r="128" spans="1:13" x14ac:dyDescent="0.35">
      <c r="A128" s="70" t="s">
        <v>306</v>
      </c>
      <c r="B128" s="71" t="s">
        <v>513</v>
      </c>
      <c r="C128" s="72" t="s">
        <v>307</v>
      </c>
      <c r="D128" s="73">
        <v>2178</v>
      </c>
      <c r="E128" s="73">
        <v>2513</v>
      </c>
      <c r="F128" s="73">
        <v>2513</v>
      </c>
      <c r="G128" s="74">
        <v>2722</v>
      </c>
      <c r="H128" s="74" t="s">
        <v>17</v>
      </c>
      <c r="J128" s="76">
        <f t="shared" si="4"/>
        <v>-335</v>
      </c>
      <c r="K128" s="76">
        <f t="shared" si="5"/>
        <v>0</v>
      </c>
      <c r="L128" s="76">
        <f t="shared" si="6"/>
        <v>-209</v>
      </c>
      <c r="M128" s="76" t="e">
        <f t="shared" si="7"/>
        <v>#VALUE!</v>
      </c>
    </row>
    <row r="129" spans="1:13" x14ac:dyDescent="0.35">
      <c r="A129" s="70" t="s">
        <v>308</v>
      </c>
      <c r="B129" s="71" t="s">
        <v>514</v>
      </c>
      <c r="C129" s="72" t="s">
        <v>309</v>
      </c>
      <c r="D129" s="73">
        <v>1969</v>
      </c>
      <c r="E129" s="73">
        <v>2182</v>
      </c>
      <c r="F129" s="73">
        <v>2182</v>
      </c>
      <c r="G129" s="74">
        <v>2330</v>
      </c>
      <c r="H129" s="74" t="s">
        <v>17</v>
      </c>
      <c r="J129" s="76">
        <f t="shared" si="4"/>
        <v>-213</v>
      </c>
      <c r="K129" s="76">
        <f t="shared" si="5"/>
        <v>0</v>
      </c>
      <c r="L129" s="76">
        <f t="shared" si="6"/>
        <v>-148</v>
      </c>
      <c r="M129" s="76" t="e">
        <f t="shared" si="7"/>
        <v>#VALUE!</v>
      </c>
    </row>
    <row r="130" spans="1:13" x14ac:dyDescent="0.35">
      <c r="A130" s="70" t="s">
        <v>310</v>
      </c>
      <c r="B130" s="71" t="s">
        <v>514</v>
      </c>
      <c r="C130" s="72" t="s">
        <v>311</v>
      </c>
      <c r="D130" s="73">
        <v>2156</v>
      </c>
      <c r="E130" s="73">
        <v>2408</v>
      </c>
      <c r="F130" s="73">
        <v>2408</v>
      </c>
      <c r="G130" s="74">
        <v>2573</v>
      </c>
      <c r="H130" s="74" t="s">
        <v>17</v>
      </c>
      <c r="J130" s="76">
        <f t="shared" ref="J130:J181" si="8">D130-E130</f>
        <v>-252</v>
      </c>
      <c r="K130" s="76">
        <f t="shared" ref="K130:K181" si="9">E130-F130</f>
        <v>0</v>
      </c>
      <c r="L130" s="76">
        <f t="shared" ref="L130:L181" si="10">F130-G130</f>
        <v>-165</v>
      </c>
      <c r="M130" s="76" t="e">
        <f t="shared" ref="M130:M181" si="11">G130-H130</f>
        <v>#VALUE!</v>
      </c>
    </row>
    <row r="131" spans="1:13" x14ac:dyDescent="0.35">
      <c r="A131" s="70" t="s">
        <v>312</v>
      </c>
      <c r="B131" s="71" t="s">
        <v>514</v>
      </c>
      <c r="C131" s="72" t="s">
        <v>313</v>
      </c>
      <c r="D131" s="73">
        <v>2315</v>
      </c>
      <c r="E131" s="73">
        <v>2927</v>
      </c>
      <c r="F131" s="73">
        <v>2927</v>
      </c>
      <c r="G131" s="74">
        <v>3141</v>
      </c>
      <c r="H131" s="74" t="s">
        <v>17</v>
      </c>
      <c r="J131" s="76">
        <f t="shared" si="8"/>
        <v>-612</v>
      </c>
      <c r="K131" s="76">
        <f t="shared" si="9"/>
        <v>0</v>
      </c>
      <c r="L131" s="76">
        <f t="shared" si="10"/>
        <v>-214</v>
      </c>
      <c r="M131" s="76" t="e">
        <f t="shared" si="11"/>
        <v>#VALUE!</v>
      </c>
    </row>
    <row r="132" spans="1:13" x14ac:dyDescent="0.35">
      <c r="A132" s="70" t="s">
        <v>314</v>
      </c>
      <c r="B132" s="71" t="s">
        <v>515</v>
      </c>
      <c r="C132" s="72" t="s">
        <v>315</v>
      </c>
      <c r="D132" s="73">
        <v>1316</v>
      </c>
      <c r="E132" s="73">
        <v>1489</v>
      </c>
      <c r="F132" s="73">
        <v>1489</v>
      </c>
      <c r="G132" s="74">
        <v>1645</v>
      </c>
      <c r="H132" s="74">
        <v>1698</v>
      </c>
      <c r="J132" s="76">
        <f t="shared" si="8"/>
        <v>-173</v>
      </c>
      <c r="K132" s="76">
        <f t="shared" si="9"/>
        <v>0</v>
      </c>
      <c r="L132" s="76">
        <f t="shared" si="10"/>
        <v>-156</v>
      </c>
      <c r="M132" s="76">
        <f t="shared" si="11"/>
        <v>-53</v>
      </c>
    </row>
    <row r="133" spans="1:13" x14ac:dyDescent="0.35">
      <c r="A133" s="70" t="s">
        <v>316</v>
      </c>
      <c r="B133" s="71" t="s">
        <v>515</v>
      </c>
      <c r="C133" s="72" t="s">
        <v>317</v>
      </c>
      <c r="D133" s="73">
        <v>1428</v>
      </c>
      <c r="E133" s="73">
        <v>1687</v>
      </c>
      <c r="F133" s="73">
        <v>1687</v>
      </c>
      <c r="G133" s="74">
        <v>1865</v>
      </c>
      <c r="H133" s="74">
        <v>1933</v>
      </c>
      <c r="J133" s="76">
        <f t="shared" si="8"/>
        <v>-259</v>
      </c>
      <c r="K133" s="76">
        <f t="shared" si="9"/>
        <v>0</v>
      </c>
      <c r="L133" s="76">
        <f t="shared" si="10"/>
        <v>-178</v>
      </c>
      <c r="M133" s="76">
        <f t="shared" si="11"/>
        <v>-68</v>
      </c>
    </row>
    <row r="134" spans="1:13" x14ac:dyDescent="0.35">
      <c r="A134" s="70" t="s">
        <v>318</v>
      </c>
      <c r="B134" s="71" t="s">
        <v>515</v>
      </c>
      <c r="C134" s="72" t="s">
        <v>319</v>
      </c>
      <c r="D134" s="73">
        <v>1096</v>
      </c>
      <c r="E134" s="73">
        <v>1211</v>
      </c>
      <c r="F134" s="73">
        <v>1211</v>
      </c>
      <c r="G134" s="74">
        <v>1289</v>
      </c>
      <c r="H134" s="74">
        <v>1325</v>
      </c>
      <c r="J134" s="76">
        <f t="shared" si="8"/>
        <v>-115</v>
      </c>
      <c r="K134" s="76">
        <f t="shared" si="9"/>
        <v>0</v>
      </c>
      <c r="L134" s="76">
        <f t="shared" si="10"/>
        <v>-78</v>
      </c>
      <c r="M134" s="76">
        <f t="shared" si="11"/>
        <v>-36</v>
      </c>
    </row>
    <row r="135" spans="1:13" x14ac:dyDescent="0.35">
      <c r="A135" s="70" t="s">
        <v>320</v>
      </c>
      <c r="B135" s="71" t="s">
        <v>515</v>
      </c>
      <c r="C135" s="72" t="s">
        <v>321</v>
      </c>
      <c r="D135" s="73">
        <v>1294</v>
      </c>
      <c r="E135" s="73">
        <v>1461</v>
      </c>
      <c r="F135" s="73">
        <v>1461</v>
      </c>
      <c r="G135" s="74">
        <v>1586</v>
      </c>
      <c r="H135" s="74">
        <v>1647</v>
      </c>
      <c r="J135" s="76">
        <f t="shared" si="8"/>
        <v>-167</v>
      </c>
      <c r="K135" s="76">
        <f t="shared" si="9"/>
        <v>0</v>
      </c>
      <c r="L135" s="76">
        <f t="shared" si="10"/>
        <v>-125</v>
      </c>
      <c r="M135" s="76">
        <f t="shared" si="11"/>
        <v>-61</v>
      </c>
    </row>
    <row r="136" spans="1:13" x14ac:dyDescent="0.35">
      <c r="A136" s="70" t="s">
        <v>322</v>
      </c>
      <c r="B136" s="71" t="s">
        <v>516</v>
      </c>
      <c r="C136" s="72" t="s">
        <v>517</v>
      </c>
      <c r="D136" s="73">
        <v>2780</v>
      </c>
      <c r="E136" s="73">
        <v>3856</v>
      </c>
      <c r="F136" s="73">
        <v>3856</v>
      </c>
      <c r="G136" s="74">
        <v>4100</v>
      </c>
      <c r="H136" s="74">
        <v>4276</v>
      </c>
      <c r="J136" s="76">
        <f t="shared" si="8"/>
        <v>-1076</v>
      </c>
      <c r="K136" s="76">
        <f t="shared" si="9"/>
        <v>0</v>
      </c>
      <c r="L136" s="76">
        <f t="shared" si="10"/>
        <v>-244</v>
      </c>
      <c r="M136" s="76">
        <f t="shared" si="11"/>
        <v>-176</v>
      </c>
    </row>
    <row r="137" spans="1:13" x14ac:dyDescent="0.35">
      <c r="A137" s="70" t="s">
        <v>323</v>
      </c>
      <c r="B137" s="71" t="s">
        <v>516</v>
      </c>
      <c r="C137" s="72" t="s">
        <v>518</v>
      </c>
      <c r="D137" s="73">
        <v>3508</v>
      </c>
      <c r="E137" s="73">
        <v>4573</v>
      </c>
      <c r="F137" s="73">
        <v>4573</v>
      </c>
      <c r="G137" s="74">
        <v>4832</v>
      </c>
      <c r="H137" s="74">
        <v>4996</v>
      </c>
      <c r="J137" s="76">
        <f t="shared" si="8"/>
        <v>-1065</v>
      </c>
      <c r="K137" s="76">
        <f t="shared" si="9"/>
        <v>0</v>
      </c>
      <c r="L137" s="76">
        <f t="shared" si="10"/>
        <v>-259</v>
      </c>
      <c r="M137" s="76">
        <f t="shared" si="11"/>
        <v>-164</v>
      </c>
    </row>
    <row r="138" spans="1:13" x14ac:dyDescent="0.35">
      <c r="A138" s="70" t="s">
        <v>324</v>
      </c>
      <c r="B138" s="71" t="s">
        <v>516</v>
      </c>
      <c r="C138" s="72" t="s">
        <v>519</v>
      </c>
      <c r="D138" s="73">
        <v>3864</v>
      </c>
      <c r="E138" s="73">
        <v>5240</v>
      </c>
      <c r="F138" s="73">
        <v>5240</v>
      </c>
      <c r="G138" s="74">
        <v>5577</v>
      </c>
      <c r="H138" s="74">
        <v>5748</v>
      </c>
      <c r="J138" s="76">
        <f t="shared" si="8"/>
        <v>-1376</v>
      </c>
      <c r="K138" s="76">
        <f t="shared" si="9"/>
        <v>0</v>
      </c>
      <c r="L138" s="76">
        <f t="shared" si="10"/>
        <v>-337</v>
      </c>
      <c r="M138" s="76">
        <f t="shared" si="11"/>
        <v>-171</v>
      </c>
    </row>
    <row r="139" spans="1:13" x14ac:dyDescent="0.35">
      <c r="A139" s="70" t="s">
        <v>325</v>
      </c>
      <c r="B139" s="71" t="s">
        <v>520</v>
      </c>
      <c r="C139" s="72" t="s">
        <v>517</v>
      </c>
      <c r="D139" s="73">
        <v>2480</v>
      </c>
      <c r="E139" s="73">
        <v>3328</v>
      </c>
      <c r="F139" s="73">
        <v>3328</v>
      </c>
      <c r="G139" s="74">
        <v>3495</v>
      </c>
      <c r="H139" s="74">
        <v>3609</v>
      </c>
      <c r="J139" s="76">
        <f t="shared" si="8"/>
        <v>-848</v>
      </c>
      <c r="K139" s="76">
        <f t="shared" si="9"/>
        <v>0</v>
      </c>
      <c r="L139" s="76">
        <f t="shared" si="10"/>
        <v>-167</v>
      </c>
      <c r="M139" s="76">
        <f t="shared" si="11"/>
        <v>-114</v>
      </c>
    </row>
    <row r="140" spans="1:13" x14ac:dyDescent="0.35">
      <c r="A140" s="70" t="s">
        <v>326</v>
      </c>
      <c r="B140" s="71" t="s">
        <v>520</v>
      </c>
      <c r="C140" s="72" t="s">
        <v>518</v>
      </c>
      <c r="D140" s="73">
        <v>3004</v>
      </c>
      <c r="E140" s="73">
        <v>4085</v>
      </c>
      <c r="F140" s="73">
        <v>4085</v>
      </c>
      <c r="G140" s="74">
        <v>4357</v>
      </c>
      <c r="H140" s="74">
        <v>4477</v>
      </c>
      <c r="J140" s="76">
        <f t="shared" si="8"/>
        <v>-1081</v>
      </c>
      <c r="K140" s="76">
        <f t="shared" si="9"/>
        <v>0</v>
      </c>
      <c r="L140" s="76">
        <f t="shared" si="10"/>
        <v>-272</v>
      </c>
      <c r="M140" s="76">
        <f t="shared" si="11"/>
        <v>-120</v>
      </c>
    </row>
    <row r="141" spans="1:13" x14ac:dyDescent="0.35">
      <c r="A141" s="70" t="s">
        <v>327</v>
      </c>
      <c r="B141" s="71" t="s">
        <v>520</v>
      </c>
      <c r="C141" s="72" t="s">
        <v>519</v>
      </c>
      <c r="D141" s="73">
        <v>3340</v>
      </c>
      <c r="E141" s="73">
        <v>4624</v>
      </c>
      <c r="F141" s="73">
        <v>4624</v>
      </c>
      <c r="G141" s="74">
        <v>4950</v>
      </c>
      <c r="H141" s="74">
        <v>5139</v>
      </c>
      <c r="J141" s="76">
        <f t="shared" si="8"/>
        <v>-1284</v>
      </c>
      <c r="K141" s="76">
        <f t="shared" si="9"/>
        <v>0</v>
      </c>
      <c r="L141" s="76">
        <f t="shared" si="10"/>
        <v>-326</v>
      </c>
      <c r="M141" s="76">
        <f t="shared" si="11"/>
        <v>-189</v>
      </c>
    </row>
    <row r="142" spans="1:13" x14ac:dyDescent="0.35">
      <c r="A142" s="70" t="s">
        <v>328</v>
      </c>
      <c r="B142" s="71" t="s">
        <v>521</v>
      </c>
      <c r="C142" s="72" t="s">
        <v>111</v>
      </c>
      <c r="D142" s="73">
        <v>2350</v>
      </c>
      <c r="E142" s="73">
        <v>3036</v>
      </c>
      <c r="F142" s="73">
        <v>3036</v>
      </c>
      <c r="G142" s="74">
        <v>3349</v>
      </c>
      <c r="H142" s="74">
        <v>3463</v>
      </c>
      <c r="J142" s="76">
        <f t="shared" si="8"/>
        <v>-686</v>
      </c>
      <c r="K142" s="76">
        <f t="shared" si="9"/>
        <v>0</v>
      </c>
      <c r="L142" s="76">
        <f t="shared" si="10"/>
        <v>-313</v>
      </c>
      <c r="M142" s="76">
        <f t="shared" si="11"/>
        <v>-114</v>
      </c>
    </row>
    <row r="143" spans="1:13" x14ac:dyDescent="0.35">
      <c r="A143" s="70" t="s">
        <v>329</v>
      </c>
      <c r="B143" s="71" t="s">
        <v>521</v>
      </c>
      <c r="C143" s="72" t="s">
        <v>112</v>
      </c>
      <c r="D143" s="73">
        <v>2686</v>
      </c>
      <c r="E143" s="73">
        <v>3251</v>
      </c>
      <c r="F143" s="73">
        <v>3251</v>
      </c>
      <c r="G143" s="74">
        <v>3619</v>
      </c>
      <c r="H143" s="74">
        <v>3769</v>
      </c>
      <c r="J143" s="76">
        <f t="shared" si="8"/>
        <v>-565</v>
      </c>
      <c r="K143" s="76">
        <f t="shared" si="9"/>
        <v>0</v>
      </c>
      <c r="L143" s="76">
        <f t="shared" si="10"/>
        <v>-368</v>
      </c>
      <c r="M143" s="76">
        <f t="shared" si="11"/>
        <v>-150</v>
      </c>
    </row>
    <row r="144" spans="1:13" x14ac:dyDescent="0.35">
      <c r="A144" s="70" t="s">
        <v>330</v>
      </c>
      <c r="B144" s="71" t="s">
        <v>521</v>
      </c>
      <c r="C144" s="72" t="s">
        <v>114</v>
      </c>
      <c r="D144" s="73">
        <v>1991</v>
      </c>
      <c r="E144" s="73">
        <v>2541</v>
      </c>
      <c r="F144" s="73">
        <v>2541</v>
      </c>
      <c r="G144" s="74">
        <v>2727</v>
      </c>
      <c r="H144" s="74">
        <v>2808</v>
      </c>
      <c r="J144" s="76">
        <f t="shared" si="8"/>
        <v>-550</v>
      </c>
      <c r="K144" s="76">
        <f t="shared" si="9"/>
        <v>0</v>
      </c>
      <c r="L144" s="76">
        <f t="shared" si="10"/>
        <v>-186</v>
      </c>
      <c r="M144" s="76">
        <f t="shared" si="11"/>
        <v>-81</v>
      </c>
    </row>
    <row r="145" spans="1:13" x14ac:dyDescent="0.35">
      <c r="A145" s="70" t="s">
        <v>331</v>
      </c>
      <c r="B145" s="71" t="s">
        <v>521</v>
      </c>
      <c r="C145" s="72" t="s">
        <v>116</v>
      </c>
      <c r="D145" s="73">
        <v>2300</v>
      </c>
      <c r="E145" s="73">
        <v>2804</v>
      </c>
      <c r="F145" s="73">
        <v>2804</v>
      </c>
      <c r="G145" s="74">
        <v>3127</v>
      </c>
      <c r="H145" s="74">
        <v>3239</v>
      </c>
      <c r="J145" s="76">
        <f t="shared" si="8"/>
        <v>-504</v>
      </c>
      <c r="K145" s="76">
        <f t="shared" si="9"/>
        <v>0</v>
      </c>
      <c r="L145" s="76">
        <f t="shared" si="10"/>
        <v>-323</v>
      </c>
      <c r="M145" s="76">
        <f t="shared" si="11"/>
        <v>-112</v>
      </c>
    </row>
    <row r="146" spans="1:13" x14ac:dyDescent="0.35">
      <c r="A146" s="70" t="s">
        <v>332</v>
      </c>
      <c r="B146" s="71" t="s">
        <v>522</v>
      </c>
      <c r="C146" s="72" t="s">
        <v>333</v>
      </c>
      <c r="D146" s="73">
        <v>1288</v>
      </c>
      <c r="E146" s="73">
        <v>1359</v>
      </c>
      <c r="F146" s="73">
        <v>1392</v>
      </c>
      <c r="G146" s="74">
        <v>1445</v>
      </c>
      <c r="H146" s="74" t="s">
        <v>17</v>
      </c>
      <c r="J146" s="76">
        <f t="shared" si="8"/>
        <v>-71</v>
      </c>
      <c r="K146" s="76">
        <f t="shared" si="9"/>
        <v>-33</v>
      </c>
      <c r="L146" s="76">
        <f t="shared" si="10"/>
        <v>-53</v>
      </c>
      <c r="M146" s="76" t="e">
        <f t="shared" si="11"/>
        <v>#VALUE!</v>
      </c>
    </row>
    <row r="147" spans="1:13" x14ac:dyDescent="0.35">
      <c r="A147" s="70" t="s">
        <v>334</v>
      </c>
      <c r="B147" s="71" t="s">
        <v>523</v>
      </c>
      <c r="C147" s="72" t="s">
        <v>335</v>
      </c>
      <c r="D147" s="73">
        <v>1865</v>
      </c>
      <c r="E147" s="73">
        <v>1959</v>
      </c>
      <c r="F147" s="73">
        <v>1992</v>
      </c>
      <c r="G147" s="74">
        <v>2071</v>
      </c>
      <c r="H147" s="74">
        <v>2114</v>
      </c>
      <c r="J147" s="76">
        <f t="shared" si="8"/>
        <v>-94</v>
      </c>
      <c r="K147" s="76">
        <f t="shared" si="9"/>
        <v>-33</v>
      </c>
      <c r="L147" s="76">
        <f t="shared" si="10"/>
        <v>-79</v>
      </c>
      <c r="M147" s="76">
        <f t="shared" si="11"/>
        <v>-43</v>
      </c>
    </row>
    <row r="148" spans="1:13" x14ac:dyDescent="0.35">
      <c r="A148" s="70" t="s">
        <v>336</v>
      </c>
      <c r="B148" s="71" t="s">
        <v>524</v>
      </c>
      <c r="C148" s="72" t="s">
        <v>337</v>
      </c>
      <c r="D148" s="73">
        <v>1112</v>
      </c>
      <c r="E148" s="73">
        <v>1235</v>
      </c>
      <c r="F148" s="73">
        <v>1235</v>
      </c>
      <c r="G148" s="74">
        <v>1304</v>
      </c>
      <c r="H148" s="74">
        <v>1327</v>
      </c>
      <c r="J148" s="76">
        <f t="shared" si="8"/>
        <v>-123</v>
      </c>
      <c r="K148" s="76">
        <f t="shared" si="9"/>
        <v>0</v>
      </c>
      <c r="L148" s="76">
        <f t="shared" si="10"/>
        <v>-69</v>
      </c>
      <c r="M148" s="76">
        <f t="shared" si="11"/>
        <v>-23</v>
      </c>
    </row>
    <row r="149" spans="1:13" x14ac:dyDescent="0.35">
      <c r="A149" s="70" t="s">
        <v>338</v>
      </c>
      <c r="B149" s="71" t="s">
        <v>524</v>
      </c>
      <c r="C149" s="72" t="s">
        <v>339</v>
      </c>
      <c r="D149" s="73">
        <v>1251</v>
      </c>
      <c r="E149" s="73">
        <v>1445</v>
      </c>
      <c r="F149" s="73">
        <v>1445</v>
      </c>
      <c r="G149" s="74">
        <v>1566</v>
      </c>
      <c r="H149" s="74">
        <v>1607</v>
      </c>
      <c r="J149" s="76">
        <f t="shared" si="8"/>
        <v>-194</v>
      </c>
      <c r="K149" s="76">
        <f t="shared" si="9"/>
        <v>0</v>
      </c>
      <c r="L149" s="76">
        <f t="shared" si="10"/>
        <v>-121</v>
      </c>
      <c r="M149" s="76">
        <f t="shared" si="11"/>
        <v>-41</v>
      </c>
    </row>
    <row r="150" spans="1:13" x14ac:dyDescent="0.35">
      <c r="A150" s="70" t="s">
        <v>340</v>
      </c>
      <c r="B150" s="71" t="s">
        <v>525</v>
      </c>
      <c r="C150" s="72" t="s">
        <v>341</v>
      </c>
      <c r="D150" s="73">
        <v>1027</v>
      </c>
      <c r="E150" s="73">
        <v>1290</v>
      </c>
      <c r="F150" s="73">
        <v>1290</v>
      </c>
      <c r="G150" s="74">
        <v>1374</v>
      </c>
      <c r="H150" s="74">
        <v>1433</v>
      </c>
      <c r="J150" s="76">
        <f t="shared" si="8"/>
        <v>-263</v>
      </c>
      <c r="K150" s="76">
        <f t="shared" si="9"/>
        <v>0</v>
      </c>
      <c r="L150" s="76">
        <f t="shared" si="10"/>
        <v>-84</v>
      </c>
      <c r="M150" s="76">
        <f t="shared" si="11"/>
        <v>-59</v>
      </c>
    </row>
    <row r="151" spans="1:13" x14ac:dyDescent="0.35">
      <c r="A151" s="70" t="s">
        <v>342</v>
      </c>
      <c r="B151" s="71" t="s">
        <v>525</v>
      </c>
      <c r="C151" s="72" t="s">
        <v>343</v>
      </c>
      <c r="D151" s="73">
        <v>1045</v>
      </c>
      <c r="E151" s="73">
        <v>1316</v>
      </c>
      <c r="F151" s="73">
        <v>1316</v>
      </c>
      <c r="G151" s="74">
        <v>1403</v>
      </c>
      <c r="H151" s="74">
        <v>1519</v>
      </c>
      <c r="J151" s="76">
        <f t="shared" si="8"/>
        <v>-271</v>
      </c>
      <c r="K151" s="76">
        <f t="shared" si="9"/>
        <v>0</v>
      </c>
      <c r="L151" s="76">
        <f t="shared" si="10"/>
        <v>-87</v>
      </c>
      <c r="M151" s="76">
        <f t="shared" si="11"/>
        <v>-116</v>
      </c>
    </row>
    <row r="152" spans="1:13" x14ac:dyDescent="0.35">
      <c r="A152" s="70" t="s">
        <v>344</v>
      </c>
      <c r="B152" s="71" t="s">
        <v>525</v>
      </c>
      <c r="C152" s="72" t="s">
        <v>345</v>
      </c>
      <c r="D152" s="73">
        <v>1084</v>
      </c>
      <c r="E152" s="73">
        <v>1394</v>
      </c>
      <c r="F152" s="73">
        <v>1394</v>
      </c>
      <c r="G152" s="74">
        <v>1507</v>
      </c>
      <c r="H152" s="74">
        <v>1633</v>
      </c>
      <c r="J152" s="76">
        <f t="shared" si="8"/>
        <v>-310</v>
      </c>
      <c r="K152" s="76">
        <f t="shared" si="9"/>
        <v>0</v>
      </c>
      <c r="L152" s="76">
        <f t="shared" si="10"/>
        <v>-113</v>
      </c>
      <c r="M152" s="76">
        <f t="shared" si="11"/>
        <v>-126</v>
      </c>
    </row>
    <row r="153" spans="1:13" x14ac:dyDescent="0.35">
      <c r="A153" s="70" t="s">
        <v>346</v>
      </c>
      <c r="B153" s="71" t="s">
        <v>526</v>
      </c>
      <c r="C153" s="72" t="s">
        <v>347</v>
      </c>
      <c r="D153" s="73">
        <v>984</v>
      </c>
      <c r="E153" s="73" t="s">
        <v>17</v>
      </c>
      <c r="F153" s="73" t="s">
        <v>17</v>
      </c>
      <c r="G153" s="74">
        <v>1079</v>
      </c>
      <c r="H153" s="74" t="s">
        <v>17</v>
      </c>
      <c r="J153" s="76" t="e">
        <f t="shared" si="8"/>
        <v>#VALUE!</v>
      </c>
      <c r="K153" s="76" t="e">
        <f t="shared" si="9"/>
        <v>#VALUE!</v>
      </c>
      <c r="L153" s="76" t="e">
        <f t="shared" si="10"/>
        <v>#VALUE!</v>
      </c>
      <c r="M153" s="76" t="e">
        <f t="shared" si="11"/>
        <v>#VALUE!</v>
      </c>
    </row>
    <row r="154" spans="1:13" x14ac:dyDescent="0.35">
      <c r="A154" s="70" t="s">
        <v>348</v>
      </c>
      <c r="B154" s="71" t="s">
        <v>526</v>
      </c>
      <c r="C154" s="72" t="s">
        <v>349</v>
      </c>
      <c r="D154" s="73">
        <v>1044</v>
      </c>
      <c r="E154" s="73" t="s">
        <v>17</v>
      </c>
      <c r="F154" s="73" t="s">
        <v>17</v>
      </c>
      <c r="G154" s="74">
        <v>1150</v>
      </c>
      <c r="H154" s="74" t="s">
        <v>17</v>
      </c>
      <c r="J154" s="76" t="e">
        <f t="shared" si="8"/>
        <v>#VALUE!</v>
      </c>
      <c r="K154" s="76" t="e">
        <f t="shared" si="9"/>
        <v>#VALUE!</v>
      </c>
      <c r="L154" s="76" t="e">
        <f t="shared" si="10"/>
        <v>#VALUE!</v>
      </c>
      <c r="M154" s="76" t="e">
        <f t="shared" si="11"/>
        <v>#VALUE!</v>
      </c>
    </row>
    <row r="155" spans="1:13" x14ac:dyDescent="0.35">
      <c r="A155" s="70" t="s">
        <v>350</v>
      </c>
      <c r="B155" s="71" t="s">
        <v>527</v>
      </c>
      <c r="C155" s="72" t="s">
        <v>528</v>
      </c>
      <c r="D155" s="73">
        <v>2261</v>
      </c>
      <c r="E155" s="73">
        <v>2468</v>
      </c>
      <c r="F155" s="73">
        <v>2468</v>
      </c>
      <c r="G155" s="74">
        <v>2507</v>
      </c>
      <c r="H155" s="74">
        <v>2550</v>
      </c>
      <c r="J155" s="76">
        <f t="shared" si="8"/>
        <v>-207</v>
      </c>
      <c r="K155" s="76">
        <f t="shared" si="9"/>
        <v>0</v>
      </c>
      <c r="L155" s="76">
        <f t="shared" si="10"/>
        <v>-39</v>
      </c>
      <c r="M155" s="76">
        <f t="shared" si="11"/>
        <v>-43</v>
      </c>
    </row>
    <row r="156" spans="1:13" x14ac:dyDescent="0.35">
      <c r="A156" s="70" t="s">
        <v>351</v>
      </c>
      <c r="B156" s="71" t="s">
        <v>527</v>
      </c>
      <c r="C156" s="72" t="s">
        <v>529</v>
      </c>
      <c r="D156" s="73">
        <v>2332</v>
      </c>
      <c r="E156" s="73">
        <v>2529</v>
      </c>
      <c r="F156" s="73">
        <v>2529</v>
      </c>
      <c r="G156" s="74">
        <v>2612</v>
      </c>
      <c r="H156" s="74">
        <v>2656</v>
      </c>
      <c r="J156" s="76">
        <f t="shared" si="8"/>
        <v>-197</v>
      </c>
      <c r="K156" s="76">
        <f t="shared" si="9"/>
        <v>0</v>
      </c>
      <c r="L156" s="76">
        <f t="shared" si="10"/>
        <v>-83</v>
      </c>
      <c r="M156" s="76">
        <f t="shared" si="11"/>
        <v>-44</v>
      </c>
    </row>
    <row r="157" spans="1:13" x14ac:dyDescent="0.35">
      <c r="A157" s="70" t="s">
        <v>352</v>
      </c>
      <c r="B157" s="71" t="s">
        <v>530</v>
      </c>
      <c r="C157" s="72" t="s">
        <v>118</v>
      </c>
      <c r="D157" s="73">
        <v>823</v>
      </c>
      <c r="E157" s="73">
        <v>809</v>
      </c>
      <c r="F157" s="73">
        <v>895</v>
      </c>
      <c r="G157" s="74">
        <v>909</v>
      </c>
      <c r="H157" s="74" t="s">
        <v>17</v>
      </c>
      <c r="J157" s="76">
        <f t="shared" si="8"/>
        <v>14</v>
      </c>
      <c r="K157" s="76">
        <f t="shared" si="9"/>
        <v>-86</v>
      </c>
      <c r="L157" s="76">
        <f t="shared" si="10"/>
        <v>-14</v>
      </c>
      <c r="M157" s="76" t="e">
        <f t="shared" si="11"/>
        <v>#VALUE!</v>
      </c>
    </row>
    <row r="158" spans="1:13" x14ac:dyDescent="0.35">
      <c r="A158" s="70" t="s">
        <v>353</v>
      </c>
      <c r="B158" s="71" t="s">
        <v>530</v>
      </c>
      <c r="C158" s="72" t="s">
        <v>110</v>
      </c>
      <c r="D158" s="73">
        <v>924</v>
      </c>
      <c r="E158" s="73">
        <v>895</v>
      </c>
      <c r="F158" s="73">
        <v>1008</v>
      </c>
      <c r="G158" s="74">
        <v>1023</v>
      </c>
      <c r="H158" s="74" t="s">
        <v>17</v>
      </c>
      <c r="J158" s="76">
        <f t="shared" si="8"/>
        <v>29</v>
      </c>
      <c r="K158" s="76">
        <f t="shared" si="9"/>
        <v>-113</v>
      </c>
      <c r="L158" s="76">
        <f t="shared" si="10"/>
        <v>-15</v>
      </c>
      <c r="M158" s="76" t="e">
        <f t="shared" si="11"/>
        <v>#VALUE!</v>
      </c>
    </row>
    <row r="159" spans="1:13" x14ac:dyDescent="0.35">
      <c r="A159" s="70" t="s">
        <v>354</v>
      </c>
      <c r="B159" s="71" t="s">
        <v>355</v>
      </c>
      <c r="C159" s="72" t="s">
        <v>531</v>
      </c>
      <c r="D159" s="73">
        <v>935</v>
      </c>
      <c r="E159" s="73">
        <v>1002</v>
      </c>
      <c r="F159" s="73">
        <v>1048</v>
      </c>
      <c r="G159" s="74">
        <v>1058</v>
      </c>
      <c r="H159" s="74">
        <v>1074</v>
      </c>
      <c r="J159" s="76">
        <f t="shared" si="8"/>
        <v>-67</v>
      </c>
      <c r="K159" s="76">
        <f t="shared" si="9"/>
        <v>-46</v>
      </c>
      <c r="L159" s="76">
        <f t="shared" si="10"/>
        <v>-10</v>
      </c>
      <c r="M159" s="76">
        <f t="shared" si="11"/>
        <v>-16</v>
      </c>
    </row>
    <row r="160" spans="1:13" x14ac:dyDescent="0.35">
      <c r="A160" s="70" t="s">
        <v>356</v>
      </c>
      <c r="B160" s="71" t="s">
        <v>355</v>
      </c>
      <c r="C160" s="72" t="s">
        <v>532</v>
      </c>
      <c r="D160" s="73">
        <v>954</v>
      </c>
      <c r="E160" s="73">
        <v>1021</v>
      </c>
      <c r="F160" s="73">
        <v>1069</v>
      </c>
      <c r="G160" s="74">
        <v>1078</v>
      </c>
      <c r="H160" s="74">
        <v>1094</v>
      </c>
      <c r="J160" s="76">
        <f t="shared" si="8"/>
        <v>-67</v>
      </c>
      <c r="K160" s="76">
        <f t="shared" si="9"/>
        <v>-48</v>
      </c>
      <c r="L160" s="76">
        <f t="shared" si="10"/>
        <v>-9</v>
      </c>
      <c r="M160" s="76">
        <f t="shared" si="11"/>
        <v>-16</v>
      </c>
    </row>
    <row r="161" spans="1:14" ht="21.75" customHeight="1" x14ac:dyDescent="0.35">
      <c r="A161" s="70" t="s">
        <v>357</v>
      </c>
      <c r="B161" s="71" t="s">
        <v>533</v>
      </c>
      <c r="C161" s="72" t="s">
        <v>534</v>
      </c>
      <c r="D161" s="73">
        <v>1340</v>
      </c>
      <c r="E161" s="73">
        <v>1391</v>
      </c>
      <c r="F161" s="73">
        <v>1472</v>
      </c>
      <c r="G161" s="74">
        <v>1480</v>
      </c>
      <c r="H161" s="74">
        <v>1514</v>
      </c>
      <c r="J161" s="76">
        <f t="shared" si="8"/>
        <v>-51</v>
      </c>
      <c r="K161" s="76">
        <f t="shared" si="9"/>
        <v>-81</v>
      </c>
      <c r="L161" s="76">
        <f t="shared" si="10"/>
        <v>-8</v>
      </c>
      <c r="M161" s="76">
        <f t="shared" si="11"/>
        <v>-34</v>
      </c>
    </row>
    <row r="162" spans="1:14" x14ac:dyDescent="0.35">
      <c r="A162" s="70" t="s">
        <v>358</v>
      </c>
      <c r="B162" s="71" t="s">
        <v>535</v>
      </c>
      <c r="C162" s="72" t="s">
        <v>536</v>
      </c>
      <c r="D162" s="73">
        <v>696</v>
      </c>
      <c r="E162" s="73">
        <v>748</v>
      </c>
      <c r="F162" s="73">
        <v>795</v>
      </c>
      <c r="G162" s="74">
        <v>811</v>
      </c>
      <c r="H162" s="74">
        <v>829</v>
      </c>
      <c r="J162" s="76">
        <f t="shared" si="8"/>
        <v>-52</v>
      </c>
      <c r="K162" s="76">
        <f t="shared" si="9"/>
        <v>-47</v>
      </c>
      <c r="L162" s="76">
        <f t="shared" si="10"/>
        <v>-16</v>
      </c>
      <c r="M162" s="76">
        <f t="shared" si="11"/>
        <v>-18</v>
      </c>
    </row>
    <row r="163" spans="1:14" x14ac:dyDescent="0.35">
      <c r="A163" s="70" t="s">
        <v>359</v>
      </c>
      <c r="B163" s="71" t="s">
        <v>535</v>
      </c>
      <c r="C163" s="72" t="s">
        <v>537</v>
      </c>
      <c r="D163" s="73">
        <v>711</v>
      </c>
      <c r="E163" s="73">
        <v>762</v>
      </c>
      <c r="F163" s="73">
        <v>810</v>
      </c>
      <c r="G163" s="74">
        <v>827</v>
      </c>
      <c r="H163" s="74">
        <v>845</v>
      </c>
      <c r="J163" s="76">
        <f t="shared" si="8"/>
        <v>-51</v>
      </c>
      <c r="K163" s="76">
        <f t="shared" si="9"/>
        <v>-48</v>
      </c>
      <c r="L163" s="76">
        <f t="shared" si="10"/>
        <v>-17</v>
      </c>
      <c r="M163" s="76">
        <f t="shared" si="11"/>
        <v>-18</v>
      </c>
    </row>
    <row r="164" spans="1:14" x14ac:dyDescent="0.35">
      <c r="A164" s="70" t="s">
        <v>360</v>
      </c>
      <c r="B164" s="71" t="s">
        <v>535</v>
      </c>
      <c r="C164" s="72" t="s">
        <v>538</v>
      </c>
      <c r="D164" s="73">
        <v>729</v>
      </c>
      <c r="E164" s="73">
        <v>781</v>
      </c>
      <c r="F164" s="73">
        <v>828</v>
      </c>
      <c r="G164" s="74">
        <v>845</v>
      </c>
      <c r="H164" s="74">
        <v>865</v>
      </c>
      <c r="J164" s="76">
        <f t="shared" si="8"/>
        <v>-52</v>
      </c>
      <c r="K164" s="76">
        <f t="shared" si="9"/>
        <v>-47</v>
      </c>
      <c r="L164" s="76">
        <f t="shared" si="10"/>
        <v>-17</v>
      </c>
      <c r="M164" s="76">
        <f t="shared" si="11"/>
        <v>-20</v>
      </c>
    </row>
    <row r="165" spans="1:14" x14ac:dyDescent="0.35">
      <c r="A165" s="70" t="s">
        <v>361</v>
      </c>
      <c r="B165" s="71" t="s">
        <v>539</v>
      </c>
      <c r="C165" s="72" t="s">
        <v>540</v>
      </c>
      <c r="D165" s="73">
        <v>1056</v>
      </c>
      <c r="E165" s="73">
        <v>1109</v>
      </c>
      <c r="F165" s="73">
        <v>1170</v>
      </c>
      <c r="G165" s="74">
        <v>1195</v>
      </c>
      <c r="H165" s="74" t="s">
        <v>17</v>
      </c>
      <c r="J165" s="76">
        <f t="shared" si="8"/>
        <v>-53</v>
      </c>
      <c r="K165" s="76">
        <f t="shared" si="9"/>
        <v>-61</v>
      </c>
      <c r="L165" s="76">
        <f t="shared" si="10"/>
        <v>-25</v>
      </c>
      <c r="M165" s="76" t="e">
        <f t="shared" si="11"/>
        <v>#VALUE!</v>
      </c>
    </row>
    <row r="166" spans="1:14" x14ac:dyDescent="0.35">
      <c r="A166" s="70" t="s">
        <v>362</v>
      </c>
      <c r="B166" s="71" t="s">
        <v>539</v>
      </c>
      <c r="C166" s="72" t="s">
        <v>541</v>
      </c>
      <c r="D166" s="73">
        <v>1189</v>
      </c>
      <c r="E166" s="73">
        <v>1202</v>
      </c>
      <c r="F166" s="73">
        <v>1277</v>
      </c>
      <c r="G166" s="74">
        <v>1299</v>
      </c>
      <c r="H166" s="74" t="s">
        <v>17</v>
      </c>
      <c r="J166" s="76">
        <f t="shared" si="8"/>
        <v>-13</v>
      </c>
      <c r="K166" s="76">
        <f t="shared" si="9"/>
        <v>-75</v>
      </c>
      <c r="L166" s="76">
        <f t="shared" si="10"/>
        <v>-22</v>
      </c>
      <c r="M166" s="76" t="e">
        <f t="shared" si="11"/>
        <v>#VALUE!</v>
      </c>
    </row>
    <row r="167" spans="1:14" x14ac:dyDescent="0.35">
      <c r="A167" s="70" t="s">
        <v>363</v>
      </c>
      <c r="B167" s="71" t="s">
        <v>542</v>
      </c>
      <c r="C167" s="72" t="s">
        <v>364</v>
      </c>
      <c r="D167" s="73">
        <v>1882</v>
      </c>
      <c r="E167" s="73">
        <v>2462</v>
      </c>
      <c r="F167" s="73">
        <v>2623</v>
      </c>
      <c r="G167" s="74">
        <v>2687</v>
      </c>
      <c r="H167" s="74"/>
      <c r="J167" s="76">
        <f t="shared" si="8"/>
        <v>-580</v>
      </c>
      <c r="K167" s="76">
        <f t="shared" si="9"/>
        <v>-161</v>
      </c>
      <c r="L167" s="76">
        <f t="shared" si="10"/>
        <v>-64</v>
      </c>
      <c r="M167" s="76">
        <f t="shared" si="11"/>
        <v>2687</v>
      </c>
    </row>
    <row r="168" spans="1:14" x14ac:dyDescent="0.35">
      <c r="A168" s="70" t="s">
        <v>365</v>
      </c>
      <c r="B168" s="71" t="s">
        <v>542</v>
      </c>
      <c r="C168" s="72" t="s">
        <v>366</v>
      </c>
      <c r="D168" s="73">
        <v>1998</v>
      </c>
      <c r="E168" s="73">
        <v>2698</v>
      </c>
      <c r="F168" s="73">
        <v>2819</v>
      </c>
      <c r="G168" s="74">
        <v>2896</v>
      </c>
      <c r="H168" s="74"/>
      <c r="J168" s="76">
        <f t="shared" si="8"/>
        <v>-700</v>
      </c>
      <c r="K168" s="76">
        <f t="shared" si="9"/>
        <v>-121</v>
      </c>
      <c r="L168" s="76">
        <f t="shared" si="10"/>
        <v>-77</v>
      </c>
      <c r="M168" s="76">
        <f t="shared" si="11"/>
        <v>2896</v>
      </c>
    </row>
    <row r="169" spans="1:14" x14ac:dyDescent="0.35">
      <c r="A169" s="70" t="s">
        <v>367</v>
      </c>
      <c r="B169" s="71" t="s">
        <v>543</v>
      </c>
      <c r="C169" s="72" t="s">
        <v>368</v>
      </c>
      <c r="D169" s="73">
        <v>2258</v>
      </c>
      <c r="E169" s="73">
        <v>2656</v>
      </c>
      <c r="F169" s="73">
        <v>2798</v>
      </c>
      <c r="G169" s="74">
        <v>2885</v>
      </c>
      <c r="H169" s="74"/>
      <c r="J169" s="76">
        <f t="shared" si="8"/>
        <v>-398</v>
      </c>
      <c r="K169" s="76">
        <f t="shared" si="9"/>
        <v>-142</v>
      </c>
      <c r="L169" s="76">
        <f t="shared" si="10"/>
        <v>-87</v>
      </c>
      <c r="M169" s="76">
        <f t="shared" si="11"/>
        <v>2885</v>
      </c>
    </row>
    <row r="170" spans="1:14" x14ac:dyDescent="0.35">
      <c r="A170" s="70" t="s">
        <v>369</v>
      </c>
      <c r="B170" s="71" t="s">
        <v>543</v>
      </c>
      <c r="C170" s="72" t="s">
        <v>370</v>
      </c>
      <c r="D170" s="73">
        <v>2451</v>
      </c>
      <c r="E170" s="73">
        <v>2909</v>
      </c>
      <c r="F170" s="73">
        <v>3189</v>
      </c>
      <c r="G170" s="74">
        <v>3305</v>
      </c>
      <c r="H170" s="74"/>
      <c r="J170" s="76">
        <f t="shared" si="8"/>
        <v>-458</v>
      </c>
      <c r="K170" s="76">
        <f t="shared" si="9"/>
        <v>-280</v>
      </c>
      <c r="L170" s="76">
        <f t="shared" si="10"/>
        <v>-116</v>
      </c>
      <c r="M170" s="76">
        <f t="shared" si="11"/>
        <v>3305</v>
      </c>
    </row>
    <row r="171" spans="1:14" x14ac:dyDescent="0.35">
      <c r="A171" s="70" t="s">
        <v>371</v>
      </c>
      <c r="B171" s="71" t="s">
        <v>544</v>
      </c>
      <c r="C171" s="72" t="s">
        <v>372</v>
      </c>
      <c r="D171" s="73">
        <v>1698</v>
      </c>
      <c r="E171" s="73">
        <v>2160</v>
      </c>
      <c r="F171" s="73">
        <v>2255</v>
      </c>
      <c r="G171" s="74">
        <v>2348</v>
      </c>
      <c r="H171" s="74"/>
      <c r="J171" s="76">
        <f t="shared" si="8"/>
        <v>-462</v>
      </c>
      <c r="K171" s="76">
        <f t="shared" si="9"/>
        <v>-95</v>
      </c>
      <c r="L171" s="76">
        <f t="shared" si="10"/>
        <v>-93</v>
      </c>
      <c r="M171" s="76">
        <f t="shared" si="11"/>
        <v>2348</v>
      </c>
    </row>
    <row r="172" spans="1:14" x14ac:dyDescent="0.35">
      <c r="A172" s="70" t="s">
        <v>373</v>
      </c>
      <c r="B172" s="71" t="s">
        <v>545</v>
      </c>
      <c r="C172" s="72" t="s">
        <v>374</v>
      </c>
      <c r="D172" s="73">
        <v>2246</v>
      </c>
      <c r="E172" s="73">
        <v>2289</v>
      </c>
      <c r="F172" s="73">
        <v>2449</v>
      </c>
      <c r="G172" s="74">
        <v>2506</v>
      </c>
      <c r="H172" s="74"/>
      <c r="J172" s="76">
        <f t="shared" si="8"/>
        <v>-43</v>
      </c>
      <c r="K172" s="76">
        <f t="shared" si="9"/>
        <v>-160</v>
      </c>
      <c r="L172" s="76">
        <f t="shared" si="10"/>
        <v>-57</v>
      </c>
      <c r="M172" s="76">
        <f t="shared" si="11"/>
        <v>2506</v>
      </c>
    </row>
    <row r="173" spans="1:14" x14ac:dyDescent="0.35">
      <c r="A173" s="70" t="s">
        <v>375</v>
      </c>
      <c r="B173" s="71" t="s">
        <v>546</v>
      </c>
      <c r="C173" s="72" t="s">
        <v>547</v>
      </c>
      <c r="D173" s="73">
        <v>4046</v>
      </c>
      <c r="E173" s="73">
        <v>4770</v>
      </c>
      <c r="F173" s="73">
        <v>4794</v>
      </c>
      <c r="G173" s="73">
        <v>4876</v>
      </c>
      <c r="H173" s="73"/>
      <c r="J173" s="76">
        <f t="shared" si="8"/>
        <v>-724</v>
      </c>
      <c r="K173" s="76">
        <f t="shared" si="9"/>
        <v>-24</v>
      </c>
      <c r="L173" s="76">
        <f t="shared" si="10"/>
        <v>-82</v>
      </c>
      <c r="M173" s="76">
        <f t="shared" si="11"/>
        <v>4876</v>
      </c>
    </row>
    <row r="174" spans="1:14" x14ac:dyDescent="0.35">
      <c r="A174" s="81" t="s">
        <v>562</v>
      </c>
      <c r="B174" s="79" t="s">
        <v>565</v>
      </c>
      <c r="C174" s="81" t="s">
        <v>456</v>
      </c>
      <c r="D174" s="80">
        <v>1037</v>
      </c>
      <c r="E174" s="80">
        <v>1026</v>
      </c>
      <c r="F174" s="80">
        <v>1075</v>
      </c>
      <c r="G174" s="80">
        <v>1092</v>
      </c>
      <c r="H174" s="80">
        <v>1112</v>
      </c>
      <c r="J174" s="76">
        <f t="shared" si="8"/>
        <v>11</v>
      </c>
      <c r="K174" s="76">
        <f t="shared" si="9"/>
        <v>-49</v>
      </c>
      <c r="L174" s="76">
        <f t="shared" si="10"/>
        <v>-17</v>
      </c>
      <c r="M174" s="76">
        <f t="shared" si="11"/>
        <v>-20</v>
      </c>
      <c r="N174" s="78"/>
    </row>
    <row r="175" spans="1:14" x14ac:dyDescent="0.35">
      <c r="A175" s="81" t="s">
        <v>563</v>
      </c>
      <c r="B175" s="79" t="s">
        <v>565</v>
      </c>
      <c r="C175" s="81" t="s">
        <v>457</v>
      </c>
      <c r="D175" s="80">
        <v>1052</v>
      </c>
      <c r="E175" s="80">
        <v>1039</v>
      </c>
      <c r="F175" s="80">
        <v>1091</v>
      </c>
      <c r="G175" s="80">
        <v>1112</v>
      </c>
      <c r="H175" s="80">
        <v>1131</v>
      </c>
      <c r="J175" s="76">
        <f t="shared" si="8"/>
        <v>13</v>
      </c>
      <c r="K175" s="76">
        <f t="shared" si="9"/>
        <v>-52</v>
      </c>
      <c r="L175" s="76">
        <f t="shared" si="10"/>
        <v>-21</v>
      </c>
      <c r="M175" s="76">
        <f t="shared" si="11"/>
        <v>-19</v>
      </c>
      <c r="N175" s="78"/>
    </row>
    <row r="176" spans="1:14" x14ac:dyDescent="0.35">
      <c r="A176" s="81" t="s">
        <v>564</v>
      </c>
      <c r="B176" s="79" t="s">
        <v>565</v>
      </c>
      <c r="C176" s="81" t="s">
        <v>458</v>
      </c>
      <c r="D176" s="80">
        <v>1072</v>
      </c>
      <c r="E176" s="80">
        <v>1061</v>
      </c>
      <c r="F176" s="80">
        <v>1098</v>
      </c>
      <c r="G176" s="82">
        <v>1120</v>
      </c>
      <c r="H176" s="80">
        <v>1141</v>
      </c>
      <c r="J176" s="76">
        <f t="shared" si="8"/>
        <v>11</v>
      </c>
      <c r="K176" s="76">
        <f t="shared" si="9"/>
        <v>-37</v>
      </c>
      <c r="L176" s="76">
        <f t="shared" si="10"/>
        <v>-22</v>
      </c>
      <c r="M176" s="76">
        <f t="shared" si="11"/>
        <v>-21</v>
      </c>
      <c r="N176" s="78"/>
    </row>
    <row r="177" spans="1:13" x14ac:dyDescent="0.35">
      <c r="A177" s="81" t="s">
        <v>569</v>
      </c>
      <c r="B177" s="79" t="s">
        <v>573</v>
      </c>
      <c r="C177" s="81" t="s">
        <v>571</v>
      </c>
      <c r="D177" s="80">
        <v>2471</v>
      </c>
      <c r="E177" s="80">
        <v>2714</v>
      </c>
      <c r="F177" s="80">
        <v>2837</v>
      </c>
      <c r="G177" s="82" t="s">
        <v>17</v>
      </c>
      <c r="H177" s="79"/>
      <c r="J177" s="76">
        <f t="shared" si="8"/>
        <v>-243</v>
      </c>
      <c r="K177" s="76">
        <f t="shared" si="9"/>
        <v>-123</v>
      </c>
      <c r="L177" s="76" t="e">
        <f t="shared" si="10"/>
        <v>#VALUE!</v>
      </c>
      <c r="M177" s="76" t="e">
        <f t="shared" si="11"/>
        <v>#VALUE!</v>
      </c>
    </row>
    <row r="178" spans="1:13" x14ac:dyDescent="0.35">
      <c r="A178" s="81" t="s">
        <v>570</v>
      </c>
      <c r="B178" s="79" t="s">
        <v>573</v>
      </c>
      <c r="C178" s="81" t="s">
        <v>572</v>
      </c>
      <c r="D178" s="80">
        <v>2586</v>
      </c>
      <c r="E178" s="80">
        <v>2858</v>
      </c>
      <c r="F178" s="80">
        <v>2990</v>
      </c>
      <c r="G178" s="82" t="s">
        <v>17</v>
      </c>
      <c r="H178" s="79"/>
      <c r="J178" s="76">
        <f t="shared" si="8"/>
        <v>-272</v>
      </c>
      <c r="K178" s="76">
        <f t="shared" si="9"/>
        <v>-132</v>
      </c>
      <c r="L178" s="76" t="e">
        <f t="shared" si="10"/>
        <v>#VALUE!</v>
      </c>
      <c r="M178" s="76" t="e">
        <f t="shared" si="11"/>
        <v>#VALUE!</v>
      </c>
    </row>
    <row r="179" spans="1:13" x14ac:dyDescent="0.35">
      <c r="A179" s="70" t="s">
        <v>548</v>
      </c>
      <c r="B179" s="71" t="s">
        <v>549</v>
      </c>
      <c r="C179" s="72" t="s">
        <v>550</v>
      </c>
      <c r="D179" s="73">
        <v>2122</v>
      </c>
      <c r="E179" s="73">
        <v>2486</v>
      </c>
      <c r="F179" s="73">
        <v>2486</v>
      </c>
      <c r="G179" s="73">
        <v>2670</v>
      </c>
      <c r="H179" s="73">
        <v>2738</v>
      </c>
      <c r="J179" s="76">
        <f t="shared" si="8"/>
        <v>-364</v>
      </c>
      <c r="K179" s="76">
        <f t="shared" si="9"/>
        <v>0</v>
      </c>
      <c r="L179" s="76">
        <f t="shared" si="10"/>
        <v>-184</v>
      </c>
      <c r="M179" s="76">
        <f t="shared" si="11"/>
        <v>-68</v>
      </c>
    </row>
    <row r="180" spans="1:13" x14ac:dyDescent="0.35">
      <c r="A180" s="70" t="s">
        <v>551</v>
      </c>
      <c r="B180" s="71" t="s">
        <v>549</v>
      </c>
      <c r="C180" s="72" t="s">
        <v>552</v>
      </c>
      <c r="D180" s="73">
        <v>2251</v>
      </c>
      <c r="E180" s="73">
        <v>2680</v>
      </c>
      <c r="F180" s="73">
        <v>2680</v>
      </c>
      <c r="G180" s="73">
        <v>2908</v>
      </c>
      <c r="H180" s="73">
        <v>2991</v>
      </c>
      <c r="J180" s="76">
        <f t="shared" si="8"/>
        <v>-429</v>
      </c>
      <c r="K180" s="76">
        <f t="shared" si="9"/>
        <v>0</v>
      </c>
      <c r="L180" s="76">
        <f t="shared" si="10"/>
        <v>-228</v>
      </c>
      <c r="M180" s="76">
        <f t="shared" si="11"/>
        <v>-83</v>
      </c>
    </row>
    <row r="181" spans="1:13" x14ac:dyDescent="0.35">
      <c r="A181" s="70" t="s">
        <v>553</v>
      </c>
      <c r="B181" s="71" t="s">
        <v>549</v>
      </c>
      <c r="C181" s="72" t="s">
        <v>554</v>
      </c>
      <c r="D181" s="73">
        <v>2483</v>
      </c>
      <c r="E181" s="73">
        <v>2968</v>
      </c>
      <c r="F181" s="73">
        <v>2968</v>
      </c>
      <c r="G181" s="73">
        <v>3245</v>
      </c>
      <c r="H181" s="73">
        <v>3346</v>
      </c>
      <c r="J181" s="76">
        <f t="shared" si="8"/>
        <v>-485</v>
      </c>
      <c r="K181" s="76">
        <f t="shared" si="9"/>
        <v>0</v>
      </c>
      <c r="L181" s="76">
        <f t="shared" si="10"/>
        <v>-277</v>
      </c>
      <c r="M181" s="76">
        <f t="shared" si="11"/>
        <v>-101</v>
      </c>
    </row>
  </sheetData>
  <phoneticPr fontId="42" type="noConversion"/>
  <conditionalFormatting sqref="J1:M181">
    <cfRule type="cellIs" dxfId="0" priority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A1:M59"/>
  <sheetViews>
    <sheetView showGridLines="0" defaultGridColor="0" colorId="8" zoomScaleNormal="100" zoomScaleSheetLayoutView="100" workbookViewId="0">
      <pane xSplit="1" ySplit="5" topLeftCell="B24" activePane="bottomRight" state="frozen"/>
      <selection activeCell="K4" sqref="K4"/>
      <selection pane="topRight" activeCell="K4" sqref="K4"/>
      <selection pane="bottomLeft" activeCell="K4" sqref="K4"/>
      <selection pane="bottomRight" activeCell="C38" sqref="C38"/>
    </sheetView>
  </sheetViews>
  <sheetFormatPr defaultRowHeight="15" x14ac:dyDescent="0.25"/>
  <cols>
    <col min="1" max="1" width="11.85546875" bestFit="1" customWidth="1"/>
    <col min="2" max="2" width="8.7109375" style="60" bestFit="1" customWidth="1"/>
    <col min="3" max="3" width="47.42578125" style="6" bestFit="1" customWidth="1"/>
    <col min="4" max="4" width="16.7109375" style="60" bestFit="1" customWidth="1"/>
    <col min="5" max="5" width="18.140625" hidden="1" customWidth="1"/>
    <col min="6" max="6" width="20.28515625" hidden="1" customWidth="1"/>
    <col min="7" max="7" width="23.28515625" hidden="1" customWidth="1"/>
    <col min="8" max="8" width="15.5703125" hidden="1" customWidth="1"/>
    <col min="9" max="9" width="18.140625" customWidth="1"/>
    <col min="10" max="10" width="20.28515625" customWidth="1"/>
    <col min="11" max="11" width="23.28515625" customWidth="1"/>
    <col min="12" max="12" width="15.5703125" customWidth="1"/>
  </cols>
  <sheetData>
    <row r="1" spans="1:13" s="2" customFormat="1" ht="27" customHeight="1" x14ac:dyDescent="0.25">
      <c r="A1" s="101"/>
      <c r="B1" s="101"/>
      <c r="C1" s="95" t="s">
        <v>99</v>
      </c>
      <c r="D1" s="97"/>
      <c r="E1" s="97"/>
      <c r="F1" s="96"/>
      <c r="G1" s="95" t="s">
        <v>577</v>
      </c>
      <c r="H1" s="96"/>
      <c r="I1" s="140"/>
      <c r="J1" s="140"/>
      <c r="K1" s="95" t="s">
        <v>577</v>
      </c>
      <c r="L1" s="96"/>
      <c r="M1" s="36"/>
    </row>
    <row r="2" spans="1:13" s="2" customFormat="1" x14ac:dyDescent="0.25">
      <c r="A2" s="102" t="s">
        <v>14</v>
      </c>
      <c r="B2" s="105" t="s">
        <v>15</v>
      </c>
      <c r="C2" s="106" t="s">
        <v>109</v>
      </c>
      <c r="D2" s="109" t="s">
        <v>16</v>
      </c>
      <c r="E2" s="113" t="s">
        <v>139</v>
      </c>
      <c r="F2" s="114"/>
      <c r="G2" s="114"/>
      <c r="H2" s="115"/>
      <c r="I2" s="113" t="s">
        <v>139</v>
      </c>
      <c r="J2" s="114"/>
      <c r="K2" s="114"/>
      <c r="L2" s="115"/>
      <c r="M2" s="36"/>
    </row>
    <row r="3" spans="1:13" s="1" customFormat="1" ht="12" customHeight="1" x14ac:dyDescent="0.3">
      <c r="A3" s="103"/>
      <c r="B3" s="105"/>
      <c r="C3" s="107"/>
      <c r="D3" s="110"/>
      <c r="E3" s="44" t="s">
        <v>11</v>
      </c>
      <c r="F3" s="44" t="s">
        <v>12</v>
      </c>
      <c r="G3" s="44" t="s">
        <v>13</v>
      </c>
      <c r="H3" s="44" t="s">
        <v>21</v>
      </c>
      <c r="I3" s="44" t="s">
        <v>11</v>
      </c>
      <c r="J3" s="44" t="s">
        <v>12</v>
      </c>
      <c r="K3" s="44" t="s">
        <v>13</v>
      </c>
      <c r="L3" s="44" t="s">
        <v>21</v>
      </c>
      <c r="M3" s="37"/>
    </row>
    <row r="4" spans="1:13" s="1" customFormat="1" ht="128.25" customHeight="1" x14ac:dyDescent="0.3">
      <c r="A4" s="103"/>
      <c r="B4" s="105"/>
      <c r="C4" s="107"/>
      <c r="D4" s="110"/>
      <c r="E4" s="51" t="s">
        <v>142</v>
      </c>
      <c r="F4" s="53" t="s">
        <v>146</v>
      </c>
      <c r="G4" s="54" t="s">
        <v>454</v>
      </c>
      <c r="H4" s="53" t="s">
        <v>147</v>
      </c>
      <c r="I4" s="51" t="s">
        <v>142</v>
      </c>
      <c r="J4" s="53" t="s">
        <v>146</v>
      </c>
      <c r="K4" s="54" t="s">
        <v>454</v>
      </c>
      <c r="L4" s="53" t="s">
        <v>147</v>
      </c>
      <c r="M4" s="37"/>
    </row>
    <row r="5" spans="1:13" s="1" customFormat="1" ht="15" customHeight="1" x14ac:dyDescent="0.3">
      <c r="A5" s="104"/>
      <c r="B5" s="105"/>
      <c r="C5" s="108"/>
      <c r="D5" s="111"/>
      <c r="E5" s="112" t="s">
        <v>154</v>
      </c>
      <c r="F5" s="112"/>
      <c r="G5" s="112"/>
      <c r="H5" s="112"/>
      <c r="I5" s="112" t="s">
        <v>154</v>
      </c>
      <c r="J5" s="112"/>
      <c r="K5" s="112"/>
      <c r="L5" s="112"/>
      <c r="M5" s="37"/>
    </row>
    <row r="6" spans="1:13" ht="15.75" customHeight="1" x14ac:dyDescent="0.25">
      <c r="A6" s="98" t="s">
        <v>406</v>
      </c>
      <c r="B6" s="50" t="s">
        <v>276</v>
      </c>
      <c r="C6" s="61" t="s">
        <v>402</v>
      </c>
      <c r="D6" s="50" t="s">
        <v>277</v>
      </c>
      <c r="E6" s="75">
        <f>VLOOKUP(B6,'Origem '!$A$1:$D$181,4,0)</f>
        <v>3610</v>
      </c>
      <c r="F6" s="75">
        <f>VLOOKUP(B6,'Origem '!$A$1:$E$181,5,0)</f>
        <v>4295</v>
      </c>
      <c r="G6" s="75">
        <f>VLOOKUP(B6,'Origem '!$A$1:$F$181,6,0)</f>
        <v>4755</v>
      </c>
      <c r="H6" s="75">
        <f>VLOOKUP(B6,'Origem '!$A$1:$G$181,7,0)</f>
        <v>4958</v>
      </c>
      <c r="I6" s="75">
        <f>E6*'Mark Up '!$C$2</f>
        <v>16678.2</v>
      </c>
      <c r="J6" s="75">
        <f>F6*'Mark Up '!$C$2</f>
        <v>19842.900000000001</v>
      </c>
      <c r="K6" s="75">
        <f>G6*'Mark Up '!$C$2</f>
        <v>21968.100000000002</v>
      </c>
      <c r="L6" s="75">
        <f>H6*'Mark Up '!$C$2</f>
        <v>22905.96</v>
      </c>
      <c r="M6" s="37"/>
    </row>
    <row r="7" spans="1:13" ht="15.75" customHeight="1" x14ac:dyDescent="0.25">
      <c r="A7" s="99"/>
      <c r="B7" s="50" t="s">
        <v>278</v>
      </c>
      <c r="C7" s="61" t="s">
        <v>402</v>
      </c>
      <c r="D7" s="50" t="s">
        <v>279</v>
      </c>
      <c r="E7" s="75">
        <f>VLOOKUP(B7,'Origem '!$A$1:$D$181,4,0)</f>
        <v>3738</v>
      </c>
      <c r="F7" s="75">
        <f>VLOOKUP(B7,'Origem '!$A$1:$E$181,5,0)</f>
        <v>4515</v>
      </c>
      <c r="G7" s="75">
        <f>VLOOKUP(B7,'Origem '!$A$1:$F$181,6,0)</f>
        <v>5005</v>
      </c>
      <c r="H7" s="75">
        <f>VLOOKUP(B7,'Origem '!$A$1:$G$181,7,0)</f>
        <v>5170</v>
      </c>
      <c r="I7" s="75">
        <f>E7*'Mark Up '!$C$2</f>
        <v>17269.560000000001</v>
      </c>
      <c r="J7" s="75">
        <f>F7*'Mark Up '!$C$2</f>
        <v>20859.3</v>
      </c>
      <c r="K7" s="75">
        <f>G7*'Mark Up '!$C$2</f>
        <v>23123.100000000002</v>
      </c>
      <c r="L7" s="75">
        <f>H7*'Mark Up '!$C$2</f>
        <v>23885.4</v>
      </c>
      <c r="M7" s="37"/>
    </row>
    <row r="8" spans="1:13" ht="15.75" customHeight="1" x14ac:dyDescent="0.25">
      <c r="A8" s="100"/>
      <c r="B8" s="50" t="s">
        <v>280</v>
      </c>
      <c r="C8" s="61" t="s">
        <v>402</v>
      </c>
      <c r="D8" s="50" t="s">
        <v>281</v>
      </c>
      <c r="E8" s="75">
        <f>VLOOKUP(B8,'Origem '!$A$1:$D$181,4,0)</f>
        <v>4029</v>
      </c>
      <c r="F8" s="75">
        <f>VLOOKUP(B8,'Origem '!$A$1:$E$181,5,0)</f>
        <v>4851</v>
      </c>
      <c r="G8" s="75">
        <f>VLOOKUP(B8,'Origem '!$A$1:$F$181,6,0)</f>
        <v>5406</v>
      </c>
      <c r="H8" s="75">
        <f>VLOOKUP(B8,'Origem '!$A$1:$G$181,7,0)</f>
        <v>5583</v>
      </c>
      <c r="I8" s="75">
        <f>E8*'Mark Up '!$C$2</f>
        <v>18613.98</v>
      </c>
      <c r="J8" s="75">
        <f>F8*'Mark Up '!$C$2</f>
        <v>22411.62</v>
      </c>
      <c r="K8" s="75">
        <f>G8*'Mark Up '!$C$2</f>
        <v>24975.72</v>
      </c>
      <c r="L8" s="75">
        <f>H8*'Mark Up '!$C$2</f>
        <v>25793.46</v>
      </c>
      <c r="M8" s="37"/>
    </row>
    <row r="9" spans="1:13" ht="15.75" customHeight="1" x14ac:dyDescent="0.25">
      <c r="A9" s="98" t="s">
        <v>404</v>
      </c>
      <c r="B9" s="50" t="s">
        <v>257</v>
      </c>
      <c r="C9" s="61" t="s">
        <v>561</v>
      </c>
      <c r="D9" s="50" t="s">
        <v>105</v>
      </c>
      <c r="E9" s="75">
        <f>VLOOKUP(B9,'Origem '!$A$1:$D$181,4,0)</f>
        <v>1919</v>
      </c>
      <c r="F9" s="75">
        <f>VLOOKUP(B9,'Origem '!$A$1:$E$181,5,0)</f>
        <v>2203</v>
      </c>
      <c r="G9" s="75">
        <f>VLOOKUP(B9,'Origem '!$A$1:$F$181,6,0)</f>
        <v>2444</v>
      </c>
      <c r="H9" s="75">
        <f>VLOOKUP(B9,'Origem '!$A$1:$G$181,7,0)</f>
        <v>2501</v>
      </c>
      <c r="I9" s="75">
        <f>E9*'Mark Up '!$C$2</f>
        <v>8865.7800000000007</v>
      </c>
      <c r="J9" s="75">
        <f>F9*'Mark Up '!$C$2</f>
        <v>10177.86</v>
      </c>
      <c r="K9" s="75">
        <f>G9*'Mark Up '!$C$2</f>
        <v>11291.28</v>
      </c>
      <c r="L9" s="75">
        <f>H9*'Mark Up '!$C$2</f>
        <v>11554.62</v>
      </c>
      <c r="M9" s="37"/>
    </row>
    <row r="10" spans="1:13" ht="15.75" customHeight="1" x14ac:dyDescent="0.25">
      <c r="A10" s="99"/>
      <c r="B10" s="50" t="s">
        <v>258</v>
      </c>
      <c r="C10" s="61" t="s">
        <v>561</v>
      </c>
      <c r="D10" s="50" t="s">
        <v>143</v>
      </c>
      <c r="E10" s="75">
        <f>VLOOKUP(B10,'Origem '!$A$1:$D$181,4,0)</f>
        <v>1989</v>
      </c>
      <c r="F10" s="75">
        <f>VLOOKUP(B10,'Origem '!$A$1:$E$181,5,0)</f>
        <v>2317</v>
      </c>
      <c r="G10" s="75">
        <f>VLOOKUP(B10,'Origem '!$A$1:$F$181,6,0)</f>
        <v>2529</v>
      </c>
      <c r="H10" s="75">
        <f>VLOOKUP(B10,'Origem '!$A$1:$G$181,7,0)</f>
        <v>2624</v>
      </c>
      <c r="I10" s="75">
        <f>E10*'Mark Up '!$C$2</f>
        <v>9189.18</v>
      </c>
      <c r="J10" s="75">
        <f>F10*'Mark Up '!$C$2</f>
        <v>10704.54</v>
      </c>
      <c r="K10" s="75">
        <f>G10*'Mark Up '!$C$2</f>
        <v>11683.98</v>
      </c>
      <c r="L10" s="75">
        <f>H10*'Mark Up '!$C$2</f>
        <v>12122.880000000001</v>
      </c>
      <c r="M10" s="37"/>
    </row>
    <row r="11" spans="1:13" ht="15.75" customHeight="1" x14ac:dyDescent="0.25">
      <c r="A11" s="99"/>
      <c r="B11" s="50" t="s">
        <v>259</v>
      </c>
      <c r="C11" s="61" t="s">
        <v>561</v>
      </c>
      <c r="D11" s="50" t="s">
        <v>144</v>
      </c>
      <c r="E11" s="75">
        <f>VLOOKUP(B11,'Origem '!$A$1:$D$181,4,0)</f>
        <v>2096</v>
      </c>
      <c r="F11" s="75">
        <f>VLOOKUP(B11,'Origem '!$A$1:$E$181,5,0)</f>
        <v>2454</v>
      </c>
      <c r="G11" s="75">
        <f>VLOOKUP(B11,'Origem '!$A$1:$F$181,6,0)</f>
        <v>2680</v>
      </c>
      <c r="H11" s="75">
        <f>VLOOKUP(B11,'Origem '!$A$1:$G$181,7,0)</f>
        <v>2730</v>
      </c>
      <c r="I11" s="75">
        <f>E11*'Mark Up '!$C$2</f>
        <v>9683.52</v>
      </c>
      <c r="J11" s="75">
        <f>F11*'Mark Up '!$C$2</f>
        <v>11337.48</v>
      </c>
      <c r="K11" s="75">
        <f>G11*'Mark Up '!$C$2</f>
        <v>12381.6</v>
      </c>
      <c r="L11" s="75">
        <f>H11*'Mark Up '!$C$2</f>
        <v>12612.6</v>
      </c>
      <c r="M11" s="37"/>
    </row>
    <row r="12" spans="1:13" ht="15.75" customHeight="1" x14ac:dyDescent="0.25">
      <c r="A12" s="100"/>
      <c r="B12" s="50" t="s">
        <v>260</v>
      </c>
      <c r="C12" s="61" t="s">
        <v>561</v>
      </c>
      <c r="D12" s="50" t="s">
        <v>145</v>
      </c>
      <c r="E12" s="75">
        <f>VLOOKUP(B12,'Origem '!$A$1:$D$181,4,0)</f>
        <v>2237</v>
      </c>
      <c r="F12" s="75">
        <f>VLOOKUP(B12,'Origem '!$A$1:$E$181,5,0)</f>
        <v>2614</v>
      </c>
      <c r="G12" s="75">
        <f>VLOOKUP(B12,'Origem '!$A$1:$F$181,6,0)</f>
        <v>2928</v>
      </c>
      <c r="H12" s="75">
        <f>VLOOKUP(B12,'Origem '!$A$1:$G$181,7,0)</f>
        <v>2973</v>
      </c>
      <c r="I12" s="75">
        <f>E12*'Mark Up '!$C$2</f>
        <v>10334.94</v>
      </c>
      <c r="J12" s="75">
        <f>F12*'Mark Up '!$C$2</f>
        <v>12076.68</v>
      </c>
      <c r="K12" s="75">
        <f>G12*'Mark Up '!$C$2</f>
        <v>13527.36</v>
      </c>
      <c r="L12" s="75">
        <f>H12*'Mark Up '!$C$2</f>
        <v>13735.26</v>
      </c>
      <c r="M12" s="37"/>
    </row>
    <row r="13" spans="1:13" ht="15.75" customHeight="1" x14ac:dyDescent="0.25">
      <c r="A13" s="98" t="s">
        <v>390</v>
      </c>
      <c r="B13" s="50" t="s">
        <v>264</v>
      </c>
      <c r="C13" s="61" t="s">
        <v>400</v>
      </c>
      <c r="D13" s="50" t="s">
        <v>7</v>
      </c>
      <c r="E13" s="75">
        <f>VLOOKUP(B13,'Origem '!$A$1:$D$181,4,0)</f>
        <v>2066</v>
      </c>
      <c r="F13" s="75">
        <f>VLOOKUP(B13,'Origem '!$A$1:$E$181,5,0)</f>
        <v>2417</v>
      </c>
      <c r="G13" s="75">
        <f>VLOOKUP(B13,'Origem '!$A$1:$F$181,6,0)</f>
        <v>2653</v>
      </c>
      <c r="H13" s="75">
        <f>VLOOKUP(B13,'Origem '!$A$1:$G$181,7,0)</f>
        <v>2741</v>
      </c>
      <c r="I13" s="75">
        <f>E13*'Mark Up '!$C$2</f>
        <v>9544.92</v>
      </c>
      <c r="J13" s="75">
        <f>F13*'Mark Up '!$C$2</f>
        <v>11166.54</v>
      </c>
      <c r="K13" s="75">
        <f>G13*'Mark Up '!$C$2</f>
        <v>12256.86</v>
      </c>
      <c r="L13" s="75">
        <f>H13*'Mark Up '!$C$2</f>
        <v>12663.42</v>
      </c>
      <c r="M13" s="37"/>
    </row>
    <row r="14" spans="1:13" ht="15.75" customHeight="1" x14ac:dyDescent="0.25">
      <c r="A14" s="99"/>
      <c r="B14" s="50" t="s">
        <v>265</v>
      </c>
      <c r="C14" s="61" t="s">
        <v>400</v>
      </c>
      <c r="D14" s="50" t="s">
        <v>8</v>
      </c>
      <c r="E14" s="75">
        <f>VLOOKUP(B14,'Origem '!$A$1:$D$181,4,0)</f>
        <v>2144</v>
      </c>
      <c r="F14" s="75">
        <f>VLOOKUP(B14,'Origem '!$A$1:$E$181,5,0)</f>
        <v>2486</v>
      </c>
      <c r="G14" s="75">
        <f>VLOOKUP(B14,'Origem '!$A$1:$F$181,6,0)</f>
        <v>2728</v>
      </c>
      <c r="H14" s="75">
        <f>VLOOKUP(B14,'Origem '!$A$1:$G$181,7,0)</f>
        <v>2815</v>
      </c>
      <c r="I14" s="75">
        <f>E14*'Mark Up '!$C$2</f>
        <v>9905.2800000000007</v>
      </c>
      <c r="J14" s="75">
        <f>F14*'Mark Up '!$C$2</f>
        <v>11485.32</v>
      </c>
      <c r="K14" s="75">
        <f>G14*'Mark Up '!$C$2</f>
        <v>12603.36</v>
      </c>
      <c r="L14" s="75">
        <f>H14*'Mark Up '!$C$2</f>
        <v>13005.300000000001</v>
      </c>
      <c r="M14" s="37"/>
    </row>
    <row r="15" spans="1:13" ht="15.75" customHeight="1" x14ac:dyDescent="0.25">
      <c r="A15" s="99"/>
      <c r="B15" s="50" t="s">
        <v>266</v>
      </c>
      <c r="C15" s="61" t="s">
        <v>400</v>
      </c>
      <c r="D15" s="50" t="s">
        <v>9</v>
      </c>
      <c r="E15" s="75">
        <f>VLOOKUP(B15,'Origem '!$A$1:$D$181,4,0)</f>
        <v>2288</v>
      </c>
      <c r="F15" s="75">
        <f>VLOOKUP(B15,'Origem '!$A$1:$E$181,5,0)</f>
        <v>2614</v>
      </c>
      <c r="G15" s="75">
        <f>VLOOKUP(B15,'Origem '!$A$1:$F$181,6,0)</f>
        <v>2884</v>
      </c>
      <c r="H15" s="75">
        <f>VLOOKUP(B15,'Origem '!$A$1:$G$181,7,0)</f>
        <v>2971</v>
      </c>
      <c r="I15" s="75">
        <f>E15*'Mark Up '!$C$2</f>
        <v>10570.56</v>
      </c>
      <c r="J15" s="75">
        <f>F15*'Mark Up '!$C$2</f>
        <v>12076.68</v>
      </c>
      <c r="K15" s="75">
        <f>G15*'Mark Up '!$C$2</f>
        <v>13324.08</v>
      </c>
      <c r="L15" s="75">
        <f>H15*'Mark Up '!$C$2</f>
        <v>13726.02</v>
      </c>
      <c r="M15" s="37"/>
    </row>
    <row r="16" spans="1:13" ht="15.75" customHeight="1" x14ac:dyDescent="0.25">
      <c r="A16" s="100"/>
      <c r="B16" s="50" t="s">
        <v>267</v>
      </c>
      <c r="C16" s="61" t="s">
        <v>400</v>
      </c>
      <c r="D16" s="50" t="s">
        <v>22</v>
      </c>
      <c r="E16" s="75">
        <f>VLOOKUP(B16,'Origem '!$A$1:$D$181,4,0)</f>
        <v>2406</v>
      </c>
      <c r="F16" s="75">
        <f>VLOOKUP(B16,'Origem '!$A$1:$E$181,5,0)</f>
        <v>2732</v>
      </c>
      <c r="G16" s="75">
        <f>VLOOKUP(B16,'Origem '!$A$1:$F$181,6,0)</f>
        <v>3045</v>
      </c>
      <c r="H16" s="75">
        <f>VLOOKUP(B16,'Origem '!$A$1:$G$181,7,0)</f>
        <v>3132</v>
      </c>
      <c r="I16" s="75">
        <f>E16*'Mark Up '!$C$2</f>
        <v>11115.720000000001</v>
      </c>
      <c r="J16" s="75">
        <f>F16*'Mark Up '!$C$2</f>
        <v>12621.84</v>
      </c>
      <c r="K16" s="75">
        <f>G16*'Mark Up '!$C$2</f>
        <v>14067.9</v>
      </c>
      <c r="L16" s="75">
        <f>H16*'Mark Up '!$C$2</f>
        <v>14469.84</v>
      </c>
      <c r="M16" s="37"/>
    </row>
    <row r="17" spans="1:13" ht="15.75" customHeight="1" x14ac:dyDescent="0.25">
      <c r="A17" s="98" t="s">
        <v>395</v>
      </c>
      <c r="B17" s="50" t="s">
        <v>268</v>
      </c>
      <c r="C17" s="61" t="s">
        <v>401</v>
      </c>
      <c r="D17" s="50" t="s">
        <v>10</v>
      </c>
      <c r="E17" s="75">
        <f>VLOOKUP(B17,'Origem '!$A$1:$D$181,4,0)</f>
        <v>1943</v>
      </c>
      <c r="F17" s="75">
        <f>VLOOKUP(B17,'Origem '!$A$1:$E$181,5,0)</f>
        <v>2169</v>
      </c>
      <c r="G17" s="75">
        <f>VLOOKUP(B17,'Origem '!$A$1:$F$181,6,0)</f>
        <v>2279</v>
      </c>
      <c r="H17" s="75" t="str">
        <f>VLOOKUP(B17,'Origem '!$A$1:$G$181,7,0)</f>
        <v>X</v>
      </c>
      <c r="I17" s="75">
        <f>E17*'Mark Up '!$C$2</f>
        <v>8976.66</v>
      </c>
      <c r="J17" s="75">
        <f>F17*'Mark Up '!$C$2</f>
        <v>10020.780000000001</v>
      </c>
      <c r="K17" s="75">
        <f>G17*'Mark Up '!$C$2</f>
        <v>10528.98</v>
      </c>
      <c r="L17" s="75" t="s">
        <v>17</v>
      </c>
      <c r="M17" s="37"/>
    </row>
    <row r="18" spans="1:13" ht="15.75" customHeight="1" x14ac:dyDescent="0.25">
      <c r="A18" s="99"/>
      <c r="B18" s="50" t="s">
        <v>269</v>
      </c>
      <c r="C18" s="61" t="s">
        <v>401</v>
      </c>
      <c r="D18" s="50" t="s">
        <v>7</v>
      </c>
      <c r="E18" s="75">
        <f>VLOOKUP(B18,'Origem '!$A$1:$D$181,4,0)</f>
        <v>2005</v>
      </c>
      <c r="F18" s="75">
        <f>VLOOKUP(B18,'Origem '!$A$1:$E$181,5,0)</f>
        <v>2314</v>
      </c>
      <c r="G18" s="75">
        <f>VLOOKUP(B18,'Origem '!$A$1:$F$181,6,0)</f>
        <v>2438</v>
      </c>
      <c r="H18" s="75" t="str">
        <f>VLOOKUP(B18,'Origem '!$A$1:$G$181,7,0)</f>
        <v>X</v>
      </c>
      <c r="I18" s="75">
        <f>E18*'Mark Up '!$C$2</f>
        <v>9263.1</v>
      </c>
      <c r="J18" s="75">
        <f>F18*'Mark Up '!$C$2</f>
        <v>10690.68</v>
      </c>
      <c r="K18" s="75">
        <f>G18*'Mark Up '!$C$2</f>
        <v>11263.56</v>
      </c>
      <c r="L18" s="75" t="s">
        <v>17</v>
      </c>
      <c r="M18" s="37"/>
    </row>
    <row r="19" spans="1:13" ht="15.75" customHeight="1" x14ac:dyDescent="0.25">
      <c r="A19" s="99"/>
      <c r="B19" s="50" t="s">
        <v>270</v>
      </c>
      <c r="C19" s="61" t="s">
        <v>401</v>
      </c>
      <c r="D19" s="50" t="s">
        <v>8</v>
      </c>
      <c r="E19" s="75">
        <f>VLOOKUP(B19,'Origem '!$A$1:$D$181,4,0)</f>
        <v>2115</v>
      </c>
      <c r="F19" s="75">
        <f>VLOOKUP(B19,'Origem '!$A$1:$E$181,5,0)</f>
        <v>2442</v>
      </c>
      <c r="G19" s="75">
        <f>VLOOKUP(B19,'Origem '!$A$1:$F$181,6,0)</f>
        <v>2576</v>
      </c>
      <c r="H19" s="75" t="str">
        <f>VLOOKUP(B19,'Origem '!$A$1:$G$181,7,0)</f>
        <v>X</v>
      </c>
      <c r="I19" s="75">
        <f>E19*'Mark Up '!$C$2</f>
        <v>9771.3000000000011</v>
      </c>
      <c r="J19" s="75">
        <f>F19*'Mark Up '!$C$2</f>
        <v>11282.04</v>
      </c>
      <c r="K19" s="75">
        <f>G19*'Mark Up '!$C$2</f>
        <v>11901.12</v>
      </c>
      <c r="L19" s="75" t="s">
        <v>17</v>
      </c>
      <c r="M19" s="37"/>
    </row>
    <row r="20" spans="1:13" ht="15.75" customHeight="1" x14ac:dyDescent="0.25">
      <c r="A20" s="100"/>
      <c r="B20" s="50" t="s">
        <v>271</v>
      </c>
      <c r="C20" s="61" t="s">
        <v>401</v>
      </c>
      <c r="D20" s="50" t="s">
        <v>9</v>
      </c>
      <c r="E20" s="75">
        <f>VLOOKUP(B20,'Origem '!$A$1:$D$181,4,0)</f>
        <v>2260</v>
      </c>
      <c r="F20" s="75">
        <f>VLOOKUP(B20,'Origem '!$A$1:$E$181,5,0)</f>
        <v>2642</v>
      </c>
      <c r="G20" s="75">
        <f>VLOOKUP(B20,'Origem '!$A$1:$F$181,6,0)</f>
        <v>2786</v>
      </c>
      <c r="H20" s="75" t="str">
        <f>VLOOKUP(B20,'Origem '!$A$1:$G$181,7,0)</f>
        <v>X</v>
      </c>
      <c r="I20" s="75">
        <f>E20*'Mark Up '!$C$2</f>
        <v>10441.200000000001</v>
      </c>
      <c r="J20" s="75">
        <f>F20*'Mark Up '!$C$2</f>
        <v>12206.04</v>
      </c>
      <c r="K20" s="75">
        <f>G20*'Mark Up '!$C$2</f>
        <v>12871.32</v>
      </c>
      <c r="L20" s="75" t="s">
        <v>17</v>
      </c>
      <c r="M20" s="37"/>
    </row>
    <row r="21" spans="1:13" ht="15.75" customHeight="1" x14ac:dyDescent="0.25">
      <c r="A21" s="98" t="s">
        <v>394</v>
      </c>
      <c r="B21" s="50" t="s">
        <v>261</v>
      </c>
      <c r="C21" s="61" t="s">
        <v>399</v>
      </c>
      <c r="D21" s="50" t="s">
        <v>7</v>
      </c>
      <c r="E21" s="75">
        <f>VLOOKUP(B21,'Origem '!$A$1:$D$181,4,0)</f>
        <v>2170</v>
      </c>
      <c r="F21" s="75">
        <f>VLOOKUP(B21,'Origem '!$A$1:$E$181,5,0)</f>
        <v>2733</v>
      </c>
      <c r="G21" s="75">
        <f>VLOOKUP(B21,'Origem '!$A$1:$F$181,6,0)</f>
        <v>2920</v>
      </c>
      <c r="H21" s="75" t="str">
        <f>VLOOKUP(B21,'Origem '!$A$1:$G$181,7,0)</f>
        <v>X</v>
      </c>
      <c r="I21" s="75">
        <f>E21*'Mark Up '!$C$2</f>
        <v>10025.4</v>
      </c>
      <c r="J21" s="75">
        <f>F21*'Mark Up '!$C$2</f>
        <v>12626.460000000001</v>
      </c>
      <c r="K21" s="75">
        <f>G21*'Mark Up '!$C$2</f>
        <v>13490.4</v>
      </c>
      <c r="L21" s="75" t="s">
        <v>17</v>
      </c>
      <c r="M21" s="37"/>
    </row>
    <row r="22" spans="1:13" ht="15.75" customHeight="1" x14ac:dyDescent="0.25">
      <c r="A22" s="99"/>
      <c r="B22" s="50" t="s">
        <v>262</v>
      </c>
      <c r="C22" s="61" t="s">
        <v>399</v>
      </c>
      <c r="D22" s="50" t="s">
        <v>8</v>
      </c>
      <c r="E22" s="75">
        <f>VLOOKUP(B22,'Origem '!$A$1:$D$181,4,0)</f>
        <v>2286</v>
      </c>
      <c r="F22" s="75">
        <f>VLOOKUP(B22,'Origem '!$A$1:$E$181,5,0)</f>
        <v>2957</v>
      </c>
      <c r="G22" s="75">
        <f>VLOOKUP(B22,'Origem '!$A$1:$F$181,6,0)</f>
        <v>3196</v>
      </c>
      <c r="H22" s="75" t="str">
        <f>VLOOKUP(B22,'Origem '!$A$1:$G$181,7,0)</f>
        <v>X</v>
      </c>
      <c r="I22" s="75">
        <f>E22*'Mark Up '!$C$2</f>
        <v>10561.32</v>
      </c>
      <c r="J22" s="75">
        <f>F22*'Mark Up '!$C$2</f>
        <v>13661.34</v>
      </c>
      <c r="K22" s="75">
        <f>G22*'Mark Up '!$C$2</f>
        <v>14765.52</v>
      </c>
      <c r="L22" s="75" t="s">
        <v>17</v>
      </c>
      <c r="M22" s="37"/>
    </row>
    <row r="23" spans="1:13" ht="15.75" customHeight="1" x14ac:dyDescent="0.25">
      <c r="A23" s="100"/>
      <c r="B23" s="50" t="s">
        <v>263</v>
      </c>
      <c r="C23" s="61" t="s">
        <v>399</v>
      </c>
      <c r="D23" s="50" t="s">
        <v>9</v>
      </c>
      <c r="E23" s="75">
        <f>VLOOKUP(B23,'Origem '!$A$1:$D$181,4,0)</f>
        <v>2598</v>
      </c>
      <c r="F23" s="75">
        <f>VLOOKUP(B23,'Origem '!$A$1:$E$181,5,0)</f>
        <v>3111</v>
      </c>
      <c r="G23" s="75">
        <f>VLOOKUP(B23,'Origem '!$A$1:$F$181,6,0)</f>
        <v>3347</v>
      </c>
      <c r="H23" s="75" t="str">
        <f>VLOOKUP(B23,'Origem '!$A$1:$G$181,7,0)</f>
        <v>X</v>
      </c>
      <c r="I23" s="75">
        <f>E23*'Mark Up '!$C$2</f>
        <v>12002.76</v>
      </c>
      <c r="J23" s="75">
        <f>F23*'Mark Up '!$C$2</f>
        <v>14372.82</v>
      </c>
      <c r="K23" s="75">
        <f>G23*'Mark Up '!$C$2</f>
        <v>15463.140000000001</v>
      </c>
      <c r="L23" s="75" t="s">
        <v>17</v>
      </c>
      <c r="M23" s="37"/>
    </row>
    <row r="24" spans="1:13" ht="21" customHeight="1" x14ac:dyDescent="0.25">
      <c r="A24" s="98" t="s">
        <v>405</v>
      </c>
      <c r="B24" s="50" t="s">
        <v>272</v>
      </c>
      <c r="C24" s="61" t="s">
        <v>476</v>
      </c>
      <c r="D24" s="50" t="s">
        <v>273</v>
      </c>
      <c r="E24" s="75">
        <f>VLOOKUP(B24,'Origem '!$A$1:$D$181,4,0)</f>
        <v>3739</v>
      </c>
      <c r="F24" s="75">
        <f>VLOOKUP(B24,'Origem '!$A$1:$E$181,5,0)</f>
        <v>4272</v>
      </c>
      <c r="G24" s="75">
        <f>VLOOKUP(B24,'Origem '!$A$1:$F$181,6,0)</f>
        <v>4523</v>
      </c>
      <c r="H24" s="75">
        <f>VLOOKUP(B24,'Origem '!$A$1:$G$181,7,0)</f>
        <v>4670</v>
      </c>
      <c r="I24" s="75">
        <f>E24*'Mark Up '!$C$2</f>
        <v>17274.18</v>
      </c>
      <c r="J24" s="75">
        <f>F24*'Mark Up '!$C$2</f>
        <v>19736.64</v>
      </c>
      <c r="K24" s="75">
        <f>G24*'Mark Up '!$C$2</f>
        <v>20896.260000000002</v>
      </c>
      <c r="L24" s="75">
        <f>H24*'Mark Up '!$C$2</f>
        <v>21575.4</v>
      </c>
      <c r="M24" s="37"/>
    </row>
    <row r="25" spans="1:13" ht="21" customHeight="1" x14ac:dyDescent="0.25">
      <c r="A25" s="100"/>
      <c r="B25" s="50" t="s">
        <v>274</v>
      </c>
      <c r="C25" s="61" t="s">
        <v>476</v>
      </c>
      <c r="D25" s="50" t="s">
        <v>275</v>
      </c>
      <c r="E25" s="75">
        <f>VLOOKUP(B25,'Origem '!$A$1:$D$181,4,0)</f>
        <v>4027</v>
      </c>
      <c r="F25" s="75">
        <f>VLOOKUP(B25,'Origem '!$A$1:$E$181,5,0)</f>
        <v>4565</v>
      </c>
      <c r="G25" s="75">
        <f>VLOOKUP(B25,'Origem '!$A$1:$F$181,6,0)</f>
        <v>4860</v>
      </c>
      <c r="H25" s="75">
        <f>VLOOKUP(B25,'Origem '!$A$1:$G$181,7,0)</f>
        <v>4978</v>
      </c>
      <c r="I25" s="75">
        <f>E25*'Mark Up '!$C$2</f>
        <v>18604.740000000002</v>
      </c>
      <c r="J25" s="75">
        <f>F25*'Mark Up '!$C$2</f>
        <v>21090.3</v>
      </c>
      <c r="K25" s="75">
        <f>G25*'Mark Up '!$C$2</f>
        <v>22453.200000000001</v>
      </c>
      <c r="L25" s="75">
        <f>H25*'Mark Up '!$C$2</f>
        <v>22998.36</v>
      </c>
      <c r="M25" s="37"/>
    </row>
    <row r="26" spans="1:13" ht="16.5" customHeight="1" x14ac:dyDescent="0.25">
      <c r="A26" s="98" t="s">
        <v>403</v>
      </c>
      <c r="B26" s="50" t="s">
        <v>246</v>
      </c>
      <c r="C26" s="61" t="s">
        <v>397</v>
      </c>
      <c r="D26" s="50" t="s">
        <v>247</v>
      </c>
      <c r="E26" s="75">
        <f>VLOOKUP(B26,'Origem '!$A$1:$D$181,4,0)</f>
        <v>2451</v>
      </c>
      <c r="F26" s="75">
        <f>VLOOKUP(B26,'Origem '!$A$1:$E$181,5,0)</f>
        <v>2489</v>
      </c>
      <c r="G26" s="75">
        <f>VLOOKUP(B26,'Origem '!$A$1:$F$181,6,0)</f>
        <v>2676</v>
      </c>
      <c r="H26" s="75" t="str">
        <f>VLOOKUP(B26,'Origem '!$A$1:$G$181,7,0)</f>
        <v>X</v>
      </c>
      <c r="I26" s="75">
        <f>E26*'Mark Up '!$C$2</f>
        <v>11323.62</v>
      </c>
      <c r="J26" s="75">
        <f>F26*'Mark Up '!$C$2</f>
        <v>11499.18</v>
      </c>
      <c r="K26" s="75">
        <f>G26*'Mark Up '!$C$2</f>
        <v>12363.12</v>
      </c>
      <c r="L26" s="75" t="s">
        <v>17</v>
      </c>
      <c r="M26" s="37"/>
    </row>
    <row r="27" spans="1:13" ht="16.5" customHeight="1" x14ac:dyDescent="0.25">
      <c r="A27" s="99"/>
      <c r="B27" s="50" t="s">
        <v>248</v>
      </c>
      <c r="C27" s="61" t="s">
        <v>397</v>
      </c>
      <c r="D27" s="50" t="s">
        <v>249</v>
      </c>
      <c r="E27" s="75">
        <f>VLOOKUP(B27,'Origem '!$A$1:$D$181,4,0)</f>
        <v>2546</v>
      </c>
      <c r="F27" s="75">
        <f>VLOOKUP(B27,'Origem '!$A$1:$E$181,5,0)</f>
        <v>2587</v>
      </c>
      <c r="G27" s="75">
        <f>VLOOKUP(B27,'Origem '!$A$1:$F$181,6,0)</f>
        <v>2771</v>
      </c>
      <c r="H27" s="75" t="str">
        <f>VLOOKUP(B27,'Origem '!$A$1:$G$181,7,0)</f>
        <v>X</v>
      </c>
      <c r="I27" s="75">
        <f>E27*'Mark Up '!$C$2</f>
        <v>11762.52</v>
      </c>
      <c r="J27" s="75">
        <f>F27*'Mark Up '!$C$2</f>
        <v>11951.94</v>
      </c>
      <c r="K27" s="75">
        <f>G27*'Mark Up '!$C$2</f>
        <v>12802.02</v>
      </c>
      <c r="L27" s="75" t="s">
        <v>17</v>
      </c>
      <c r="M27" s="37"/>
    </row>
    <row r="28" spans="1:13" ht="16.5" customHeight="1" x14ac:dyDescent="0.25">
      <c r="A28" s="100"/>
      <c r="B28" s="50" t="s">
        <v>250</v>
      </c>
      <c r="C28" s="61" t="s">
        <v>397</v>
      </c>
      <c r="D28" s="50" t="s">
        <v>251</v>
      </c>
      <c r="E28" s="75">
        <f>VLOOKUP(B28,'Origem '!$A$1:$D$181,4,0)</f>
        <v>2836</v>
      </c>
      <c r="F28" s="75">
        <f>VLOOKUP(B28,'Origem '!$A$1:$E$181,5,0)</f>
        <v>2890</v>
      </c>
      <c r="G28" s="75">
        <f>VLOOKUP(B28,'Origem '!$A$1:$F$181,6,0)</f>
        <v>3081</v>
      </c>
      <c r="H28" s="75" t="str">
        <f>VLOOKUP(B28,'Origem '!$A$1:$G$181,7,0)</f>
        <v>X</v>
      </c>
      <c r="I28" s="75">
        <f>E28*'Mark Up '!$C$2</f>
        <v>13102.32</v>
      </c>
      <c r="J28" s="75">
        <f>F28*'Mark Up '!$C$2</f>
        <v>13351.800000000001</v>
      </c>
      <c r="K28" s="75">
        <f>G28*'Mark Up '!$C$2</f>
        <v>14234.220000000001</v>
      </c>
      <c r="L28" s="75" t="s">
        <v>17</v>
      </c>
      <c r="M28" s="37"/>
    </row>
    <row r="29" spans="1:13" ht="16.5" customHeight="1" x14ac:dyDescent="0.25">
      <c r="A29" s="98" t="s">
        <v>392</v>
      </c>
      <c r="B29" s="50" t="s">
        <v>252</v>
      </c>
      <c r="C29" s="61" t="s">
        <v>398</v>
      </c>
      <c r="D29" s="50" t="s">
        <v>23</v>
      </c>
      <c r="E29" s="75">
        <f>VLOOKUP(B29,'Origem '!$A$1:$D$181,4,0)</f>
        <v>1811</v>
      </c>
      <c r="F29" s="75">
        <f>VLOOKUP(B29,'Origem '!$A$1:$E$181,5,0)</f>
        <v>2223</v>
      </c>
      <c r="G29" s="75">
        <f>VLOOKUP(B29,'Origem '!$A$1:$F$181,6,0)</f>
        <v>2430</v>
      </c>
      <c r="H29" s="75">
        <f>VLOOKUP(B29,'Origem '!$A$1:$G$181,7,0)</f>
        <v>2525</v>
      </c>
      <c r="I29" s="75">
        <f>E29*'Mark Up '!$C$2</f>
        <v>8366.82</v>
      </c>
      <c r="J29" s="75">
        <f>F29*'Mark Up '!$C$2</f>
        <v>10270.26</v>
      </c>
      <c r="K29" s="75">
        <f>G29*'Mark Up '!$C$2</f>
        <v>11226.6</v>
      </c>
      <c r="L29" s="75">
        <f>H29*'Mark Up '!$C$2</f>
        <v>11665.5</v>
      </c>
      <c r="M29" s="37"/>
    </row>
    <row r="30" spans="1:13" ht="16.5" customHeight="1" x14ac:dyDescent="0.25">
      <c r="A30" s="99"/>
      <c r="B30" s="50" t="s">
        <v>253</v>
      </c>
      <c r="C30" s="61" t="s">
        <v>398</v>
      </c>
      <c r="D30" s="50" t="s">
        <v>24</v>
      </c>
      <c r="E30" s="75">
        <f>VLOOKUP(B30,'Origem '!$A$1:$D$181,4,0)</f>
        <v>1959</v>
      </c>
      <c r="F30" s="75">
        <f>VLOOKUP(B30,'Origem '!$A$1:$E$181,5,0)</f>
        <v>2344</v>
      </c>
      <c r="G30" s="75">
        <f>VLOOKUP(B30,'Origem '!$A$1:$F$181,6,0)</f>
        <v>2560</v>
      </c>
      <c r="H30" s="75">
        <f>VLOOKUP(B30,'Origem '!$A$1:$G$181,7,0)</f>
        <v>2647</v>
      </c>
      <c r="I30" s="75">
        <f>E30*'Mark Up '!$C$2</f>
        <v>9050.58</v>
      </c>
      <c r="J30" s="75">
        <f>F30*'Mark Up '!$C$2</f>
        <v>10829.28</v>
      </c>
      <c r="K30" s="75">
        <f>G30*'Mark Up '!$C$2</f>
        <v>11827.2</v>
      </c>
      <c r="L30" s="75">
        <f>H30*'Mark Up '!$C$2</f>
        <v>12229.14</v>
      </c>
      <c r="M30" s="37"/>
    </row>
    <row r="31" spans="1:13" ht="16.5" customHeight="1" x14ac:dyDescent="0.25">
      <c r="A31" s="99"/>
      <c r="B31" s="50" t="s">
        <v>254</v>
      </c>
      <c r="C31" s="61" t="s">
        <v>398</v>
      </c>
      <c r="D31" s="50" t="s">
        <v>25</v>
      </c>
      <c r="E31" s="75">
        <f>VLOOKUP(B31,'Origem '!$A$1:$D$181,4,0)</f>
        <v>2072</v>
      </c>
      <c r="F31" s="75">
        <f>VLOOKUP(B31,'Origem '!$A$1:$E$181,5,0)</f>
        <v>2459</v>
      </c>
      <c r="G31" s="75">
        <f>VLOOKUP(B31,'Origem '!$A$1:$F$181,6,0)</f>
        <v>2696</v>
      </c>
      <c r="H31" s="75">
        <f>VLOOKUP(B31,'Origem '!$A$1:$G$181,7,0)</f>
        <v>2800</v>
      </c>
      <c r="I31" s="75">
        <f>E31*'Mark Up '!$C$2</f>
        <v>9572.64</v>
      </c>
      <c r="J31" s="75">
        <f>F31*'Mark Up '!$C$2</f>
        <v>11360.58</v>
      </c>
      <c r="K31" s="75">
        <f>G31*'Mark Up '!$C$2</f>
        <v>12455.52</v>
      </c>
      <c r="L31" s="75">
        <f>H31*'Mark Up '!$C$2</f>
        <v>12936</v>
      </c>
      <c r="M31" s="37"/>
    </row>
    <row r="32" spans="1:13" ht="16.5" customHeight="1" x14ac:dyDescent="0.25">
      <c r="A32" s="100"/>
      <c r="B32" s="50" t="s">
        <v>255</v>
      </c>
      <c r="C32" s="61" t="s">
        <v>398</v>
      </c>
      <c r="D32" s="50" t="s">
        <v>256</v>
      </c>
      <c r="E32" s="75">
        <f>VLOOKUP(B32,'Origem '!$A$1:$D$181,4,0)</f>
        <v>2531</v>
      </c>
      <c r="F32" s="75">
        <f>VLOOKUP(B32,'Origem '!$A$1:$E$181,5,0)</f>
        <v>2664</v>
      </c>
      <c r="G32" s="75">
        <f>VLOOKUP(B32,'Origem '!$A$1:$F$181,6,0)</f>
        <v>3317</v>
      </c>
      <c r="H32" s="75">
        <f>VLOOKUP(B32,'Origem '!$A$1:$G$181,7,0)</f>
        <v>3426</v>
      </c>
      <c r="I32" s="75">
        <f>E32*'Mark Up '!$C$2</f>
        <v>11693.220000000001</v>
      </c>
      <c r="J32" s="75">
        <f>F32*'Mark Up '!$C$2</f>
        <v>12307.68</v>
      </c>
      <c r="K32" s="75">
        <f>G32*'Mark Up '!$C$2</f>
        <v>15324.54</v>
      </c>
      <c r="L32" s="75">
        <f>H32*'Mark Up '!$C$2</f>
        <v>15828.12</v>
      </c>
      <c r="M32" s="37"/>
    </row>
    <row r="33" spans="1:13" x14ac:dyDescent="0.25">
      <c r="A33" s="37"/>
      <c r="B33" s="63"/>
      <c r="C33" s="64"/>
      <c r="D33" s="63"/>
      <c r="E33" s="37"/>
      <c r="F33" s="37"/>
      <c r="G33" s="37"/>
      <c r="H33" s="37"/>
      <c r="I33" s="37"/>
      <c r="J33" s="37"/>
      <c r="K33" s="37"/>
      <c r="L33" s="37"/>
      <c r="M33" s="37"/>
    </row>
    <row r="34" spans="1:13" x14ac:dyDescent="0.25">
      <c r="A34" s="37"/>
      <c r="B34" s="63"/>
      <c r="C34" s="64"/>
      <c r="D34" s="63"/>
      <c r="E34" s="37"/>
      <c r="F34" s="37"/>
      <c r="G34" s="37"/>
      <c r="H34" s="37"/>
      <c r="I34" s="37"/>
      <c r="J34" s="37"/>
      <c r="K34" s="37"/>
      <c r="L34" s="37"/>
      <c r="M34" s="37"/>
    </row>
    <row r="35" spans="1:13" x14ac:dyDescent="0.25">
      <c r="A35" s="37"/>
      <c r="B35" s="63"/>
      <c r="C35" s="64"/>
      <c r="D35" s="63"/>
      <c r="E35" s="37"/>
      <c r="F35" s="37"/>
      <c r="G35" s="37"/>
      <c r="H35" s="37"/>
      <c r="I35" s="37"/>
      <c r="J35" s="37"/>
      <c r="K35" s="37"/>
      <c r="L35" s="37"/>
      <c r="M35" s="37"/>
    </row>
    <row r="36" spans="1:13" x14ac:dyDescent="0.25">
      <c r="A36" s="37"/>
      <c r="B36" s="63"/>
      <c r="C36" s="64"/>
      <c r="D36" s="63"/>
      <c r="E36" s="37"/>
      <c r="F36" s="37"/>
      <c r="G36" s="37"/>
      <c r="H36" s="37"/>
      <c r="I36" s="37"/>
      <c r="J36" s="37"/>
      <c r="K36" s="37"/>
      <c r="L36" s="37"/>
      <c r="M36" s="37"/>
    </row>
    <row r="37" spans="1:13" x14ac:dyDescent="0.25">
      <c r="A37" s="37"/>
      <c r="B37" s="63"/>
      <c r="C37" s="64"/>
      <c r="D37" s="63"/>
      <c r="E37" s="37"/>
      <c r="F37" s="37"/>
      <c r="G37" s="37"/>
      <c r="H37" s="37"/>
      <c r="I37" s="37"/>
      <c r="J37" s="37"/>
      <c r="K37" s="37"/>
      <c r="L37" s="37"/>
      <c r="M37" s="37"/>
    </row>
    <row r="38" spans="1:13" x14ac:dyDescent="0.25">
      <c r="A38" s="37"/>
      <c r="B38" s="63"/>
      <c r="C38" s="64"/>
      <c r="D38" s="63"/>
      <c r="E38" s="37"/>
      <c r="F38" s="37"/>
      <c r="G38" s="37"/>
      <c r="H38" s="37"/>
      <c r="I38" s="37"/>
      <c r="J38" s="37"/>
      <c r="K38" s="37"/>
      <c r="L38" s="37"/>
      <c r="M38" s="37"/>
    </row>
    <row r="39" spans="1:13" x14ac:dyDescent="0.25">
      <c r="A39" s="37"/>
      <c r="B39" s="63"/>
      <c r="C39" s="64"/>
      <c r="D39" s="63"/>
      <c r="E39" s="37"/>
      <c r="F39" s="37"/>
      <c r="G39" s="37"/>
      <c r="H39" s="37"/>
      <c r="I39" s="37"/>
      <c r="J39" s="37"/>
      <c r="K39" s="37"/>
      <c r="L39" s="37"/>
      <c r="M39" s="37"/>
    </row>
    <row r="40" spans="1:13" x14ac:dyDescent="0.25">
      <c r="A40" s="37"/>
      <c r="B40" s="63"/>
      <c r="C40" s="64"/>
      <c r="D40" s="63"/>
      <c r="E40" s="37"/>
      <c r="F40" s="37"/>
      <c r="G40" s="37"/>
      <c r="H40" s="37"/>
      <c r="I40" s="37"/>
      <c r="J40" s="37"/>
      <c r="K40" s="37"/>
      <c r="L40" s="37"/>
      <c r="M40" s="37"/>
    </row>
    <row r="41" spans="1:13" x14ac:dyDescent="0.25">
      <c r="A41" s="37"/>
      <c r="B41" s="63"/>
      <c r="C41" s="64"/>
      <c r="D41" s="63"/>
      <c r="E41" s="37"/>
      <c r="F41" s="37"/>
      <c r="G41" s="37"/>
      <c r="H41" s="37"/>
      <c r="I41" s="37"/>
      <c r="J41" s="37"/>
      <c r="K41" s="37"/>
      <c r="L41" s="37"/>
      <c r="M41" s="37"/>
    </row>
    <row r="42" spans="1:13" x14ac:dyDescent="0.25">
      <c r="A42" s="37"/>
      <c r="B42" s="63"/>
      <c r="C42" s="64"/>
      <c r="D42" s="63"/>
      <c r="E42" s="37"/>
      <c r="F42" s="37"/>
      <c r="G42" s="37"/>
      <c r="H42" s="37"/>
      <c r="I42" s="37"/>
      <c r="J42" s="37"/>
      <c r="K42" s="37"/>
      <c r="L42" s="37"/>
      <c r="M42" s="37"/>
    </row>
    <row r="43" spans="1:13" x14ac:dyDescent="0.25">
      <c r="A43" s="37"/>
      <c r="B43" s="63"/>
      <c r="C43" s="64"/>
      <c r="D43" s="63"/>
      <c r="E43" s="37"/>
      <c r="F43" s="37"/>
      <c r="G43" s="37"/>
      <c r="H43" s="37"/>
      <c r="I43" s="37"/>
      <c r="J43" s="37"/>
      <c r="K43" s="37"/>
      <c r="L43" s="37"/>
      <c r="M43" s="37"/>
    </row>
    <row r="44" spans="1:13" x14ac:dyDescent="0.25">
      <c r="A44" s="37"/>
      <c r="B44" s="63"/>
      <c r="C44" s="64"/>
      <c r="D44" s="63"/>
      <c r="E44" s="37"/>
      <c r="F44" s="37"/>
      <c r="G44" s="37"/>
      <c r="H44" s="37"/>
      <c r="I44" s="37"/>
      <c r="J44" s="37"/>
      <c r="K44" s="37"/>
      <c r="L44" s="37"/>
      <c r="M44" s="37"/>
    </row>
    <row r="45" spans="1:13" x14ac:dyDescent="0.25">
      <c r="A45" s="37"/>
      <c r="B45" s="63"/>
      <c r="C45" s="64"/>
      <c r="D45" s="63"/>
      <c r="E45" s="37"/>
      <c r="F45" s="37"/>
      <c r="G45" s="37"/>
      <c r="H45" s="37"/>
      <c r="I45" s="37"/>
      <c r="J45" s="37"/>
      <c r="K45" s="37"/>
      <c r="L45" s="37"/>
      <c r="M45" s="37"/>
    </row>
    <row r="46" spans="1:13" x14ac:dyDescent="0.25">
      <c r="A46" s="37"/>
      <c r="B46" s="63"/>
      <c r="C46" s="64"/>
      <c r="D46" s="63"/>
      <c r="E46" s="37"/>
      <c r="F46" s="37"/>
      <c r="G46" s="37"/>
      <c r="H46" s="37"/>
      <c r="I46" s="37"/>
      <c r="J46" s="37"/>
      <c r="K46" s="37"/>
      <c r="L46" s="37"/>
      <c r="M46" s="37"/>
    </row>
    <row r="47" spans="1:13" x14ac:dyDescent="0.25">
      <c r="A47" s="37"/>
      <c r="B47" s="63"/>
      <c r="C47" s="64"/>
      <c r="D47" s="63"/>
      <c r="E47" s="37"/>
      <c r="F47" s="37"/>
      <c r="G47" s="37"/>
      <c r="H47" s="37"/>
      <c r="I47" s="37"/>
      <c r="J47" s="37"/>
      <c r="K47" s="37"/>
      <c r="L47" s="37"/>
      <c r="M47" s="37"/>
    </row>
    <row r="48" spans="1:13" x14ac:dyDescent="0.25">
      <c r="A48" s="37"/>
      <c r="B48" s="63"/>
      <c r="C48" s="64"/>
      <c r="D48" s="63"/>
      <c r="E48" s="37"/>
      <c r="F48" s="37"/>
      <c r="G48" s="37"/>
      <c r="H48" s="37"/>
      <c r="I48" s="37"/>
      <c r="J48" s="37"/>
      <c r="K48" s="37"/>
      <c r="L48" s="37"/>
      <c r="M48" s="37"/>
    </row>
    <row r="49" spans="1:13" x14ac:dyDescent="0.25">
      <c r="A49" s="37"/>
      <c r="B49" s="63"/>
      <c r="C49" s="64"/>
      <c r="D49" s="63"/>
      <c r="E49" s="37"/>
      <c r="F49" s="37"/>
      <c r="G49" s="37"/>
      <c r="H49" s="37"/>
      <c r="I49" s="37"/>
      <c r="J49" s="37"/>
      <c r="K49" s="37"/>
      <c r="L49" s="37"/>
      <c r="M49" s="37"/>
    </row>
    <row r="50" spans="1:13" x14ac:dyDescent="0.25">
      <c r="A50" s="37"/>
      <c r="B50" s="63"/>
      <c r="C50" s="64"/>
      <c r="D50" s="63"/>
      <c r="E50" s="37"/>
      <c r="F50" s="37"/>
      <c r="G50" s="37"/>
      <c r="H50" s="37"/>
      <c r="I50" s="37"/>
      <c r="J50" s="37"/>
      <c r="K50" s="37"/>
      <c r="L50" s="37"/>
      <c r="M50" s="37"/>
    </row>
    <row r="51" spans="1:13" x14ac:dyDescent="0.25">
      <c r="A51" s="37"/>
      <c r="B51" s="63"/>
      <c r="C51" s="64"/>
      <c r="D51" s="63"/>
      <c r="E51" s="37"/>
      <c r="F51" s="37"/>
      <c r="G51" s="37"/>
      <c r="H51" s="37"/>
      <c r="I51" s="37"/>
      <c r="J51" s="37"/>
      <c r="K51" s="37"/>
      <c r="L51" s="37"/>
      <c r="M51" s="37"/>
    </row>
    <row r="52" spans="1:13" x14ac:dyDescent="0.25">
      <c r="A52" s="37"/>
      <c r="B52" s="63"/>
      <c r="C52" s="64"/>
      <c r="D52" s="63"/>
      <c r="E52" s="37"/>
      <c r="F52" s="37"/>
      <c r="G52" s="37"/>
      <c r="H52" s="37"/>
      <c r="I52" s="37"/>
      <c r="J52" s="37"/>
      <c r="K52" s="37"/>
      <c r="L52" s="37"/>
      <c r="M52" s="37"/>
    </row>
    <row r="53" spans="1:13" x14ac:dyDescent="0.25">
      <c r="A53" s="37"/>
      <c r="B53" s="63"/>
      <c r="C53" s="64"/>
      <c r="D53" s="63"/>
      <c r="E53" s="37"/>
      <c r="F53" s="37"/>
      <c r="G53" s="37"/>
      <c r="H53" s="37"/>
      <c r="I53" s="37"/>
      <c r="J53" s="37"/>
      <c r="K53" s="37"/>
      <c r="L53" s="37"/>
      <c r="M53" s="37"/>
    </row>
    <row r="54" spans="1:13" x14ac:dyDescent="0.25">
      <c r="A54" s="37"/>
      <c r="B54" s="63"/>
      <c r="C54" s="64"/>
      <c r="D54" s="63"/>
      <c r="E54" s="37"/>
      <c r="F54" s="37"/>
      <c r="G54" s="37"/>
      <c r="H54" s="37"/>
      <c r="I54" s="37"/>
      <c r="J54" s="37"/>
      <c r="K54" s="37"/>
      <c r="L54" s="37"/>
      <c r="M54" s="37"/>
    </row>
    <row r="55" spans="1:13" x14ac:dyDescent="0.25">
      <c r="A55" s="37"/>
      <c r="B55" s="63"/>
      <c r="C55" s="64"/>
      <c r="D55" s="63"/>
      <c r="E55" s="37"/>
      <c r="F55" s="37"/>
      <c r="G55" s="37"/>
      <c r="H55" s="37"/>
      <c r="I55" s="37"/>
      <c r="J55" s="37"/>
      <c r="K55" s="37"/>
      <c r="L55" s="37"/>
      <c r="M55" s="37"/>
    </row>
    <row r="56" spans="1:13" x14ac:dyDescent="0.25">
      <c r="A56" s="37"/>
      <c r="B56" s="63"/>
      <c r="C56" s="64"/>
      <c r="D56" s="63"/>
      <c r="E56" s="37"/>
      <c r="F56" s="37"/>
      <c r="G56" s="37"/>
      <c r="H56" s="37"/>
      <c r="I56" s="37"/>
      <c r="J56" s="37"/>
      <c r="K56" s="37"/>
      <c r="L56" s="37"/>
      <c r="M56" s="37"/>
    </row>
    <row r="57" spans="1:13" x14ac:dyDescent="0.25">
      <c r="A57" s="37"/>
      <c r="B57" s="63"/>
      <c r="C57" s="64"/>
      <c r="D57" s="63"/>
      <c r="E57" s="37"/>
      <c r="F57" s="37"/>
      <c r="G57" s="37"/>
      <c r="H57" s="37"/>
      <c r="I57" s="37"/>
      <c r="J57" s="37"/>
      <c r="K57" s="37"/>
      <c r="L57" s="37"/>
      <c r="M57" s="37"/>
    </row>
    <row r="58" spans="1:13" x14ac:dyDescent="0.25">
      <c r="A58" s="37"/>
      <c r="B58" s="63"/>
      <c r="C58" s="64"/>
      <c r="D58" s="63"/>
      <c r="E58" s="37"/>
      <c r="F58" s="37"/>
      <c r="G58" s="37"/>
      <c r="H58" s="37"/>
      <c r="I58" s="37"/>
      <c r="J58" s="37"/>
      <c r="K58" s="37"/>
      <c r="L58" s="37"/>
      <c r="M58" s="37"/>
    </row>
    <row r="59" spans="1:13" x14ac:dyDescent="0.25">
      <c r="A59" s="37"/>
      <c r="B59" s="63"/>
      <c r="C59" s="64"/>
      <c r="D59" s="63"/>
      <c r="E59" s="37"/>
      <c r="F59" s="37"/>
      <c r="G59" s="37"/>
      <c r="H59" s="37"/>
      <c r="I59" s="37"/>
      <c r="J59" s="37"/>
      <c r="K59" s="37"/>
      <c r="L59" s="37"/>
      <c r="M59" s="37"/>
    </row>
  </sheetData>
  <sheetProtection algorithmName="SHA-512" hashValue="giZI1x7+7VC/BVyH5wrPtPmWEJhY0Lx9FaFu98l45Qb/ncgE7XKbJh7dQCgfSP6hTfHntfH8Whjigdsd9B5CwA==" saltValue="vjgOmbifVOKgiKS/yKSouQ==" spinCount="100000" sheet="1" objects="1" scenarios="1"/>
  <sortState xmlns:xlrd2="http://schemas.microsoft.com/office/spreadsheetml/2017/richdata2" ref="B6:D32">
    <sortCondition ref="C6:C32"/>
  </sortState>
  <mergeCells count="20">
    <mergeCell ref="K1:L1"/>
    <mergeCell ref="I2:L2"/>
    <mergeCell ref="I5:L5"/>
    <mergeCell ref="A24:A25"/>
    <mergeCell ref="A26:A28"/>
    <mergeCell ref="A29:A32"/>
    <mergeCell ref="A17:A20"/>
    <mergeCell ref="A21:A23"/>
    <mergeCell ref="G1:H1"/>
    <mergeCell ref="C1:F1"/>
    <mergeCell ref="A6:A8"/>
    <mergeCell ref="A9:A12"/>
    <mergeCell ref="A13:A16"/>
    <mergeCell ref="A1:B1"/>
    <mergeCell ref="A2:A5"/>
    <mergeCell ref="B2:B5"/>
    <mergeCell ref="C2:C5"/>
    <mergeCell ref="D2:D5"/>
    <mergeCell ref="E5:H5"/>
    <mergeCell ref="E2:H2"/>
  </mergeCells>
  <pageMargins left="0" right="0" top="0" bottom="0" header="0" footer="0"/>
  <pageSetup paperSize="9" scale="88" orientation="landscape" r:id="rId1"/>
  <headerFooter alignWithMargins="0">
    <oddFooter>&amp;RPágina &amp;P de &amp;N</oddFooter>
  </headerFooter>
  <rowBreaks count="1" manualBreakCount="1">
    <brk id="25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1"/>
  <dimension ref="A1:L10"/>
  <sheetViews>
    <sheetView showGridLines="0" zoomScaleNormal="100" zoomScaleSheetLayoutView="100" workbookViewId="0">
      <pane xSplit="1" ySplit="5" topLeftCell="C6" activePane="bottomRight" state="frozen"/>
      <selection activeCell="K4" sqref="K4"/>
      <selection pane="topRight" activeCell="K4" sqref="K4"/>
      <selection pane="bottomLeft" activeCell="K4" sqref="K4"/>
      <selection pane="bottomRight" activeCell="L4" sqref="L4"/>
    </sheetView>
  </sheetViews>
  <sheetFormatPr defaultRowHeight="15" x14ac:dyDescent="0.25"/>
  <cols>
    <col min="1" max="1" width="10.42578125" bestFit="1" customWidth="1"/>
    <col min="2" max="2" width="7.5703125" style="60" bestFit="1" customWidth="1"/>
    <col min="3" max="3" width="37.85546875" style="66" customWidth="1"/>
    <col min="4" max="4" width="16.7109375" style="60" bestFit="1" customWidth="1"/>
    <col min="5" max="5" width="16.7109375" hidden="1" customWidth="1"/>
    <col min="6" max="6" width="19.85546875" hidden="1" customWidth="1"/>
    <col min="7" max="7" width="23.140625" hidden="1" customWidth="1"/>
    <col min="8" max="8" width="16.85546875" hidden="1" customWidth="1"/>
    <col min="9" max="9" width="16.7109375" customWidth="1"/>
    <col min="10" max="10" width="19.85546875" customWidth="1"/>
    <col min="11" max="11" width="23.140625" customWidth="1"/>
    <col min="12" max="12" width="16.85546875" customWidth="1"/>
  </cols>
  <sheetData>
    <row r="1" spans="1:12" ht="27.75" customHeight="1" x14ac:dyDescent="0.25">
      <c r="A1" s="119"/>
      <c r="B1" s="119"/>
      <c r="C1" s="95" t="s">
        <v>96</v>
      </c>
      <c r="D1" s="97"/>
      <c r="E1" s="97"/>
      <c r="F1" s="96"/>
      <c r="G1" s="95" t="s">
        <v>577</v>
      </c>
      <c r="H1" s="96"/>
      <c r="I1" s="140"/>
      <c r="J1" s="140"/>
      <c r="K1" s="95" t="s">
        <v>577</v>
      </c>
      <c r="L1" s="96"/>
    </row>
    <row r="2" spans="1:12" ht="17.25" customHeight="1" x14ac:dyDescent="0.25">
      <c r="A2" s="102" t="s">
        <v>14</v>
      </c>
      <c r="B2" s="120" t="s">
        <v>15</v>
      </c>
      <c r="C2" s="109" t="s">
        <v>109</v>
      </c>
      <c r="D2" s="109" t="s">
        <v>16</v>
      </c>
      <c r="E2" s="113" t="s">
        <v>151</v>
      </c>
      <c r="F2" s="114"/>
      <c r="G2" s="114"/>
      <c r="H2" s="115"/>
      <c r="I2" s="113" t="s">
        <v>151</v>
      </c>
      <c r="J2" s="114"/>
      <c r="K2" s="114"/>
      <c r="L2" s="115"/>
    </row>
    <row r="3" spans="1:12" x14ac:dyDescent="0.25">
      <c r="A3" s="103"/>
      <c r="B3" s="121"/>
      <c r="C3" s="110"/>
      <c r="D3" s="110"/>
      <c r="E3" s="38" t="s">
        <v>11</v>
      </c>
      <c r="F3" s="38" t="s">
        <v>12</v>
      </c>
      <c r="G3" s="38" t="s">
        <v>13</v>
      </c>
      <c r="H3" s="38" t="s">
        <v>21</v>
      </c>
      <c r="I3" s="38" t="s">
        <v>11</v>
      </c>
      <c r="J3" s="38" t="s">
        <v>12</v>
      </c>
      <c r="K3" s="38" t="s">
        <v>13</v>
      </c>
      <c r="L3" s="38" t="s">
        <v>21</v>
      </c>
    </row>
    <row r="4" spans="1:12" ht="127.5" customHeight="1" x14ac:dyDescent="0.25">
      <c r="A4" s="103"/>
      <c r="B4" s="121"/>
      <c r="C4" s="110"/>
      <c r="D4" s="110"/>
      <c r="E4" s="56" t="s">
        <v>142</v>
      </c>
      <c r="F4" s="53" t="s">
        <v>146</v>
      </c>
      <c r="G4" s="54" t="s">
        <v>454</v>
      </c>
      <c r="H4" s="57" t="s">
        <v>148</v>
      </c>
      <c r="I4" s="56" t="s">
        <v>142</v>
      </c>
      <c r="J4" s="53" t="s">
        <v>146</v>
      </c>
      <c r="K4" s="54" t="s">
        <v>454</v>
      </c>
      <c r="L4" s="57" t="s">
        <v>148</v>
      </c>
    </row>
    <row r="5" spans="1:12" x14ac:dyDescent="0.25">
      <c r="A5" s="104"/>
      <c r="B5" s="122"/>
      <c r="C5" s="111"/>
      <c r="D5" s="111"/>
      <c r="E5" s="118" t="s">
        <v>155</v>
      </c>
      <c r="F5" s="118"/>
      <c r="G5" s="118"/>
      <c r="H5" s="118"/>
      <c r="I5" s="118" t="s">
        <v>155</v>
      </c>
      <c r="J5" s="118"/>
      <c r="K5" s="118"/>
      <c r="L5" s="118"/>
    </row>
    <row r="6" spans="1:12" ht="24" customHeight="1" x14ac:dyDescent="0.25">
      <c r="A6" s="116" t="s">
        <v>448</v>
      </c>
      <c r="B6" s="50" t="s">
        <v>367</v>
      </c>
      <c r="C6" s="65" t="s">
        <v>576</v>
      </c>
      <c r="D6" s="50" t="s">
        <v>368</v>
      </c>
      <c r="E6" s="75">
        <f>VLOOKUP(B6,'Origem '!$A$1:$D$181,4,0)</f>
        <v>2258</v>
      </c>
      <c r="F6" s="75">
        <f>VLOOKUP(B6,'Origem '!$A$1:$E$181,5,0)</f>
        <v>2656</v>
      </c>
      <c r="G6" s="75">
        <f>VLOOKUP(B6,'Origem '!$A$1:$F$181,6,0)</f>
        <v>2798</v>
      </c>
      <c r="H6" s="75">
        <f>VLOOKUP(B6,'Origem '!$A$1:$G$181,7,0)</f>
        <v>2885</v>
      </c>
      <c r="I6" s="75">
        <f>E6*'Mark Up '!$C$2</f>
        <v>10431.960000000001</v>
      </c>
      <c r="J6" s="75">
        <f>F6*'Mark Up '!$C$2</f>
        <v>12270.720000000001</v>
      </c>
      <c r="K6" s="75">
        <f>G6*'Mark Up '!$C$2</f>
        <v>12926.76</v>
      </c>
      <c r="L6" s="75">
        <f>H6*'Mark Up '!$C$2</f>
        <v>13328.7</v>
      </c>
    </row>
    <row r="7" spans="1:12" ht="24" customHeight="1" x14ac:dyDescent="0.25">
      <c r="A7" s="117"/>
      <c r="B7" s="50" t="s">
        <v>369</v>
      </c>
      <c r="C7" s="65" t="s">
        <v>576</v>
      </c>
      <c r="D7" s="50" t="s">
        <v>370</v>
      </c>
      <c r="E7" s="75">
        <f>VLOOKUP(B7,'Origem '!$A$1:$D$181,4,0)</f>
        <v>2451</v>
      </c>
      <c r="F7" s="75">
        <f>VLOOKUP(B7,'Origem '!$A$1:$E$181,5,0)</f>
        <v>2909</v>
      </c>
      <c r="G7" s="75">
        <f>VLOOKUP(B7,'Origem '!$A$1:$F$181,6,0)</f>
        <v>3189</v>
      </c>
      <c r="H7" s="75">
        <f>VLOOKUP(B7,'Origem '!$A$1:$G$181,7,0)</f>
        <v>3305</v>
      </c>
      <c r="I7" s="75">
        <f>E7*'Mark Up '!$C$2</f>
        <v>11323.62</v>
      </c>
      <c r="J7" s="75">
        <f>F7*'Mark Up '!$C$2</f>
        <v>13439.58</v>
      </c>
      <c r="K7" s="75">
        <f>G7*'Mark Up '!$C$2</f>
        <v>14733.18</v>
      </c>
      <c r="L7" s="75">
        <f>H7*'Mark Up '!$C$2</f>
        <v>15269.1</v>
      </c>
    </row>
    <row r="8" spans="1:12" ht="25.5" customHeight="1" x14ac:dyDescent="0.25">
      <c r="A8" s="116" t="s">
        <v>447</v>
      </c>
      <c r="B8" s="50" t="s">
        <v>363</v>
      </c>
      <c r="C8" s="65" t="s">
        <v>575</v>
      </c>
      <c r="D8" s="50" t="s">
        <v>364</v>
      </c>
      <c r="E8" s="75">
        <f>VLOOKUP(B8,'Origem '!$A$1:$D$181,4,0)</f>
        <v>1882</v>
      </c>
      <c r="F8" s="75">
        <f>VLOOKUP(B8,'Origem '!$A$1:$E$181,5,0)</f>
        <v>2462</v>
      </c>
      <c r="G8" s="75">
        <f>VLOOKUP(B8,'Origem '!$A$1:$F$181,6,0)</f>
        <v>2623</v>
      </c>
      <c r="H8" s="75">
        <f>VLOOKUP(B8,'Origem '!$A$1:$G$181,7,0)</f>
        <v>2687</v>
      </c>
      <c r="I8" s="75">
        <f>E8*'Mark Up '!$C$2</f>
        <v>8694.84</v>
      </c>
      <c r="J8" s="75">
        <f>F8*'Mark Up '!$C$2</f>
        <v>11374.44</v>
      </c>
      <c r="K8" s="75">
        <f>G8*'Mark Up '!$C$2</f>
        <v>12118.26</v>
      </c>
      <c r="L8" s="75">
        <f>H8*'Mark Up '!$C$2</f>
        <v>12413.94</v>
      </c>
    </row>
    <row r="9" spans="1:12" ht="25.5" customHeight="1" x14ac:dyDescent="0.25">
      <c r="A9" s="117"/>
      <c r="B9" s="50" t="s">
        <v>365</v>
      </c>
      <c r="C9" s="65" t="s">
        <v>575</v>
      </c>
      <c r="D9" s="50" t="s">
        <v>366</v>
      </c>
      <c r="E9" s="75">
        <f>VLOOKUP(B9,'Origem '!$A$1:$D$181,4,0)</f>
        <v>1998</v>
      </c>
      <c r="F9" s="75">
        <f>VLOOKUP(B9,'Origem '!$A$1:$E$181,5,0)</f>
        <v>2698</v>
      </c>
      <c r="G9" s="75">
        <f>VLOOKUP(B9,'Origem '!$A$1:$F$181,6,0)</f>
        <v>2819</v>
      </c>
      <c r="H9" s="75">
        <f>VLOOKUP(B9,'Origem '!$A$1:$G$181,7,0)</f>
        <v>2896</v>
      </c>
      <c r="I9" s="75">
        <f>E9*'Mark Up '!$C$2</f>
        <v>9230.76</v>
      </c>
      <c r="J9" s="75">
        <f>F9*'Mark Up '!$C$2</f>
        <v>12464.76</v>
      </c>
      <c r="K9" s="75">
        <f>G9*'Mark Up '!$C$2</f>
        <v>13023.78</v>
      </c>
      <c r="L9" s="75">
        <f>H9*'Mark Up '!$C$2</f>
        <v>13379.52</v>
      </c>
    </row>
    <row r="10" spans="1:12" ht="52.5" customHeight="1" x14ac:dyDescent="0.25">
      <c r="A10" s="62" t="s">
        <v>449</v>
      </c>
      <c r="B10" s="50" t="s">
        <v>371</v>
      </c>
      <c r="C10" s="65" t="s">
        <v>475</v>
      </c>
      <c r="D10" s="50" t="s">
        <v>372</v>
      </c>
      <c r="E10" s="75">
        <f>VLOOKUP(B10,'Origem '!$A$1:$D$181,4,0)</f>
        <v>1698</v>
      </c>
      <c r="F10" s="75">
        <f>VLOOKUP(B10,'Origem '!$A$1:$E$181,5,0)</f>
        <v>2160</v>
      </c>
      <c r="G10" s="75">
        <f>VLOOKUP(B10,'Origem '!$A$1:$F$181,6,0)</f>
        <v>2255</v>
      </c>
      <c r="H10" s="75">
        <f>VLOOKUP(B10,'Origem '!$A$1:$G$181,7,0)</f>
        <v>2348</v>
      </c>
      <c r="I10" s="75">
        <f>E10*'Mark Up '!$C$2</f>
        <v>7844.76</v>
      </c>
      <c r="J10" s="75">
        <f>F10*'Mark Up '!$C$2</f>
        <v>9979.2000000000007</v>
      </c>
      <c r="K10" s="75">
        <f>G10*'Mark Up '!$C$2</f>
        <v>10418.1</v>
      </c>
      <c r="L10" s="75">
        <f>H10*'Mark Up '!$C$2</f>
        <v>10847.76</v>
      </c>
    </row>
  </sheetData>
  <sheetProtection algorithmName="SHA-512" hashValue="xpkV9s4vagkCiePOK4cPmTxQi/4+bMSSYkugB7G3j5lpnBwyUkOuQjqw9XojT3E37odXLmAFVDpUQELPbtRJVQ==" saltValue="L4raGY7GuIGYI51QlVvcZw==" spinCount="100000" sheet="1" objects="1" scenarios="1"/>
  <sortState xmlns:xlrd2="http://schemas.microsoft.com/office/spreadsheetml/2017/richdata2" ref="B6:D10">
    <sortCondition ref="C6:C10"/>
  </sortState>
  <mergeCells count="14">
    <mergeCell ref="K1:L1"/>
    <mergeCell ref="I2:L2"/>
    <mergeCell ref="I5:L5"/>
    <mergeCell ref="A6:A7"/>
    <mergeCell ref="A8:A9"/>
    <mergeCell ref="G1:H1"/>
    <mergeCell ref="C1:F1"/>
    <mergeCell ref="E5:H5"/>
    <mergeCell ref="A1:B1"/>
    <mergeCell ref="E2:H2"/>
    <mergeCell ref="A2:A5"/>
    <mergeCell ref="B2:B5"/>
    <mergeCell ref="C2:C5"/>
    <mergeCell ref="D2:D5"/>
  </mergeCells>
  <pageMargins left="0" right="0" top="0" bottom="0" header="0" footer="0"/>
  <pageSetup paperSize="9" scale="96" orientation="landscape" r:id="rId1"/>
  <headerFooter alignWithMargins="0">
    <oddFooter>&amp;RPágina 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12"/>
  <dimension ref="A1:L14"/>
  <sheetViews>
    <sheetView showGridLines="0" zoomScaleNormal="100" zoomScaleSheetLayoutView="100" workbookViewId="0">
      <pane xSplit="1" ySplit="5" topLeftCell="B6" activePane="bottomRight" state="frozen"/>
      <selection activeCell="K4" sqref="K4"/>
      <selection pane="topRight" activeCell="K4" sqref="K4"/>
      <selection pane="bottomLeft" activeCell="K4" sqref="K4"/>
      <selection pane="bottomRight" activeCell="I8" sqref="I8"/>
    </sheetView>
  </sheetViews>
  <sheetFormatPr defaultRowHeight="15" x14ac:dyDescent="0.25"/>
  <cols>
    <col min="1" max="1" width="12" bestFit="1" customWidth="1"/>
    <col min="2" max="2" width="8.140625" style="60" bestFit="1" customWidth="1"/>
    <col min="3" max="3" width="32.140625" style="6" customWidth="1"/>
    <col min="4" max="4" width="16.7109375" style="60" bestFit="1" customWidth="1"/>
    <col min="5" max="5" width="18.28515625" hidden="1" customWidth="1"/>
    <col min="6" max="6" width="18.5703125" hidden="1" customWidth="1"/>
    <col min="7" max="7" width="23.28515625" hidden="1" customWidth="1"/>
    <col min="8" max="8" width="16.140625" hidden="1" customWidth="1"/>
    <col min="9" max="9" width="18.28515625" customWidth="1"/>
    <col min="10" max="10" width="18.5703125" customWidth="1"/>
    <col min="11" max="11" width="23.28515625" customWidth="1"/>
    <col min="12" max="12" width="16.140625" customWidth="1"/>
  </cols>
  <sheetData>
    <row r="1" spans="1:12" ht="24" customHeight="1" x14ac:dyDescent="0.25">
      <c r="A1" s="119"/>
      <c r="B1" s="119"/>
      <c r="C1" s="95" t="s">
        <v>97</v>
      </c>
      <c r="D1" s="97"/>
      <c r="E1" s="97"/>
      <c r="F1" s="96"/>
      <c r="G1" s="95" t="s">
        <v>577</v>
      </c>
      <c r="H1" s="96"/>
      <c r="I1" s="140"/>
      <c r="J1" s="140"/>
      <c r="K1" s="95" t="s">
        <v>577</v>
      </c>
      <c r="L1" s="96"/>
    </row>
    <row r="2" spans="1:12" ht="17.25" customHeight="1" x14ac:dyDescent="0.25">
      <c r="A2" s="102" t="s">
        <v>14</v>
      </c>
      <c r="B2" s="120" t="s">
        <v>15</v>
      </c>
      <c r="C2" s="109" t="s">
        <v>109</v>
      </c>
      <c r="D2" s="109" t="s">
        <v>16</v>
      </c>
      <c r="E2" s="113" t="s">
        <v>139</v>
      </c>
      <c r="F2" s="114"/>
      <c r="G2" s="114"/>
      <c r="H2" s="115"/>
      <c r="I2" s="113" t="s">
        <v>139</v>
      </c>
      <c r="J2" s="114"/>
      <c r="K2" s="114"/>
      <c r="L2" s="115"/>
    </row>
    <row r="3" spans="1:12" x14ac:dyDescent="0.25">
      <c r="A3" s="103"/>
      <c r="B3" s="121"/>
      <c r="C3" s="110"/>
      <c r="D3" s="110"/>
      <c r="E3" s="38" t="s">
        <v>11</v>
      </c>
      <c r="F3" s="38" t="s">
        <v>12</v>
      </c>
      <c r="G3" s="38" t="s">
        <v>13</v>
      </c>
      <c r="H3" s="38" t="s">
        <v>21</v>
      </c>
      <c r="I3" s="38" t="s">
        <v>11</v>
      </c>
      <c r="J3" s="38" t="s">
        <v>12</v>
      </c>
      <c r="K3" s="38" t="s">
        <v>13</v>
      </c>
      <c r="L3" s="38" t="s">
        <v>21</v>
      </c>
    </row>
    <row r="4" spans="1:12" ht="130.5" customHeight="1" x14ac:dyDescent="0.25">
      <c r="A4" s="103"/>
      <c r="B4" s="121"/>
      <c r="C4" s="110"/>
      <c r="D4" s="110"/>
      <c r="E4" s="58" t="s">
        <v>142</v>
      </c>
      <c r="F4" s="57" t="s">
        <v>146</v>
      </c>
      <c r="G4" s="54" t="s">
        <v>454</v>
      </c>
      <c r="H4" s="57" t="s">
        <v>149</v>
      </c>
      <c r="I4" s="58" t="s">
        <v>142</v>
      </c>
      <c r="J4" s="57" t="s">
        <v>146</v>
      </c>
      <c r="K4" s="54" t="s">
        <v>454</v>
      </c>
      <c r="L4" s="57" t="s">
        <v>149</v>
      </c>
    </row>
    <row r="5" spans="1:12" x14ac:dyDescent="0.25">
      <c r="A5" s="104"/>
      <c r="B5" s="122"/>
      <c r="C5" s="111"/>
      <c r="D5" s="111"/>
      <c r="E5" s="123" t="s">
        <v>156</v>
      </c>
      <c r="F5" s="123"/>
      <c r="G5" s="123"/>
      <c r="H5" s="123"/>
      <c r="I5" s="123" t="s">
        <v>156</v>
      </c>
      <c r="J5" s="123"/>
      <c r="K5" s="123"/>
      <c r="L5" s="123"/>
    </row>
    <row r="6" spans="1:12" ht="25.5" customHeight="1" x14ac:dyDescent="0.25">
      <c r="A6" s="116" t="s">
        <v>574</v>
      </c>
      <c r="B6" s="50" t="s">
        <v>569</v>
      </c>
      <c r="C6" s="61" t="s">
        <v>573</v>
      </c>
      <c r="D6" s="50" t="s">
        <v>571</v>
      </c>
      <c r="E6" s="75">
        <f>VLOOKUP(B6,'Origem '!$A$1:$D$181,4,0)</f>
        <v>2471</v>
      </c>
      <c r="F6" s="75">
        <f>VLOOKUP(B6,'Origem '!$A$1:$E$181,5,0)</f>
        <v>2714</v>
      </c>
      <c r="G6" s="75">
        <f>VLOOKUP(B6,'Origem '!$A$1:$F$181,6,0)</f>
        <v>2837</v>
      </c>
      <c r="H6" s="75" t="str">
        <f>VLOOKUP(B6,'Origem '!$A$1:$G$181,7,0)</f>
        <v>X</v>
      </c>
      <c r="I6" s="75">
        <f>E6*'Mark Up '!$C$2</f>
        <v>11416.02</v>
      </c>
      <c r="J6" s="75">
        <f>F6*'Mark Up '!$C$2</f>
        <v>12538.68</v>
      </c>
      <c r="K6" s="75">
        <f>G6*'Mark Up '!$C$2</f>
        <v>13106.94</v>
      </c>
      <c r="L6" s="75" t="s">
        <v>17</v>
      </c>
    </row>
    <row r="7" spans="1:12" ht="25.5" customHeight="1" x14ac:dyDescent="0.25">
      <c r="A7" s="117"/>
      <c r="B7" s="50" t="s">
        <v>570</v>
      </c>
      <c r="C7" s="61" t="s">
        <v>573</v>
      </c>
      <c r="D7" s="50" t="s">
        <v>572</v>
      </c>
      <c r="E7" s="75">
        <f>VLOOKUP(B7,'Origem '!$A$1:$D$181,4,0)</f>
        <v>2586</v>
      </c>
      <c r="F7" s="75">
        <f>VLOOKUP(B7,'Origem '!$A$1:$E$181,5,0)</f>
        <v>2858</v>
      </c>
      <c r="G7" s="75">
        <f>VLOOKUP(B7,'Origem '!$A$1:$F$181,6,0)</f>
        <v>2990</v>
      </c>
      <c r="H7" s="75" t="str">
        <f>VLOOKUP(B7,'Origem '!$A$1:$G$181,7,0)</f>
        <v>X</v>
      </c>
      <c r="I7" s="75">
        <f>E7*'Mark Up '!$C$2</f>
        <v>11947.32</v>
      </c>
      <c r="J7" s="75">
        <f>F7*'Mark Up '!$C$2</f>
        <v>13203.960000000001</v>
      </c>
      <c r="K7" s="75">
        <f>G7*'Mark Up '!$C$2</f>
        <v>13813.800000000001</v>
      </c>
      <c r="L7" s="75" t="s">
        <v>17</v>
      </c>
    </row>
    <row r="8" spans="1:12" ht="63.75" customHeight="1" x14ac:dyDescent="0.25">
      <c r="A8" s="62" t="s">
        <v>452</v>
      </c>
      <c r="B8" s="50" t="s">
        <v>375</v>
      </c>
      <c r="C8" s="61" t="s">
        <v>451</v>
      </c>
      <c r="D8" s="50" t="s">
        <v>455</v>
      </c>
      <c r="E8" s="75">
        <f>VLOOKUP(B8,'Origem '!$A$1:$D$181,4,0)</f>
        <v>4046</v>
      </c>
      <c r="F8" s="75">
        <f>VLOOKUP(B8,'Origem '!$A$1:$E$181,5,0)</f>
        <v>4770</v>
      </c>
      <c r="G8" s="75">
        <f>VLOOKUP(B8,'Origem '!$A$1:$F$181,6,0)</f>
        <v>4794</v>
      </c>
      <c r="H8" s="75">
        <f>VLOOKUP(B8,'Origem '!$A$1:$G$181,7,0)</f>
        <v>4876</v>
      </c>
      <c r="I8" s="75">
        <f>E8*'Mark Up '!$C$2</f>
        <v>18692.52</v>
      </c>
      <c r="J8" s="75">
        <f>F8*'Mark Up '!$C$2</f>
        <v>22037.4</v>
      </c>
      <c r="K8" s="75">
        <f>G8*'Mark Up '!$C$2</f>
        <v>22148.28</v>
      </c>
      <c r="L8" s="75">
        <f>H8*'Mark Up '!$C$2</f>
        <v>22527.119999999999</v>
      </c>
    </row>
    <row r="9" spans="1:12" ht="66" customHeight="1" x14ac:dyDescent="0.25">
      <c r="A9" s="62" t="s">
        <v>453</v>
      </c>
      <c r="B9" s="50" t="s">
        <v>373</v>
      </c>
      <c r="C9" s="61" t="s">
        <v>450</v>
      </c>
      <c r="D9" s="50" t="s">
        <v>374</v>
      </c>
      <c r="E9" s="75">
        <f>VLOOKUP(B9,'Origem '!$A$1:$D$181,4,0)</f>
        <v>2246</v>
      </c>
      <c r="F9" s="75">
        <f>VLOOKUP(B9,'Origem '!$A$1:$E$181,5,0)</f>
        <v>2289</v>
      </c>
      <c r="G9" s="75">
        <f>VLOOKUP(B9,'Origem '!$A$1:$F$181,6,0)</f>
        <v>2449</v>
      </c>
      <c r="H9" s="75">
        <f>VLOOKUP(B9,'Origem '!$A$1:$G$181,7,0)</f>
        <v>2506</v>
      </c>
      <c r="I9" s="75">
        <f>E9*'Mark Up '!$C$2</f>
        <v>10376.52</v>
      </c>
      <c r="J9" s="75">
        <f>F9*'Mark Up '!$C$2</f>
        <v>10575.18</v>
      </c>
      <c r="K9" s="75">
        <f>G9*'Mark Up '!$C$2</f>
        <v>11314.380000000001</v>
      </c>
      <c r="L9" s="75">
        <f>H9*'Mark Up '!$C$2</f>
        <v>11577.720000000001</v>
      </c>
    </row>
    <row r="12" spans="1:12" ht="13.5" customHeight="1" x14ac:dyDescent="0.25"/>
    <row r="13" spans="1:12" ht="13.5" customHeight="1" x14ac:dyDescent="0.25"/>
    <row r="14" spans="1:12" ht="12.75" customHeight="1" x14ac:dyDescent="0.25"/>
  </sheetData>
  <sheetProtection algorithmName="SHA-512" hashValue="0GKA41B4XJW8LGTASAkUmErBGIx6H4eclq7lkhCWqd8yYPIn7O4kv1JNNjT0ez/CWR9Es6fdLWEnz7Fj3zgrLw==" saltValue="iUCuQshihGCy2vn+AbHEsw==" spinCount="100000" sheet="1" objects="1" scenarios="1"/>
  <sortState xmlns:xlrd2="http://schemas.microsoft.com/office/spreadsheetml/2017/richdata2" ref="B8:D9">
    <sortCondition ref="C8:C9"/>
  </sortState>
  <mergeCells count="13">
    <mergeCell ref="K1:L1"/>
    <mergeCell ref="I2:L2"/>
    <mergeCell ref="I5:L5"/>
    <mergeCell ref="A6:A7"/>
    <mergeCell ref="A1:B1"/>
    <mergeCell ref="A2:A5"/>
    <mergeCell ref="B2:B5"/>
    <mergeCell ref="G1:H1"/>
    <mergeCell ref="C1:F1"/>
    <mergeCell ref="E5:H5"/>
    <mergeCell ref="E2:H2"/>
    <mergeCell ref="C2:C5"/>
    <mergeCell ref="D2:D5"/>
  </mergeCells>
  <pageMargins left="0" right="0" top="0" bottom="0" header="0" footer="0"/>
  <pageSetup paperSize="9" scale="99" orientation="landscape" r:id="rId1"/>
  <headerFooter alignWithMargins="0">
    <oddFooter>&amp;RPágina 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13"/>
  <dimension ref="A1:N56"/>
  <sheetViews>
    <sheetView showGridLines="0" zoomScaleNormal="100" zoomScaleSheetLayoutView="100" workbookViewId="0">
      <pane xSplit="1" ySplit="5" topLeftCell="B6" activePane="bottomRight" state="frozen"/>
      <selection activeCell="K4" sqref="K4"/>
      <selection pane="topRight" activeCell="K4" sqref="K4"/>
      <selection pane="bottomLeft" activeCell="K4" sqref="K4"/>
      <selection pane="bottomRight" activeCell="L13" sqref="L13"/>
    </sheetView>
  </sheetViews>
  <sheetFormatPr defaultRowHeight="15" x14ac:dyDescent="0.25"/>
  <cols>
    <col min="1" max="1" width="13" bestFit="1" customWidth="1"/>
    <col min="2" max="2" width="8.5703125" style="60" bestFit="1" customWidth="1"/>
    <col min="3" max="3" width="46.28515625" style="66" customWidth="1"/>
    <col min="4" max="4" width="16.7109375" style="60" bestFit="1" customWidth="1"/>
    <col min="5" max="5" width="17.28515625" hidden="1" customWidth="1"/>
    <col min="6" max="6" width="20" hidden="1" customWidth="1"/>
    <col min="7" max="7" width="18.85546875" hidden="1" customWidth="1"/>
    <col min="8" max="8" width="26.42578125" hidden="1" customWidth="1"/>
    <col min="9" max="9" width="17.42578125" hidden="1" customWidth="1"/>
    <col min="10" max="10" width="17.28515625" customWidth="1"/>
    <col min="11" max="11" width="20" customWidth="1"/>
    <col min="12" max="12" width="18.85546875" customWidth="1"/>
    <col min="13" max="13" width="26.42578125" customWidth="1"/>
    <col min="14" max="14" width="17.42578125" customWidth="1"/>
  </cols>
  <sheetData>
    <row r="1" spans="1:14" ht="24" customHeight="1" x14ac:dyDescent="0.25">
      <c r="A1" s="119"/>
      <c r="B1" s="119"/>
      <c r="C1" s="95" t="s">
        <v>98</v>
      </c>
      <c r="D1" s="97"/>
      <c r="E1" s="97"/>
      <c r="F1" s="97"/>
      <c r="G1" s="96"/>
      <c r="H1" s="95" t="s">
        <v>577</v>
      </c>
      <c r="I1" s="96"/>
      <c r="J1" s="140"/>
      <c r="K1" s="140"/>
      <c r="L1" s="140"/>
      <c r="M1" s="95" t="s">
        <v>577</v>
      </c>
      <c r="N1" s="96"/>
    </row>
    <row r="2" spans="1:14" ht="18" customHeight="1" x14ac:dyDescent="0.25">
      <c r="A2" s="102" t="s">
        <v>14</v>
      </c>
      <c r="B2" s="120" t="s">
        <v>15</v>
      </c>
      <c r="C2" s="109" t="s">
        <v>109</v>
      </c>
      <c r="D2" s="109" t="s">
        <v>16</v>
      </c>
      <c r="E2" s="124" t="s">
        <v>139</v>
      </c>
      <c r="F2" s="125"/>
      <c r="G2" s="125"/>
      <c r="H2" s="125"/>
      <c r="I2" s="126"/>
      <c r="J2" s="124" t="s">
        <v>139</v>
      </c>
      <c r="K2" s="125"/>
      <c r="L2" s="125"/>
      <c r="M2" s="125"/>
      <c r="N2" s="126"/>
    </row>
    <row r="3" spans="1:14" x14ac:dyDescent="0.25">
      <c r="A3" s="103"/>
      <c r="B3" s="121"/>
      <c r="C3" s="110"/>
      <c r="D3" s="110"/>
      <c r="E3" s="38" t="s">
        <v>11</v>
      </c>
      <c r="F3" s="38" t="s">
        <v>12</v>
      </c>
      <c r="G3" s="38" t="s">
        <v>13</v>
      </c>
      <c r="H3" s="38" t="s">
        <v>21</v>
      </c>
      <c r="I3" s="38" t="s">
        <v>103</v>
      </c>
      <c r="J3" s="38" t="s">
        <v>11</v>
      </c>
      <c r="K3" s="38" t="s">
        <v>12</v>
      </c>
      <c r="L3" s="38" t="s">
        <v>13</v>
      </c>
      <c r="M3" s="38" t="s">
        <v>21</v>
      </c>
      <c r="N3" s="38" t="s">
        <v>103</v>
      </c>
    </row>
    <row r="4" spans="1:14" ht="132" customHeight="1" x14ac:dyDescent="0.25">
      <c r="A4" s="103"/>
      <c r="B4" s="121"/>
      <c r="C4" s="110"/>
      <c r="D4" s="110"/>
      <c r="E4" s="52" t="s">
        <v>142</v>
      </c>
      <c r="F4" s="57" t="s">
        <v>150</v>
      </c>
      <c r="G4" s="55" t="s">
        <v>153</v>
      </c>
      <c r="H4" s="55" t="s">
        <v>474</v>
      </c>
      <c r="I4" s="57" t="s">
        <v>148</v>
      </c>
      <c r="J4" s="52" t="s">
        <v>142</v>
      </c>
      <c r="K4" s="57" t="s">
        <v>150</v>
      </c>
      <c r="L4" s="55" t="s">
        <v>153</v>
      </c>
      <c r="M4" s="55" t="s">
        <v>474</v>
      </c>
      <c r="N4" s="57" t="s">
        <v>148</v>
      </c>
    </row>
    <row r="5" spans="1:14" x14ac:dyDescent="0.25">
      <c r="A5" s="104"/>
      <c r="B5" s="122"/>
      <c r="C5" s="111"/>
      <c r="D5" s="111"/>
      <c r="E5" s="123" t="s">
        <v>104</v>
      </c>
      <c r="F5" s="123"/>
      <c r="G5" s="123"/>
      <c r="H5" s="123"/>
      <c r="I5" s="123"/>
      <c r="J5" s="123" t="s">
        <v>104</v>
      </c>
      <c r="K5" s="123"/>
      <c r="L5" s="123"/>
      <c r="M5" s="123"/>
      <c r="N5" s="123"/>
    </row>
    <row r="6" spans="1:14" ht="32.25" customHeight="1" x14ac:dyDescent="0.25">
      <c r="A6" s="127" t="s">
        <v>432</v>
      </c>
      <c r="B6" s="50" t="s">
        <v>328</v>
      </c>
      <c r="C6" s="65" t="s">
        <v>416</v>
      </c>
      <c r="D6" s="50" t="s">
        <v>111</v>
      </c>
      <c r="E6" s="75">
        <f>VLOOKUP(B6,'Origem '!$A$1:$D$181,4,0)</f>
        <v>2350</v>
      </c>
      <c r="F6" s="75">
        <f>VLOOKUP(B6,'Origem '!$A$1:$E$181,5,0)</f>
        <v>3036</v>
      </c>
      <c r="G6" s="75">
        <f>VLOOKUP(B6,'Origem '!$A$1:$F$181,6,0)</f>
        <v>3036</v>
      </c>
      <c r="H6" s="75">
        <f>VLOOKUP(B6,'Origem '!$A$1:$G$181,7,0)</f>
        <v>3349</v>
      </c>
      <c r="I6" s="75">
        <f>VLOOKUP(B6,'Origem '!$A$1:$H$181,8,0)</f>
        <v>3463</v>
      </c>
      <c r="J6" s="75">
        <f>E6*'Mark Up '!$C$2</f>
        <v>10857</v>
      </c>
      <c r="K6" s="75">
        <f>F6*'Mark Up '!$C$2</f>
        <v>14026.32</v>
      </c>
      <c r="L6" s="75">
        <f>G6*'Mark Up '!$C$2</f>
        <v>14026.32</v>
      </c>
      <c r="M6" s="75">
        <f>H6*'Mark Up '!$C$2</f>
        <v>15472.380000000001</v>
      </c>
      <c r="N6" s="75">
        <f>I6*'Mark Up '!$C$2</f>
        <v>15999.06</v>
      </c>
    </row>
    <row r="7" spans="1:14" ht="32.25" customHeight="1" x14ac:dyDescent="0.25">
      <c r="A7" s="117"/>
      <c r="B7" s="50" t="s">
        <v>329</v>
      </c>
      <c r="C7" s="65" t="s">
        <v>416</v>
      </c>
      <c r="D7" s="50" t="s">
        <v>112</v>
      </c>
      <c r="E7" s="75">
        <f>VLOOKUP(B7,'Origem '!$A$1:$D$181,4,0)</f>
        <v>2686</v>
      </c>
      <c r="F7" s="75">
        <f>VLOOKUP(B7,'Origem '!$A$1:$E$181,5,0)</f>
        <v>3251</v>
      </c>
      <c r="G7" s="75">
        <f>VLOOKUP(B7,'Origem '!$A$1:$F$181,6,0)</f>
        <v>3251</v>
      </c>
      <c r="H7" s="75">
        <f>VLOOKUP(B7,'Origem '!$A$1:$G$181,7,0)</f>
        <v>3619</v>
      </c>
      <c r="I7" s="75">
        <f>VLOOKUP(B7,'Origem '!$A$1:$H$181,8,0)</f>
        <v>3769</v>
      </c>
      <c r="J7" s="75">
        <f>E7*'Mark Up '!$C$2</f>
        <v>12409.32</v>
      </c>
      <c r="K7" s="75">
        <f>F7*'Mark Up '!$C$2</f>
        <v>15019.62</v>
      </c>
      <c r="L7" s="75">
        <f>G7*'Mark Up '!$C$2</f>
        <v>15019.62</v>
      </c>
      <c r="M7" s="75">
        <f>H7*'Mark Up '!$C$2</f>
        <v>16719.78</v>
      </c>
      <c r="N7" s="75">
        <f>I7*'Mark Up '!$C$2</f>
        <v>17412.78</v>
      </c>
    </row>
    <row r="8" spans="1:14" ht="55.5" customHeight="1" x14ac:dyDescent="0.25">
      <c r="A8" s="62" t="s">
        <v>433</v>
      </c>
      <c r="B8" s="50" t="s">
        <v>332</v>
      </c>
      <c r="C8" s="65" t="s">
        <v>417</v>
      </c>
      <c r="D8" s="50" t="s">
        <v>333</v>
      </c>
      <c r="E8" s="75">
        <f>VLOOKUP(B8,'Origem '!$A$1:$D$181,4,0)</f>
        <v>1288</v>
      </c>
      <c r="F8" s="75">
        <f>VLOOKUP(B8,'Origem '!$A$1:$E$181,5,0)</f>
        <v>1359</v>
      </c>
      <c r="G8" s="75">
        <f>VLOOKUP(B8,'Origem '!$A$1:$F$181,6,0)</f>
        <v>1392</v>
      </c>
      <c r="H8" s="75">
        <f>VLOOKUP(B8,'Origem '!$A$1:$G$181,7,0)</f>
        <v>1445</v>
      </c>
      <c r="I8" s="75" t="str">
        <f>VLOOKUP(B8,'Origem '!$A$1:$H$181,8,0)</f>
        <v>X</v>
      </c>
      <c r="J8" s="75">
        <f>E8*'Mark Up '!$C$2</f>
        <v>5950.56</v>
      </c>
      <c r="K8" s="75">
        <f>F8*'Mark Up '!$C$2</f>
        <v>6278.58</v>
      </c>
      <c r="L8" s="75">
        <f>G8*'Mark Up '!$C$2</f>
        <v>6431.04</v>
      </c>
      <c r="M8" s="75">
        <f>H8*'Mark Up '!$C$2</f>
        <v>6675.9000000000005</v>
      </c>
      <c r="N8" s="75" t="s">
        <v>17</v>
      </c>
    </row>
    <row r="9" spans="1:14" ht="30" customHeight="1" x14ac:dyDescent="0.25">
      <c r="A9" s="116" t="s">
        <v>442</v>
      </c>
      <c r="B9" s="50" t="s">
        <v>361</v>
      </c>
      <c r="C9" s="65" t="s">
        <v>426</v>
      </c>
      <c r="D9" s="50" t="s">
        <v>462</v>
      </c>
      <c r="E9" s="75">
        <f>VLOOKUP(B9,'Origem '!$A$1:$D$181,4,0)</f>
        <v>1056</v>
      </c>
      <c r="F9" s="75">
        <f>VLOOKUP(B9,'Origem '!$A$1:$E$181,5,0)</f>
        <v>1109</v>
      </c>
      <c r="G9" s="75">
        <f>VLOOKUP(B9,'Origem '!$A$1:$F$181,6,0)</f>
        <v>1170</v>
      </c>
      <c r="H9" s="75">
        <f>VLOOKUP(B9,'Origem '!$A$1:$G$181,7,0)</f>
        <v>1195</v>
      </c>
      <c r="I9" s="75" t="str">
        <f>VLOOKUP(B9,'Origem '!$A$1:$H$181,8,0)</f>
        <v>X</v>
      </c>
      <c r="J9" s="75">
        <f>E9*'Mark Up '!$C$2</f>
        <v>4878.72</v>
      </c>
      <c r="K9" s="75">
        <f>F9*'Mark Up '!$C$2</f>
        <v>5123.58</v>
      </c>
      <c r="L9" s="75">
        <f>G9*'Mark Up '!$C$2</f>
        <v>5405.4000000000005</v>
      </c>
      <c r="M9" s="75">
        <f>H9*'Mark Up '!$C$2</f>
        <v>5520.9000000000005</v>
      </c>
      <c r="N9" s="75" t="s">
        <v>17</v>
      </c>
    </row>
    <row r="10" spans="1:14" ht="30" customHeight="1" x14ac:dyDescent="0.25">
      <c r="A10" s="117"/>
      <c r="B10" s="50" t="s">
        <v>362</v>
      </c>
      <c r="C10" s="65" t="s">
        <v>426</v>
      </c>
      <c r="D10" s="50" t="s">
        <v>463</v>
      </c>
      <c r="E10" s="75">
        <f>VLOOKUP(B10,'Origem '!$A$1:$D$181,4,0)</f>
        <v>1189</v>
      </c>
      <c r="F10" s="75">
        <f>VLOOKUP(B10,'Origem '!$A$1:$E$181,5,0)</f>
        <v>1202</v>
      </c>
      <c r="G10" s="75">
        <f>VLOOKUP(B10,'Origem '!$A$1:$F$181,6,0)</f>
        <v>1277</v>
      </c>
      <c r="H10" s="75">
        <f>VLOOKUP(B10,'Origem '!$A$1:$G$181,7,0)</f>
        <v>1299</v>
      </c>
      <c r="I10" s="75" t="str">
        <f>VLOOKUP(B10,'Origem '!$A$1:$H$181,8,0)</f>
        <v>X</v>
      </c>
      <c r="J10" s="75">
        <f>E10*'Mark Up '!$C$2</f>
        <v>5493.18</v>
      </c>
      <c r="K10" s="75">
        <f>F10*'Mark Up '!$C$2</f>
        <v>5553.24</v>
      </c>
      <c r="L10" s="75">
        <f>G10*'Mark Up '!$C$2</f>
        <v>5899.74</v>
      </c>
      <c r="M10" s="75">
        <f>H10*'Mark Up '!$C$2</f>
        <v>6001.38</v>
      </c>
      <c r="N10" s="75" t="s">
        <v>17</v>
      </c>
    </row>
    <row r="11" spans="1:14" ht="21.75" customHeight="1" x14ac:dyDescent="0.25">
      <c r="A11" s="116" t="s">
        <v>439</v>
      </c>
      <c r="B11" s="50" t="s">
        <v>352</v>
      </c>
      <c r="C11" s="65" t="s">
        <v>423</v>
      </c>
      <c r="D11" s="50" t="s">
        <v>118</v>
      </c>
      <c r="E11" s="75">
        <f>VLOOKUP(B11,'Origem '!$A$1:$D$181,4,0)</f>
        <v>823</v>
      </c>
      <c r="F11" s="75">
        <f>VLOOKUP(B11,'Origem '!$A$1:$E$181,5,0)</f>
        <v>809</v>
      </c>
      <c r="G11" s="75">
        <f>VLOOKUP(B11,'Origem '!$A$1:$F$181,6,0)</f>
        <v>895</v>
      </c>
      <c r="H11" s="75">
        <f>VLOOKUP(B11,'Origem '!$A$1:$G$181,7,0)</f>
        <v>909</v>
      </c>
      <c r="I11" s="75" t="str">
        <f>VLOOKUP(B11,'Origem '!$A$1:$H$181,8,0)</f>
        <v>X</v>
      </c>
      <c r="J11" s="75">
        <f>E11*'Mark Up '!$C$2</f>
        <v>3802.26</v>
      </c>
      <c r="K11" s="75">
        <f>F11*'Mark Up '!$C$2</f>
        <v>3737.58</v>
      </c>
      <c r="L11" s="75">
        <f>G11*'Mark Up '!$C$2</f>
        <v>4134.9000000000005</v>
      </c>
      <c r="M11" s="75">
        <f>H11*'Mark Up '!$C$2</f>
        <v>4199.58</v>
      </c>
      <c r="N11" s="75" t="s">
        <v>17</v>
      </c>
    </row>
    <row r="12" spans="1:14" ht="21.75" customHeight="1" x14ac:dyDescent="0.25">
      <c r="A12" s="117"/>
      <c r="B12" s="50" t="s">
        <v>353</v>
      </c>
      <c r="C12" s="65" t="s">
        <v>423</v>
      </c>
      <c r="D12" s="50" t="s">
        <v>110</v>
      </c>
      <c r="E12" s="75">
        <f>VLOOKUP(B12,'Origem '!$A$1:$D$181,4,0)</f>
        <v>924</v>
      </c>
      <c r="F12" s="75">
        <f>VLOOKUP(B12,'Origem '!$A$1:$E$181,5,0)</f>
        <v>895</v>
      </c>
      <c r="G12" s="75">
        <f>VLOOKUP(B12,'Origem '!$A$1:$F$181,6,0)</f>
        <v>1008</v>
      </c>
      <c r="H12" s="75">
        <f>VLOOKUP(B12,'Origem '!$A$1:$G$181,7,0)</f>
        <v>1023</v>
      </c>
      <c r="I12" s="75" t="str">
        <f>VLOOKUP(B12,'Origem '!$A$1:$H$181,8,0)</f>
        <v>X</v>
      </c>
      <c r="J12" s="75">
        <f>E12*'Mark Up '!$C$2</f>
        <v>4268.88</v>
      </c>
      <c r="K12" s="75">
        <f>F12*'Mark Up '!$C$2</f>
        <v>4134.9000000000005</v>
      </c>
      <c r="L12" s="75">
        <f>G12*'Mark Up '!$C$2</f>
        <v>4656.96</v>
      </c>
      <c r="M12" s="75">
        <f>H12*'Mark Up '!$C$2</f>
        <v>4726.26</v>
      </c>
      <c r="N12" s="75" t="s">
        <v>17</v>
      </c>
    </row>
    <row r="13" spans="1:14" ht="20.25" customHeight="1" x14ac:dyDescent="0.25">
      <c r="A13" s="116" t="s">
        <v>429</v>
      </c>
      <c r="B13" s="50" t="s">
        <v>318</v>
      </c>
      <c r="C13" s="65" t="s">
        <v>413</v>
      </c>
      <c r="D13" s="50" t="s">
        <v>319</v>
      </c>
      <c r="E13" s="75">
        <f>VLOOKUP(B13,'Origem '!$A$1:$D$181,4,0)</f>
        <v>1096</v>
      </c>
      <c r="F13" s="75">
        <f>VLOOKUP(B13,'Origem '!$A$1:$E$181,5,0)</f>
        <v>1211</v>
      </c>
      <c r="G13" s="75">
        <f>VLOOKUP(B13,'Origem '!$A$1:$F$181,6,0)</f>
        <v>1211</v>
      </c>
      <c r="H13" s="75">
        <f>VLOOKUP(B13,'Origem '!$A$1:$G$181,7,0)</f>
        <v>1289</v>
      </c>
      <c r="I13" s="75">
        <f>VLOOKUP(B13,'Origem '!$A$1:$H$181,8,0)</f>
        <v>1325</v>
      </c>
      <c r="J13" s="75">
        <f>E13*'Mark Up '!$C$2</f>
        <v>5063.5200000000004</v>
      </c>
      <c r="K13" s="75">
        <f>F13*'Mark Up '!$C$2</f>
        <v>5594.82</v>
      </c>
      <c r="L13" s="75">
        <f>G13*'Mark Up '!$C$2</f>
        <v>5594.82</v>
      </c>
      <c r="M13" s="75">
        <f>H13*'Mark Up '!$C$2</f>
        <v>5955.18</v>
      </c>
      <c r="N13" s="75">
        <f>I13*'Mark Up '!$C$2</f>
        <v>6121.5</v>
      </c>
    </row>
    <row r="14" spans="1:14" ht="20.25" customHeight="1" x14ac:dyDescent="0.25">
      <c r="A14" s="127"/>
      <c r="B14" s="50" t="s">
        <v>320</v>
      </c>
      <c r="C14" s="65" t="s">
        <v>413</v>
      </c>
      <c r="D14" s="50" t="s">
        <v>321</v>
      </c>
      <c r="E14" s="75">
        <f>VLOOKUP(B14,'Origem '!$A$1:$D$181,4,0)</f>
        <v>1294</v>
      </c>
      <c r="F14" s="75">
        <f>VLOOKUP(B14,'Origem '!$A$1:$E$181,5,0)</f>
        <v>1461</v>
      </c>
      <c r="G14" s="75">
        <f>VLOOKUP(B14,'Origem '!$A$1:$F$181,6,0)</f>
        <v>1461</v>
      </c>
      <c r="H14" s="75">
        <f>VLOOKUP(B14,'Origem '!$A$1:$G$181,7,0)</f>
        <v>1586</v>
      </c>
      <c r="I14" s="75">
        <f>VLOOKUP(B14,'Origem '!$A$1:$H$181,8,0)</f>
        <v>1647</v>
      </c>
      <c r="J14" s="75">
        <f>E14*'Mark Up '!$C$2</f>
        <v>5978.28</v>
      </c>
      <c r="K14" s="75">
        <f>F14*'Mark Up '!$C$2</f>
        <v>6749.82</v>
      </c>
      <c r="L14" s="75">
        <f>G14*'Mark Up '!$C$2</f>
        <v>6749.82</v>
      </c>
      <c r="M14" s="75">
        <f>H14*'Mark Up '!$C$2</f>
        <v>7327.3200000000006</v>
      </c>
      <c r="N14" s="75">
        <f>I14*'Mark Up '!$C$2</f>
        <v>7609.14</v>
      </c>
    </row>
    <row r="15" spans="1:14" ht="20.25" customHeight="1" x14ac:dyDescent="0.25">
      <c r="A15" s="127"/>
      <c r="B15" s="50" t="s">
        <v>314</v>
      </c>
      <c r="C15" s="65" t="s">
        <v>412</v>
      </c>
      <c r="D15" s="50" t="s">
        <v>315</v>
      </c>
      <c r="E15" s="75">
        <f>VLOOKUP(B15,'Origem '!$A$1:$D$181,4,0)</f>
        <v>1316</v>
      </c>
      <c r="F15" s="75">
        <f>VLOOKUP(B15,'Origem '!$A$1:$E$181,5,0)</f>
        <v>1489</v>
      </c>
      <c r="G15" s="75">
        <f>VLOOKUP(B15,'Origem '!$A$1:$F$181,6,0)</f>
        <v>1489</v>
      </c>
      <c r="H15" s="75">
        <f>VLOOKUP(B15,'Origem '!$A$1:$G$181,7,0)</f>
        <v>1645</v>
      </c>
      <c r="I15" s="75">
        <f>VLOOKUP(B15,'Origem '!$A$1:$H$181,8,0)</f>
        <v>1698</v>
      </c>
      <c r="J15" s="75">
        <f>E15*'Mark Up '!$C$2</f>
        <v>6079.92</v>
      </c>
      <c r="K15" s="75">
        <f>F15*'Mark Up '!$C$2</f>
        <v>6879.18</v>
      </c>
      <c r="L15" s="75">
        <f>G15*'Mark Up '!$C$2</f>
        <v>6879.18</v>
      </c>
      <c r="M15" s="75">
        <f>H15*'Mark Up '!$C$2</f>
        <v>7599.9000000000005</v>
      </c>
      <c r="N15" s="75">
        <f>I15*'Mark Up '!$C$2</f>
        <v>7844.76</v>
      </c>
    </row>
    <row r="16" spans="1:14" ht="20.25" customHeight="1" x14ac:dyDescent="0.25">
      <c r="A16" s="117"/>
      <c r="B16" s="50" t="s">
        <v>316</v>
      </c>
      <c r="C16" s="65" t="s">
        <v>412</v>
      </c>
      <c r="D16" s="50" t="s">
        <v>317</v>
      </c>
      <c r="E16" s="75">
        <f>VLOOKUP(B16,'Origem '!$A$1:$D$181,4,0)</f>
        <v>1428</v>
      </c>
      <c r="F16" s="75">
        <f>VLOOKUP(B16,'Origem '!$A$1:$E$181,5,0)</f>
        <v>1687</v>
      </c>
      <c r="G16" s="75">
        <f>VLOOKUP(B16,'Origem '!$A$1:$F$181,6,0)</f>
        <v>1687</v>
      </c>
      <c r="H16" s="75">
        <f>VLOOKUP(B16,'Origem '!$A$1:$G$181,7,0)</f>
        <v>1865</v>
      </c>
      <c r="I16" s="75">
        <f>VLOOKUP(B16,'Origem '!$A$1:$H$181,8,0)</f>
        <v>1933</v>
      </c>
      <c r="J16" s="75">
        <f>E16*'Mark Up '!$C$2</f>
        <v>6597.3600000000006</v>
      </c>
      <c r="K16" s="75">
        <f>F16*'Mark Up '!$C$2</f>
        <v>7793.9400000000005</v>
      </c>
      <c r="L16" s="75">
        <f>G16*'Mark Up '!$C$2</f>
        <v>7793.9400000000005</v>
      </c>
      <c r="M16" s="75">
        <f>H16*'Mark Up '!$C$2</f>
        <v>8616.3000000000011</v>
      </c>
      <c r="N16" s="75">
        <f>I16*'Mark Up '!$C$2</f>
        <v>8930.4600000000009</v>
      </c>
    </row>
    <row r="17" spans="1:14" ht="29.25" customHeight="1" x14ac:dyDescent="0.25">
      <c r="A17" s="116" t="s">
        <v>437</v>
      </c>
      <c r="B17" s="50" t="s">
        <v>346</v>
      </c>
      <c r="C17" s="68" t="s">
        <v>421</v>
      </c>
      <c r="D17" s="50" t="s">
        <v>347</v>
      </c>
      <c r="E17" s="75">
        <f>VLOOKUP(B17,'Origem '!$A$1:$D$181,4,0)</f>
        <v>984</v>
      </c>
      <c r="F17" s="75" t="str">
        <f>VLOOKUP(B17,'Origem '!$A$1:$E$181,5,0)</f>
        <v>X</v>
      </c>
      <c r="G17" s="75" t="str">
        <f>VLOOKUP(B17,'Origem '!$A$1:$F$181,6,0)</f>
        <v>X</v>
      </c>
      <c r="H17" s="75">
        <f>VLOOKUP(B17,'Origem '!$A$1:$G$181,7,0)</f>
        <v>1079</v>
      </c>
      <c r="I17" s="75" t="str">
        <f>VLOOKUP(B17,'Origem '!$A$1:$H$181,8,0)</f>
        <v>X</v>
      </c>
      <c r="J17" s="75">
        <f>E17*'Mark Up '!$C$2</f>
        <v>4546.08</v>
      </c>
      <c r="K17" s="75" t="s">
        <v>17</v>
      </c>
      <c r="L17" s="75" t="s">
        <v>17</v>
      </c>
      <c r="M17" s="75">
        <f>H17*'Mark Up '!$C$2</f>
        <v>4984.9800000000005</v>
      </c>
      <c r="N17" s="75" t="s">
        <v>17</v>
      </c>
    </row>
    <row r="18" spans="1:14" ht="29.25" customHeight="1" x14ac:dyDescent="0.25">
      <c r="A18" s="117"/>
      <c r="B18" s="50" t="s">
        <v>348</v>
      </c>
      <c r="C18" s="68" t="s">
        <v>421</v>
      </c>
      <c r="D18" s="50" t="s">
        <v>349</v>
      </c>
      <c r="E18" s="75">
        <f>VLOOKUP(B18,'Origem '!$A$1:$D$181,4,0)</f>
        <v>1044</v>
      </c>
      <c r="F18" s="75" t="str">
        <f>VLOOKUP(B18,'Origem '!$A$1:$E$181,5,0)</f>
        <v>X</v>
      </c>
      <c r="G18" s="75" t="str">
        <f>VLOOKUP(B18,'Origem '!$A$1:$F$181,6,0)</f>
        <v>X</v>
      </c>
      <c r="H18" s="75">
        <f>VLOOKUP(B18,'Origem '!$A$1:$G$181,7,0)</f>
        <v>1150</v>
      </c>
      <c r="I18" s="75" t="str">
        <f>VLOOKUP(B18,'Origem '!$A$1:$H$181,8,0)</f>
        <v>X</v>
      </c>
      <c r="J18" s="75">
        <f>E18*'Mark Up '!$C$2</f>
        <v>4823.28</v>
      </c>
      <c r="K18" s="75" t="s">
        <v>17</v>
      </c>
      <c r="L18" s="75" t="s">
        <v>17</v>
      </c>
      <c r="M18" s="75">
        <f>H18*'Mark Up '!$C$2</f>
        <v>5313</v>
      </c>
      <c r="N18" s="75" t="s">
        <v>17</v>
      </c>
    </row>
    <row r="19" spans="1:14" ht="20.25" customHeight="1" x14ac:dyDescent="0.25">
      <c r="A19" s="116" t="s">
        <v>436</v>
      </c>
      <c r="B19" s="50" t="s">
        <v>340</v>
      </c>
      <c r="C19" s="65" t="s">
        <v>420</v>
      </c>
      <c r="D19" s="50" t="s">
        <v>341</v>
      </c>
      <c r="E19" s="75">
        <f>VLOOKUP(B19,'Origem '!$A$1:$D$181,4,0)</f>
        <v>1027</v>
      </c>
      <c r="F19" s="75">
        <f>VLOOKUP(B19,'Origem '!$A$1:$E$181,5,0)</f>
        <v>1290</v>
      </c>
      <c r="G19" s="75">
        <f>VLOOKUP(B19,'Origem '!$A$1:$F$181,6,0)</f>
        <v>1290</v>
      </c>
      <c r="H19" s="75">
        <f>VLOOKUP(B19,'Origem '!$A$1:$G$181,7,0)</f>
        <v>1374</v>
      </c>
      <c r="I19" s="75">
        <f>VLOOKUP(B19,'Origem '!$A$1:$H$181,8,0)</f>
        <v>1433</v>
      </c>
      <c r="J19" s="75">
        <f>E19*'Mark Up '!$C$2</f>
        <v>4744.74</v>
      </c>
      <c r="K19" s="75">
        <f>F19*'Mark Up '!$C$2</f>
        <v>5959.8</v>
      </c>
      <c r="L19" s="75">
        <f>G19*'Mark Up '!$C$2</f>
        <v>5959.8</v>
      </c>
      <c r="M19" s="75">
        <f>H19*'Mark Up '!$C$2</f>
        <v>6347.88</v>
      </c>
      <c r="N19" s="75">
        <f>I19*'Mark Up '!$C$2</f>
        <v>6620.46</v>
      </c>
    </row>
    <row r="20" spans="1:14" ht="20.25" customHeight="1" x14ac:dyDescent="0.25">
      <c r="A20" s="127"/>
      <c r="B20" s="50" t="s">
        <v>342</v>
      </c>
      <c r="C20" s="65" t="s">
        <v>420</v>
      </c>
      <c r="D20" s="50" t="s">
        <v>343</v>
      </c>
      <c r="E20" s="75">
        <f>VLOOKUP(B20,'Origem '!$A$1:$D$181,4,0)</f>
        <v>1045</v>
      </c>
      <c r="F20" s="75">
        <f>VLOOKUP(B20,'Origem '!$A$1:$E$181,5,0)</f>
        <v>1316</v>
      </c>
      <c r="G20" s="75">
        <f>VLOOKUP(B20,'Origem '!$A$1:$F$181,6,0)</f>
        <v>1316</v>
      </c>
      <c r="H20" s="75">
        <f>VLOOKUP(B20,'Origem '!$A$1:$G$181,7,0)</f>
        <v>1403</v>
      </c>
      <c r="I20" s="75">
        <f>VLOOKUP(B20,'Origem '!$A$1:$H$181,8,0)</f>
        <v>1519</v>
      </c>
      <c r="J20" s="75">
        <f>E20*'Mark Up '!$C$2</f>
        <v>4827.9000000000005</v>
      </c>
      <c r="K20" s="75">
        <f>F20*'Mark Up '!$C$2</f>
        <v>6079.92</v>
      </c>
      <c r="L20" s="75">
        <f>G20*'Mark Up '!$C$2</f>
        <v>6079.92</v>
      </c>
      <c r="M20" s="75">
        <f>H20*'Mark Up '!$C$2</f>
        <v>6481.8600000000006</v>
      </c>
      <c r="N20" s="75">
        <f>I20*'Mark Up '!$C$2</f>
        <v>7017.78</v>
      </c>
    </row>
    <row r="21" spans="1:14" ht="20.25" customHeight="1" x14ac:dyDescent="0.25">
      <c r="A21" s="117"/>
      <c r="B21" s="50" t="s">
        <v>344</v>
      </c>
      <c r="C21" s="65" t="s">
        <v>420</v>
      </c>
      <c r="D21" s="50" t="s">
        <v>345</v>
      </c>
      <c r="E21" s="75">
        <f>VLOOKUP(B21,'Origem '!$A$1:$D$181,4,0)</f>
        <v>1084</v>
      </c>
      <c r="F21" s="75">
        <f>VLOOKUP(B21,'Origem '!$A$1:$E$181,5,0)</f>
        <v>1394</v>
      </c>
      <c r="G21" s="75">
        <f>VLOOKUP(B21,'Origem '!$A$1:$F$181,6,0)</f>
        <v>1394</v>
      </c>
      <c r="H21" s="75">
        <f>VLOOKUP(B21,'Origem '!$A$1:$G$181,7,0)</f>
        <v>1507</v>
      </c>
      <c r="I21" s="75">
        <f>VLOOKUP(B21,'Origem '!$A$1:$H$181,8,0)</f>
        <v>1633</v>
      </c>
      <c r="J21" s="75">
        <f>E21*'Mark Up '!$C$2</f>
        <v>5008.08</v>
      </c>
      <c r="K21" s="75">
        <f>F21*'Mark Up '!$C$2</f>
        <v>6440.28</v>
      </c>
      <c r="L21" s="75">
        <f>G21*'Mark Up '!$C$2</f>
        <v>6440.28</v>
      </c>
      <c r="M21" s="75">
        <f>H21*'Mark Up '!$C$2</f>
        <v>6962.34</v>
      </c>
      <c r="N21" s="75">
        <f>I21*'Mark Up '!$C$2</f>
        <v>7544.46</v>
      </c>
    </row>
    <row r="22" spans="1:14" ht="16.5" customHeight="1" x14ac:dyDescent="0.25">
      <c r="A22" s="116" t="s">
        <v>395</v>
      </c>
      <c r="B22" s="50" t="s">
        <v>303</v>
      </c>
      <c r="C22" s="65" t="s">
        <v>410</v>
      </c>
      <c r="D22" s="50" t="s">
        <v>113</v>
      </c>
      <c r="E22" s="75">
        <f>VLOOKUP(B22,'Origem '!$A$1:$D$181,4,0)</f>
        <v>1381</v>
      </c>
      <c r="F22" s="75">
        <f>VLOOKUP(B22,'Origem '!$A$1:$E$181,5,0)</f>
        <v>1580</v>
      </c>
      <c r="G22" s="75">
        <f>VLOOKUP(B22,'Origem '!$A$1:$F$181,6,0)</f>
        <v>1580</v>
      </c>
      <c r="H22" s="75">
        <f>VLOOKUP(B22,'Origem '!$A$1:$G$181,7,0)</f>
        <v>1640</v>
      </c>
      <c r="I22" s="75" t="str">
        <f>VLOOKUP(B22,'Origem '!$A$1:$H$181,8,0)</f>
        <v>X</v>
      </c>
      <c r="J22" s="75">
        <f>E22*'Mark Up '!$C$2</f>
        <v>6380.22</v>
      </c>
      <c r="K22" s="75">
        <f>F22*'Mark Up '!$C$2</f>
        <v>7299.6</v>
      </c>
      <c r="L22" s="75">
        <f>G22*'Mark Up '!$C$2</f>
        <v>7299.6</v>
      </c>
      <c r="M22" s="75">
        <f>H22*'Mark Up '!$C$2</f>
        <v>7576.8</v>
      </c>
      <c r="N22" s="75" t="s">
        <v>17</v>
      </c>
    </row>
    <row r="23" spans="1:14" ht="16.5" customHeight="1" x14ac:dyDescent="0.25">
      <c r="A23" s="127"/>
      <c r="B23" s="50" t="s">
        <v>305</v>
      </c>
      <c r="C23" s="65" t="s">
        <v>410</v>
      </c>
      <c r="D23" s="50" t="s">
        <v>115</v>
      </c>
      <c r="E23" s="75">
        <f>VLOOKUP(B23,'Origem '!$A$1:$D$181,4,0)</f>
        <v>1639</v>
      </c>
      <c r="F23" s="75">
        <f>VLOOKUP(B23,'Origem '!$A$1:$E$181,5,0)</f>
        <v>1875</v>
      </c>
      <c r="G23" s="75">
        <f>VLOOKUP(B23,'Origem '!$A$1:$F$181,6,0)</f>
        <v>1875</v>
      </c>
      <c r="H23" s="75">
        <f>VLOOKUP(B23,'Origem '!$A$1:$G$181,7,0)</f>
        <v>1986</v>
      </c>
      <c r="I23" s="75" t="str">
        <f>VLOOKUP(B23,'Origem '!$A$1:$H$181,8,0)</f>
        <v>X</v>
      </c>
      <c r="J23" s="75">
        <f>E23*'Mark Up '!$C$2</f>
        <v>7572.18</v>
      </c>
      <c r="K23" s="75">
        <f>F23*'Mark Up '!$C$2</f>
        <v>8662.5</v>
      </c>
      <c r="L23" s="75">
        <f>G23*'Mark Up '!$C$2</f>
        <v>8662.5</v>
      </c>
      <c r="M23" s="75">
        <f>H23*'Mark Up '!$C$2</f>
        <v>9175.32</v>
      </c>
      <c r="N23" s="75" t="s">
        <v>17</v>
      </c>
    </row>
    <row r="24" spans="1:14" ht="16.5" customHeight="1" x14ac:dyDescent="0.25">
      <c r="A24" s="127"/>
      <c r="B24" s="50" t="s">
        <v>304</v>
      </c>
      <c r="C24" s="65" t="s">
        <v>410</v>
      </c>
      <c r="D24" s="50" t="s">
        <v>290</v>
      </c>
      <c r="E24" s="75">
        <f>VLOOKUP(B24,'Origem '!$A$1:$D$181,4,0)</f>
        <v>1672</v>
      </c>
      <c r="F24" s="75">
        <f>VLOOKUP(B24,'Origem '!$A$1:$E$181,5,0)</f>
        <v>1908</v>
      </c>
      <c r="G24" s="75">
        <f>VLOOKUP(B24,'Origem '!$A$1:$F$181,6,0)</f>
        <v>1908</v>
      </c>
      <c r="H24" s="75">
        <f>VLOOKUP(B24,'Origem '!$A$1:$G$181,7,0)</f>
        <v>2019</v>
      </c>
      <c r="I24" s="75" t="str">
        <f>VLOOKUP(B24,'Origem '!$A$1:$H$181,8,0)</f>
        <v>X</v>
      </c>
      <c r="J24" s="75">
        <f>E24*'Mark Up '!$C$2</f>
        <v>7724.64</v>
      </c>
      <c r="K24" s="75">
        <f>F24*'Mark Up '!$C$2</f>
        <v>8814.9600000000009</v>
      </c>
      <c r="L24" s="75">
        <f>G24*'Mark Up '!$C$2</f>
        <v>8814.9600000000009</v>
      </c>
      <c r="M24" s="75">
        <f>H24*'Mark Up '!$C$2</f>
        <v>9327.7800000000007</v>
      </c>
      <c r="N24" s="75" t="s">
        <v>17</v>
      </c>
    </row>
    <row r="25" spans="1:14" ht="16.5" customHeight="1" x14ac:dyDescent="0.25">
      <c r="A25" s="127"/>
      <c r="B25" s="50" t="s">
        <v>306</v>
      </c>
      <c r="C25" s="65" t="s">
        <v>410</v>
      </c>
      <c r="D25" s="50" t="s">
        <v>307</v>
      </c>
      <c r="E25" s="75">
        <f>VLOOKUP(B25,'Origem '!$A$1:$D$181,4,0)</f>
        <v>2178</v>
      </c>
      <c r="F25" s="75">
        <f>VLOOKUP(B25,'Origem '!$A$1:$E$181,5,0)</f>
        <v>2513</v>
      </c>
      <c r="G25" s="75">
        <f>VLOOKUP(B25,'Origem '!$A$1:$F$181,6,0)</f>
        <v>2513</v>
      </c>
      <c r="H25" s="75">
        <f>VLOOKUP(B25,'Origem '!$A$1:$G$181,7,0)</f>
        <v>2722</v>
      </c>
      <c r="I25" s="75" t="str">
        <f>VLOOKUP(B25,'Origem '!$A$1:$H$181,8,0)</f>
        <v>X</v>
      </c>
      <c r="J25" s="75">
        <f>E25*'Mark Up '!$C$2</f>
        <v>10062.36</v>
      </c>
      <c r="K25" s="75">
        <f>F25*'Mark Up '!$C$2</f>
        <v>11610.06</v>
      </c>
      <c r="L25" s="75">
        <f>G25*'Mark Up '!$C$2</f>
        <v>11610.06</v>
      </c>
      <c r="M25" s="75">
        <f>H25*'Mark Up '!$C$2</f>
        <v>12575.64</v>
      </c>
      <c r="N25" s="75" t="s">
        <v>17</v>
      </c>
    </row>
    <row r="26" spans="1:14" ht="16.5" customHeight="1" x14ac:dyDescent="0.25">
      <c r="A26" s="127"/>
      <c r="B26" s="50" t="s">
        <v>308</v>
      </c>
      <c r="C26" s="65" t="s">
        <v>411</v>
      </c>
      <c r="D26" s="50" t="s">
        <v>309</v>
      </c>
      <c r="E26" s="75">
        <f>VLOOKUP(B26,'Origem '!$A$1:$D$181,4,0)</f>
        <v>1969</v>
      </c>
      <c r="F26" s="75">
        <f>VLOOKUP(B26,'Origem '!$A$1:$E$181,5,0)</f>
        <v>2182</v>
      </c>
      <c r="G26" s="75">
        <f>VLOOKUP(B26,'Origem '!$A$1:$F$181,6,0)</f>
        <v>2182</v>
      </c>
      <c r="H26" s="75">
        <f>VLOOKUP(B26,'Origem '!$A$1:$G$181,7,0)</f>
        <v>2330</v>
      </c>
      <c r="I26" s="75" t="str">
        <f>VLOOKUP(B26,'Origem '!$A$1:$H$181,8,0)</f>
        <v>X</v>
      </c>
      <c r="J26" s="75">
        <f>E26*'Mark Up '!$C$2</f>
        <v>9096.7800000000007</v>
      </c>
      <c r="K26" s="75">
        <f>F26*'Mark Up '!$C$2</f>
        <v>10080.84</v>
      </c>
      <c r="L26" s="75">
        <f>G26*'Mark Up '!$C$2</f>
        <v>10080.84</v>
      </c>
      <c r="M26" s="75">
        <f>H26*'Mark Up '!$C$2</f>
        <v>10764.6</v>
      </c>
      <c r="N26" s="75" t="s">
        <v>17</v>
      </c>
    </row>
    <row r="27" spans="1:14" ht="16.5" customHeight="1" x14ac:dyDescent="0.25">
      <c r="A27" s="127"/>
      <c r="B27" s="50" t="s">
        <v>310</v>
      </c>
      <c r="C27" s="65" t="s">
        <v>411</v>
      </c>
      <c r="D27" s="50" t="s">
        <v>311</v>
      </c>
      <c r="E27" s="75">
        <f>VLOOKUP(B27,'Origem '!$A$1:$D$181,4,0)</f>
        <v>2156</v>
      </c>
      <c r="F27" s="75">
        <f>VLOOKUP(B27,'Origem '!$A$1:$E$181,5,0)</f>
        <v>2408</v>
      </c>
      <c r="G27" s="75">
        <f>VLOOKUP(B27,'Origem '!$A$1:$F$181,6,0)</f>
        <v>2408</v>
      </c>
      <c r="H27" s="75">
        <f>VLOOKUP(B27,'Origem '!$A$1:$G$181,7,0)</f>
        <v>2573</v>
      </c>
      <c r="I27" s="75" t="str">
        <f>VLOOKUP(B27,'Origem '!$A$1:$H$181,8,0)</f>
        <v>X</v>
      </c>
      <c r="J27" s="75">
        <f>E27*'Mark Up '!$C$2</f>
        <v>9960.7199999999993</v>
      </c>
      <c r="K27" s="75">
        <f>F27*'Mark Up '!$C$2</f>
        <v>11124.960000000001</v>
      </c>
      <c r="L27" s="75">
        <f>G27*'Mark Up '!$C$2</f>
        <v>11124.960000000001</v>
      </c>
      <c r="M27" s="75">
        <f>H27*'Mark Up '!$C$2</f>
        <v>11887.26</v>
      </c>
      <c r="N27" s="75" t="s">
        <v>17</v>
      </c>
    </row>
    <row r="28" spans="1:14" ht="16.5" customHeight="1" x14ac:dyDescent="0.25">
      <c r="A28" s="117"/>
      <c r="B28" s="50" t="s">
        <v>312</v>
      </c>
      <c r="C28" s="65" t="s">
        <v>411</v>
      </c>
      <c r="D28" s="50" t="s">
        <v>313</v>
      </c>
      <c r="E28" s="75">
        <f>VLOOKUP(B28,'Origem '!$A$1:$D$181,4,0)</f>
        <v>2315</v>
      </c>
      <c r="F28" s="75">
        <f>VLOOKUP(B28,'Origem '!$A$1:$E$181,5,0)</f>
        <v>2927</v>
      </c>
      <c r="G28" s="75">
        <f>VLOOKUP(B28,'Origem '!$A$1:$F$181,6,0)</f>
        <v>2927</v>
      </c>
      <c r="H28" s="75">
        <f>VLOOKUP(B28,'Origem '!$A$1:$G$181,7,0)</f>
        <v>3141</v>
      </c>
      <c r="I28" s="75" t="str">
        <f>VLOOKUP(B28,'Origem '!$A$1:$H$181,8,0)</f>
        <v>X</v>
      </c>
      <c r="J28" s="75">
        <f>E28*'Mark Up '!$C$2</f>
        <v>10695.300000000001</v>
      </c>
      <c r="K28" s="75">
        <f>F28*'Mark Up '!$C$2</f>
        <v>13522.74</v>
      </c>
      <c r="L28" s="75">
        <f>G28*'Mark Up '!$C$2</f>
        <v>13522.74</v>
      </c>
      <c r="M28" s="75">
        <f>H28*'Mark Up '!$C$2</f>
        <v>14511.42</v>
      </c>
      <c r="N28" s="75" t="s">
        <v>17</v>
      </c>
    </row>
    <row r="29" spans="1:14" ht="17.25" customHeight="1" x14ac:dyDescent="0.25">
      <c r="A29" s="116" t="s">
        <v>566</v>
      </c>
      <c r="B29" s="50" t="s">
        <v>562</v>
      </c>
      <c r="C29" s="65" t="s">
        <v>568</v>
      </c>
      <c r="D29" s="50" t="s">
        <v>456</v>
      </c>
      <c r="E29" s="75">
        <f>VLOOKUP(B29,'Origem '!$A$1:$D$181,4,0)</f>
        <v>1037</v>
      </c>
      <c r="F29" s="75">
        <f>VLOOKUP(B29,'Origem '!$A$1:$E$181,5,0)</f>
        <v>1026</v>
      </c>
      <c r="G29" s="75">
        <f>VLOOKUP(B29,'Origem '!$A$1:$F$181,6,0)</f>
        <v>1075</v>
      </c>
      <c r="H29" s="75">
        <f>VLOOKUP(B29,'Origem '!$A$1:$G$181,7,0)</f>
        <v>1092</v>
      </c>
      <c r="I29" s="75">
        <f>VLOOKUP(B29,'Origem '!$A$1:$H$181,8,0)</f>
        <v>1112</v>
      </c>
      <c r="J29" s="75">
        <f>E29*'Mark Up '!$C$2</f>
        <v>4790.9400000000005</v>
      </c>
      <c r="K29" s="75">
        <f>F29*'Mark Up '!$C$2</f>
        <v>4740.12</v>
      </c>
      <c r="L29" s="75">
        <f>G29*'Mark Up '!$C$2</f>
        <v>4966.5</v>
      </c>
      <c r="M29" s="75">
        <f>H29*'Mark Up '!$C$2</f>
        <v>5045.04</v>
      </c>
      <c r="N29" s="75">
        <f>I29*'Mark Up '!$C$2</f>
        <v>5137.4400000000005</v>
      </c>
    </row>
    <row r="30" spans="1:14" ht="17.25" customHeight="1" x14ac:dyDescent="0.25">
      <c r="A30" s="127"/>
      <c r="B30" s="50" t="s">
        <v>563</v>
      </c>
      <c r="C30" s="65" t="s">
        <v>568</v>
      </c>
      <c r="D30" s="50" t="s">
        <v>457</v>
      </c>
      <c r="E30" s="75">
        <f>VLOOKUP(B30,'Origem '!$A$1:$D$181,4,0)</f>
        <v>1052</v>
      </c>
      <c r="F30" s="75">
        <f>VLOOKUP(B30,'Origem '!$A$1:$E$181,5,0)</f>
        <v>1039</v>
      </c>
      <c r="G30" s="75">
        <f>VLOOKUP(B30,'Origem '!$A$1:$F$181,6,0)</f>
        <v>1091</v>
      </c>
      <c r="H30" s="75">
        <f>VLOOKUP(B30,'Origem '!$A$1:$G$181,7,0)</f>
        <v>1112</v>
      </c>
      <c r="I30" s="75">
        <f>VLOOKUP(B30,'Origem '!$A$1:$H$181,8,0)</f>
        <v>1131</v>
      </c>
      <c r="J30" s="75">
        <f>E30*'Mark Up '!$C$2</f>
        <v>4860.24</v>
      </c>
      <c r="K30" s="75">
        <f>F30*'Mark Up '!$C$2</f>
        <v>4800.18</v>
      </c>
      <c r="L30" s="75">
        <f>G30*'Mark Up '!$C$2</f>
        <v>5040.42</v>
      </c>
      <c r="M30" s="75">
        <f>H30*'Mark Up '!$C$2</f>
        <v>5137.4400000000005</v>
      </c>
      <c r="N30" s="75">
        <f>I30*'Mark Up '!$C$2</f>
        <v>5225.22</v>
      </c>
    </row>
    <row r="31" spans="1:14" ht="17.25" customHeight="1" x14ac:dyDescent="0.25">
      <c r="A31" s="117"/>
      <c r="B31" s="50" t="s">
        <v>564</v>
      </c>
      <c r="C31" s="65" t="s">
        <v>568</v>
      </c>
      <c r="D31" s="50" t="s">
        <v>458</v>
      </c>
      <c r="E31" s="75">
        <f>VLOOKUP(B31,'Origem '!$A$1:$D$181,4,0)</f>
        <v>1072</v>
      </c>
      <c r="F31" s="75">
        <f>VLOOKUP(B31,'Origem '!$A$1:$E$181,5,0)</f>
        <v>1061</v>
      </c>
      <c r="G31" s="75">
        <f>VLOOKUP(B31,'Origem '!$A$1:$F$181,6,0)</f>
        <v>1098</v>
      </c>
      <c r="H31" s="75">
        <f>VLOOKUP(B31,'Origem '!$A$1:$G$181,7,0)</f>
        <v>1120</v>
      </c>
      <c r="I31" s="75">
        <f>VLOOKUP(B31,'Origem '!$A$1:$H$181,8,0)</f>
        <v>1141</v>
      </c>
      <c r="J31" s="75">
        <f>E31*'Mark Up '!$C$2</f>
        <v>4952.6400000000003</v>
      </c>
      <c r="K31" s="75">
        <f>F31*'Mark Up '!$C$2</f>
        <v>4901.82</v>
      </c>
      <c r="L31" s="75">
        <f>G31*'Mark Up '!$C$2</f>
        <v>5072.76</v>
      </c>
      <c r="M31" s="75">
        <f>H31*'Mark Up '!$C$2</f>
        <v>5174.4000000000005</v>
      </c>
      <c r="N31" s="75">
        <f>I31*'Mark Up '!$C$2</f>
        <v>5271.42</v>
      </c>
    </row>
    <row r="32" spans="1:14" ht="16.5" customHeight="1" x14ac:dyDescent="0.25">
      <c r="A32" s="116" t="s">
        <v>430</v>
      </c>
      <c r="B32" s="50" t="s">
        <v>325</v>
      </c>
      <c r="C32" s="65" t="s">
        <v>415</v>
      </c>
      <c r="D32" s="50" t="s">
        <v>431</v>
      </c>
      <c r="E32" s="75">
        <f>VLOOKUP(B32,'Origem '!$A$1:$D$181,4,0)</f>
        <v>2480</v>
      </c>
      <c r="F32" s="75">
        <f>VLOOKUP(B32,'Origem '!$A$1:$E$181,5,0)</f>
        <v>3328</v>
      </c>
      <c r="G32" s="75">
        <f>VLOOKUP(B32,'Origem '!$A$1:$F$181,6,0)</f>
        <v>3328</v>
      </c>
      <c r="H32" s="75">
        <f>VLOOKUP(B32,'Origem '!$A$1:$G$181,7,0)</f>
        <v>3495</v>
      </c>
      <c r="I32" s="75">
        <f>VLOOKUP(B32,'Origem '!$A$1:$H$181,8,0)</f>
        <v>3609</v>
      </c>
      <c r="J32" s="75">
        <f>E32*'Mark Up '!$C$2</f>
        <v>11457.6</v>
      </c>
      <c r="K32" s="75">
        <f>F32*'Mark Up '!$C$2</f>
        <v>15375.36</v>
      </c>
      <c r="L32" s="75">
        <f>G32*'Mark Up '!$C$2</f>
        <v>15375.36</v>
      </c>
      <c r="M32" s="75">
        <f>H32*'Mark Up '!$C$2</f>
        <v>16146.9</v>
      </c>
      <c r="N32" s="75">
        <f>I32*'Mark Up '!$C$2</f>
        <v>16673.580000000002</v>
      </c>
    </row>
    <row r="33" spans="1:14" ht="16.5" customHeight="1" x14ac:dyDescent="0.25">
      <c r="A33" s="127"/>
      <c r="B33" s="50" t="s">
        <v>326</v>
      </c>
      <c r="C33" s="65" t="s">
        <v>415</v>
      </c>
      <c r="D33" s="50" t="s">
        <v>443</v>
      </c>
      <c r="E33" s="75">
        <f>VLOOKUP(B33,'Origem '!$A$1:$D$181,4,0)</f>
        <v>3004</v>
      </c>
      <c r="F33" s="75">
        <f>VLOOKUP(B33,'Origem '!$A$1:$E$181,5,0)</f>
        <v>4085</v>
      </c>
      <c r="G33" s="75">
        <f>VLOOKUP(B33,'Origem '!$A$1:$F$181,6,0)</f>
        <v>4085</v>
      </c>
      <c r="H33" s="75">
        <f>VLOOKUP(B33,'Origem '!$A$1:$G$181,7,0)</f>
        <v>4357</v>
      </c>
      <c r="I33" s="75">
        <f>VLOOKUP(B33,'Origem '!$A$1:$H$181,8,0)</f>
        <v>4477</v>
      </c>
      <c r="J33" s="75">
        <f>E33*'Mark Up '!$C$2</f>
        <v>13878.48</v>
      </c>
      <c r="K33" s="75">
        <f>F33*'Mark Up '!$C$2</f>
        <v>18872.7</v>
      </c>
      <c r="L33" s="75">
        <f>G33*'Mark Up '!$C$2</f>
        <v>18872.7</v>
      </c>
      <c r="M33" s="75">
        <f>H33*'Mark Up '!$C$2</f>
        <v>20129.34</v>
      </c>
      <c r="N33" s="75">
        <f>I33*'Mark Up '!$C$2</f>
        <v>20683.740000000002</v>
      </c>
    </row>
    <row r="34" spans="1:14" ht="16.5" customHeight="1" x14ac:dyDescent="0.25">
      <c r="A34" s="127"/>
      <c r="B34" s="50" t="s">
        <v>327</v>
      </c>
      <c r="C34" s="65" t="s">
        <v>415</v>
      </c>
      <c r="D34" s="50" t="s">
        <v>444</v>
      </c>
      <c r="E34" s="75">
        <f>VLOOKUP(B34,'Origem '!$A$1:$D$181,4,0)</f>
        <v>3340</v>
      </c>
      <c r="F34" s="75">
        <f>VLOOKUP(B34,'Origem '!$A$1:$E$181,5,0)</f>
        <v>4624</v>
      </c>
      <c r="G34" s="75">
        <f>VLOOKUP(B34,'Origem '!$A$1:$F$181,6,0)</f>
        <v>4624</v>
      </c>
      <c r="H34" s="75">
        <f>VLOOKUP(B34,'Origem '!$A$1:$G$181,7,0)</f>
        <v>4950</v>
      </c>
      <c r="I34" s="75">
        <f>VLOOKUP(B34,'Origem '!$A$1:$H$181,8,0)</f>
        <v>5139</v>
      </c>
      <c r="J34" s="75">
        <f>E34*'Mark Up '!$C$2</f>
        <v>15430.800000000001</v>
      </c>
      <c r="K34" s="75">
        <f>F34*'Mark Up '!$C$2</f>
        <v>21362.880000000001</v>
      </c>
      <c r="L34" s="75">
        <f>G34*'Mark Up '!$C$2</f>
        <v>21362.880000000001</v>
      </c>
      <c r="M34" s="75">
        <f>H34*'Mark Up '!$C$2</f>
        <v>22869</v>
      </c>
      <c r="N34" s="75">
        <f>I34*'Mark Up '!$C$2</f>
        <v>23742.18</v>
      </c>
    </row>
    <row r="35" spans="1:14" ht="30" x14ac:dyDescent="0.25">
      <c r="A35" s="127"/>
      <c r="B35" s="50" t="s">
        <v>322</v>
      </c>
      <c r="C35" s="68" t="s">
        <v>414</v>
      </c>
      <c r="D35" s="50" t="s">
        <v>431</v>
      </c>
      <c r="E35" s="75">
        <f>VLOOKUP(B35,'Origem '!$A$1:$D$181,4,0)</f>
        <v>2780</v>
      </c>
      <c r="F35" s="75">
        <f>VLOOKUP(B35,'Origem '!$A$1:$E$181,5,0)</f>
        <v>3856</v>
      </c>
      <c r="G35" s="75">
        <f>VLOOKUP(B35,'Origem '!$A$1:$F$181,6,0)</f>
        <v>3856</v>
      </c>
      <c r="H35" s="75">
        <f>VLOOKUP(B35,'Origem '!$A$1:$G$181,7,0)</f>
        <v>4100</v>
      </c>
      <c r="I35" s="75">
        <f>VLOOKUP(B35,'Origem '!$A$1:$H$181,8,0)</f>
        <v>4276</v>
      </c>
      <c r="J35" s="75">
        <f>E35*'Mark Up '!$C$2</f>
        <v>12843.6</v>
      </c>
      <c r="K35" s="75">
        <f>F35*'Mark Up '!$C$2</f>
        <v>17814.72</v>
      </c>
      <c r="L35" s="75">
        <f>G35*'Mark Up '!$C$2</f>
        <v>17814.72</v>
      </c>
      <c r="M35" s="75">
        <f>H35*'Mark Up '!$C$2</f>
        <v>18942</v>
      </c>
      <c r="N35" s="75">
        <f>I35*'Mark Up '!$C$2</f>
        <v>19755.12</v>
      </c>
    </row>
    <row r="36" spans="1:14" ht="30" x14ac:dyDescent="0.25">
      <c r="A36" s="127"/>
      <c r="B36" s="50" t="s">
        <v>323</v>
      </c>
      <c r="C36" s="68" t="s">
        <v>414</v>
      </c>
      <c r="D36" s="50" t="s">
        <v>443</v>
      </c>
      <c r="E36" s="75">
        <f>VLOOKUP(B36,'Origem '!$A$1:$D$181,4,0)</f>
        <v>3508</v>
      </c>
      <c r="F36" s="75">
        <f>VLOOKUP(B36,'Origem '!$A$1:$E$181,5,0)</f>
        <v>4573</v>
      </c>
      <c r="G36" s="75">
        <f>VLOOKUP(B36,'Origem '!$A$1:$F$181,6,0)</f>
        <v>4573</v>
      </c>
      <c r="H36" s="75">
        <f>VLOOKUP(B36,'Origem '!$A$1:$G$181,7,0)</f>
        <v>4832</v>
      </c>
      <c r="I36" s="75">
        <f>VLOOKUP(B36,'Origem '!$A$1:$H$181,8,0)</f>
        <v>4996</v>
      </c>
      <c r="J36" s="75">
        <f>E36*'Mark Up '!$C$2</f>
        <v>16206.960000000001</v>
      </c>
      <c r="K36" s="75">
        <f>F36*'Mark Up '!$C$2</f>
        <v>21127.260000000002</v>
      </c>
      <c r="L36" s="75">
        <f>G36*'Mark Up '!$C$2</f>
        <v>21127.260000000002</v>
      </c>
      <c r="M36" s="75">
        <f>H36*'Mark Up '!$C$2</f>
        <v>22323.84</v>
      </c>
      <c r="N36" s="75">
        <f>I36*'Mark Up '!$C$2</f>
        <v>23081.52</v>
      </c>
    </row>
    <row r="37" spans="1:14" ht="30" x14ac:dyDescent="0.25">
      <c r="A37" s="117"/>
      <c r="B37" s="50" t="s">
        <v>324</v>
      </c>
      <c r="C37" s="68" t="s">
        <v>414</v>
      </c>
      <c r="D37" s="50" t="s">
        <v>444</v>
      </c>
      <c r="E37" s="75">
        <f>VLOOKUP(B37,'Origem '!$A$1:$D$181,4,0)</f>
        <v>3864</v>
      </c>
      <c r="F37" s="75">
        <f>VLOOKUP(B37,'Origem '!$A$1:$E$181,5,0)</f>
        <v>5240</v>
      </c>
      <c r="G37" s="75">
        <f>VLOOKUP(B37,'Origem '!$A$1:$F$181,6,0)</f>
        <v>5240</v>
      </c>
      <c r="H37" s="75">
        <f>VLOOKUP(B37,'Origem '!$A$1:$G$181,7,0)</f>
        <v>5577</v>
      </c>
      <c r="I37" s="75">
        <f>VLOOKUP(B37,'Origem '!$A$1:$H$181,8,0)</f>
        <v>5748</v>
      </c>
      <c r="J37" s="75">
        <f>E37*'Mark Up '!$C$2</f>
        <v>17851.68</v>
      </c>
      <c r="K37" s="75">
        <f>F37*'Mark Up '!$C$2</f>
        <v>24208.799999999999</v>
      </c>
      <c r="L37" s="75">
        <f>G37*'Mark Up '!$C$2</f>
        <v>24208.799999999999</v>
      </c>
      <c r="M37" s="75">
        <f>H37*'Mark Up '!$C$2</f>
        <v>25765.74</v>
      </c>
      <c r="N37" s="75">
        <f>I37*'Mark Up '!$C$2</f>
        <v>26555.760000000002</v>
      </c>
    </row>
    <row r="38" spans="1:14" ht="27.75" customHeight="1" x14ac:dyDescent="0.25">
      <c r="A38" s="116" t="s">
        <v>435</v>
      </c>
      <c r="B38" s="50" t="s">
        <v>336</v>
      </c>
      <c r="C38" s="65" t="s">
        <v>419</v>
      </c>
      <c r="D38" s="50" t="s">
        <v>337</v>
      </c>
      <c r="E38" s="75">
        <f>VLOOKUP(B38,'Origem '!$A$1:$D$181,4,0)</f>
        <v>1112</v>
      </c>
      <c r="F38" s="75">
        <f>VLOOKUP(B38,'Origem '!$A$1:$E$181,5,0)</f>
        <v>1235</v>
      </c>
      <c r="G38" s="75">
        <f>VLOOKUP(B38,'Origem '!$A$1:$F$181,6,0)</f>
        <v>1235</v>
      </c>
      <c r="H38" s="75">
        <f>VLOOKUP(B38,'Origem '!$A$1:$G$181,7,0)</f>
        <v>1304</v>
      </c>
      <c r="I38" s="75">
        <f>VLOOKUP(B38,'Origem '!$A$1:$H$181,8,0)</f>
        <v>1327</v>
      </c>
      <c r="J38" s="75">
        <f>E38*'Mark Up '!$C$2</f>
        <v>5137.4400000000005</v>
      </c>
      <c r="K38" s="75">
        <f>F38*'Mark Up '!$C$2</f>
        <v>5705.7</v>
      </c>
      <c r="L38" s="75">
        <f>G38*'Mark Up '!$C$2</f>
        <v>5705.7</v>
      </c>
      <c r="M38" s="75">
        <f>H38*'Mark Up '!$C$2</f>
        <v>6024.4800000000005</v>
      </c>
      <c r="N38" s="75">
        <f>I38*'Mark Up '!$C$2</f>
        <v>6130.74</v>
      </c>
    </row>
    <row r="39" spans="1:14" ht="27.75" customHeight="1" x14ac:dyDescent="0.25">
      <c r="A39" s="117"/>
      <c r="B39" s="50" t="s">
        <v>338</v>
      </c>
      <c r="C39" s="65" t="s">
        <v>419</v>
      </c>
      <c r="D39" s="50" t="s">
        <v>339</v>
      </c>
      <c r="E39" s="75">
        <f>VLOOKUP(B39,'Origem '!$A$1:$D$181,4,0)</f>
        <v>1251</v>
      </c>
      <c r="F39" s="75">
        <f>VLOOKUP(B39,'Origem '!$A$1:$E$181,5,0)</f>
        <v>1445</v>
      </c>
      <c r="G39" s="75">
        <f>VLOOKUP(B39,'Origem '!$A$1:$F$181,6,0)</f>
        <v>1445</v>
      </c>
      <c r="H39" s="75">
        <f>VLOOKUP(B39,'Origem '!$A$1:$G$181,7,0)</f>
        <v>1566</v>
      </c>
      <c r="I39" s="75">
        <f>VLOOKUP(B39,'Origem '!$A$1:$H$181,8,0)</f>
        <v>1607</v>
      </c>
      <c r="J39" s="75">
        <f>E39*'Mark Up '!$C$2</f>
        <v>5779.62</v>
      </c>
      <c r="K39" s="75">
        <f>F39*'Mark Up '!$C$2</f>
        <v>6675.9000000000005</v>
      </c>
      <c r="L39" s="75">
        <f>G39*'Mark Up '!$C$2</f>
        <v>6675.9000000000005</v>
      </c>
      <c r="M39" s="75">
        <f>H39*'Mark Up '!$C$2</f>
        <v>7234.92</v>
      </c>
      <c r="N39" s="75">
        <f>I39*'Mark Up '!$C$2</f>
        <v>7424.34</v>
      </c>
    </row>
    <row r="40" spans="1:14" ht="23.25" customHeight="1" x14ac:dyDescent="0.25">
      <c r="A40" s="116" t="s">
        <v>427</v>
      </c>
      <c r="B40" s="50" t="s">
        <v>288</v>
      </c>
      <c r="C40" s="65" t="s">
        <v>407</v>
      </c>
      <c r="D40" s="50" t="s">
        <v>117</v>
      </c>
      <c r="E40" s="75">
        <f>VLOOKUP(B40,'Origem '!$A$1:$D$181,4,0)</f>
        <v>1089</v>
      </c>
      <c r="F40" s="75">
        <f>VLOOKUP(B40,'Origem '!$A$1:$E$181,5,0)</f>
        <v>1284</v>
      </c>
      <c r="G40" s="75">
        <f>VLOOKUP(B40,'Origem '!$A$1:$F$181,6,0)</f>
        <v>1284</v>
      </c>
      <c r="H40" s="75">
        <f>VLOOKUP(B40,'Origem '!$A$1:$G$181,7,0)</f>
        <v>1376</v>
      </c>
      <c r="I40" s="75">
        <f>VLOOKUP(B40,'Origem '!$A$1:$H$181,8,0)</f>
        <v>1430</v>
      </c>
      <c r="J40" s="75">
        <f>E40*'Mark Up '!$C$2</f>
        <v>5031.18</v>
      </c>
      <c r="K40" s="75">
        <f>F40*'Mark Up '!$C$2</f>
        <v>5932.08</v>
      </c>
      <c r="L40" s="75">
        <f>G40*'Mark Up '!$C$2</f>
        <v>5932.08</v>
      </c>
      <c r="M40" s="75">
        <f>H40*'Mark Up '!$C$2</f>
        <v>6357.12</v>
      </c>
      <c r="N40" s="75">
        <f>I40*'Mark Up '!$C$2</f>
        <v>6606.6</v>
      </c>
    </row>
    <row r="41" spans="1:14" ht="23.25" customHeight="1" x14ac:dyDescent="0.25">
      <c r="A41" s="117"/>
      <c r="B41" s="50" t="s">
        <v>289</v>
      </c>
      <c r="C41" s="65" t="s">
        <v>407</v>
      </c>
      <c r="D41" s="50" t="s">
        <v>290</v>
      </c>
      <c r="E41" s="75">
        <f>VLOOKUP(B41,'Origem '!$A$1:$D$181,4,0)</f>
        <v>1471</v>
      </c>
      <c r="F41" s="75">
        <f>VLOOKUP(B41,'Origem '!$A$1:$E$181,5,0)</f>
        <v>1805</v>
      </c>
      <c r="G41" s="75">
        <f>VLOOKUP(B41,'Origem '!$A$1:$F$181,6,0)</f>
        <v>1805</v>
      </c>
      <c r="H41" s="75">
        <f>VLOOKUP(B41,'Origem '!$A$1:$G$181,7,0)</f>
        <v>1960</v>
      </c>
      <c r="I41" s="75">
        <f>VLOOKUP(B41,'Origem '!$A$1:$H$181,8,0)</f>
        <v>2044</v>
      </c>
      <c r="J41" s="75">
        <f>E41*'Mark Up '!$C$2</f>
        <v>6796.02</v>
      </c>
      <c r="K41" s="75">
        <f>F41*'Mark Up '!$C$2</f>
        <v>8339.1</v>
      </c>
      <c r="L41" s="75">
        <f>G41*'Mark Up '!$C$2</f>
        <v>8339.1</v>
      </c>
      <c r="M41" s="75">
        <f>H41*'Mark Up '!$C$2</f>
        <v>9055.2000000000007</v>
      </c>
      <c r="N41" s="75">
        <f>I41*'Mark Up '!$C$2</f>
        <v>9443.2800000000007</v>
      </c>
    </row>
    <row r="42" spans="1:14" ht="57" customHeight="1" x14ac:dyDescent="0.25">
      <c r="A42" s="62" t="s">
        <v>434</v>
      </c>
      <c r="B42" s="50" t="s">
        <v>334</v>
      </c>
      <c r="C42" s="65" t="s">
        <v>418</v>
      </c>
      <c r="D42" s="50" t="s">
        <v>335</v>
      </c>
      <c r="E42" s="75">
        <f>VLOOKUP(B42,'Origem '!$A$1:$D$181,4,0)</f>
        <v>1865</v>
      </c>
      <c r="F42" s="75">
        <f>VLOOKUP(B42,'Origem '!$A$1:$E$181,5,0)</f>
        <v>1959</v>
      </c>
      <c r="G42" s="75">
        <f>VLOOKUP(B42,'Origem '!$A$1:$F$181,6,0)</f>
        <v>1992</v>
      </c>
      <c r="H42" s="75">
        <f>VLOOKUP(B42,'Origem '!$A$1:$G$181,7,0)</f>
        <v>2071</v>
      </c>
      <c r="I42" s="75">
        <f>VLOOKUP(B42,'Origem '!$A$1:$H$181,8,0)</f>
        <v>2114</v>
      </c>
      <c r="J42" s="75">
        <f>E42*'Mark Up '!$C$2</f>
        <v>8616.3000000000011</v>
      </c>
      <c r="K42" s="75">
        <f>F42*'Mark Up '!$C$2</f>
        <v>9050.58</v>
      </c>
      <c r="L42" s="75">
        <f>G42*'Mark Up '!$C$2</f>
        <v>9203.0400000000009</v>
      </c>
      <c r="M42" s="75">
        <f>H42*'Mark Up '!$C$2</f>
        <v>9568.02</v>
      </c>
      <c r="N42" s="75">
        <f>I42*'Mark Up '!$C$2</f>
        <v>9766.68</v>
      </c>
    </row>
    <row r="43" spans="1:14" ht="17.25" customHeight="1" x14ac:dyDescent="0.25">
      <c r="A43" s="116" t="s">
        <v>428</v>
      </c>
      <c r="B43" s="50" t="s">
        <v>301</v>
      </c>
      <c r="C43" s="65" t="s">
        <v>409</v>
      </c>
      <c r="D43" s="50" t="s">
        <v>302</v>
      </c>
      <c r="E43" s="75">
        <f>VLOOKUP(B43,'Origem '!$A$1:$D$181,4,0)</f>
        <v>2606</v>
      </c>
      <c r="F43" s="75">
        <f>VLOOKUP(B43,'Origem '!$A$1:$E$181,5,0)</f>
        <v>3106</v>
      </c>
      <c r="G43" s="75">
        <f>VLOOKUP(B43,'Origem '!$A$1:$F$181,6,0)</f>
        <v>3106</v>
      </c>
      <c r="H43" s="75">
        <f>VLOOKUP(B43,'Origem '!$A$1:$G$181,7,0)</f>
        <v>3349</v>
      </c>
      <c r="I43" s="75">
        <f>VLOOKUP(B43,'Origem '!$A$1:$H$181,8,0)</f>
        <v>3424</v>
      </c>
      <c r="J43" s="75">
        <f>E43*'Mark Up '!$C$2</f>
        <v>12039.720000000001</v>
      </c>
      <c r="K43" s="75">
        <f>F43*'Mark Up '!$C$2</f>
        <v>14349.720000000001</v>
      </c>
      <c r="L43" s="75">
        <f>G43*'Mark Up '!$C$2</f>
        <v>14349.720000000001</v>
      </c>
      <c r="M43" s="75">
        <f>H43*'Mark Up '!$C$2</f>
        <v>15472.380000000001</v>
      </c>
      <c r="N43" s="75">
        <f>I43*'Mark Up '!$C$2</f>
        <v>15818.880000000001</v>
      </c>
    </row>
    <row r="44" spans="1:14" ht="17.25" customHeight="1" x14ac:dyDescent="0.25">
      <c r="A44" s="127"/>
      <c r="B44" s="50" t="s">
        <v>299</v>
      </c>
      <c r="C44" s="65" t="s">
        <v>409</v>
      </c>
      <c r="D44" s="50" t="s">
        <v>300</v>
      </c>
      <c r="E44" s="75">
        <f>VLOOKUP(B44,'Origem '!$A$1:$D$181,4,0)</f>
        <v>2817</v>
      </c>
      <c r="F44" s="75">
        <f>VLOOKUP(B44,'Origem '!$A$1:$E$181,5,0)</f>
        <v>3374</v>
      </c>
      <c r="G44" s="75">
        <f>VLOOKUP(B44,'Origem '!$A$1:$F$181,6,0)</f>
        <v>3374</v>
      </c>
      <c r="H44" s="75">
        <f>VLOOKUP(B44,'Origem '!$A$1:$G$181,7,0)</f>
        <v>3674</v>
      </c>
      <c r="I44" s="75">
        <f>VLOOKUP(B44,'Origem '!$A$1:$H$181,8,0)</f>
        <v>3758</v>
      </c>
      <c r="J44" s="75">
        <f>E44*'Mark Up '!$C$2</f>
        <v>13014.54</v>
      </c>
      <c r="K44" s="75">
        <f>F44*'Mark Up '!$C$2</f>
        <v>15587.880000000001</v>
      </c>
      <c r="L44" s="75">
        <f>G44*'Mark Up '!$C$2</f>
        <v>15587.880000000001</v>
      </c>
      <c r="M44" s="75">
        <f>H44*'Mark Up '!$C$2</f>
        <v>16973.88</v>
      </c>
      <c r="N44" s="75">
        <f>I44*'Mark Up '!$C$2</f>
        <v>17361.96</v>
      </c>
    </row>
    <row r="45" spans="1:14" ht="17.25" customHeight="1" x14ac:dyDescent="0.25">
      <c r="A45" s="127"/>
      <c r="B45" s="50" t="s">
        <v>297</v>
      </c>
      <c r="C45" s="65" t="s">
        <v>409</v>
      </c>
      <c r="D45" s="50" t="s">
        <v>298</v>
      </c>
      <c r="E45" s="75">
        <f>VLOOKUP(B45,'Origem '!$A$1:$D$181,4,0)</f>
        <v>3013</v>
      </c>
      <c r="F45" s="75">
        <f>VLOOKUP(B45,'Origem '!$A$1:$E$181,5,0)</f>
        <v>3645</v>
      </c>
      <c r="G45" s="75">
        <f>VLOOKUP(B45,'Origem '!$A$1:$F$181,6,0)</f>
        <v>3645</v>
      </c>
      <c r="H45" s="75">
        <f>VLOOKUP(B45,'Origem '!$A$1:$G$181,7,0)</f>
        <v>4048</v>
      </c>
      <c r="I45" s="75">
        <f>VLOOKUP(B45,'Origem '!$A$1:$H$181,8,0)</f>
        <v>4156</v>
      </c>
      <c r="J45" s="75">
        <f>E45*'Mark Up '!$C$2</f>
        <v>13920.06</v>
      </c>
      <c r="K45" s="75">
        <f>F45*'Mark Up '!$C$2</f>
        <v>16839.900000000001</v>
      </c>
      <c r="L45" s="75">
        <f>G45*'Mark Up '!$C$2</f>
        <v>16839.900000000001</v>
      </c>
      <c r="M45" s="75">
        <f>H45*'Mark Up '!$C$2</f>
        <v>18701.760000000002</v>
      </c>
      <c r="N45" s="75">
        <f>I45*'Mark Up '!$C$2</f>
        <v>19200.72</v>
      </c>
    </row>
    <row r="46" spans="1:14" ht="17.25" customHeight="1" x14ac:dyDescent="0.25">
      <c r="A46" s="127"/>
      <c r="B46" s="50" t="s">
        <v>295</v>
      </c>
      <c r="C46" s="65" t="s">
        <v>409</v>
      </c>
      <c r="D46" s="50" t="s">
        <v>296</v>
      </c>
      <c r="E46" s="75">
        <f>VLOOKUP(B46,'Origem '!$A$1:$D$181,4,0)</f>
        <v>3193</v>
      </c>
      <c r="F46" s="75">
        <f>VLOOKUP(B46,'Origem '!$A$1:$E$181,5,0)</f>
        <v>3919</v>
      </c>
      <c r="G46" s="75">
        <f>VLOOKUP(B46,'Origem '!$A$1:$F$181,6,0)</f>
        <v>3919</v>
      </c>
      <c r="H46" s="75">
        <f>VLOOKUP(B46,'Origem '!$A$1:$G$181,7,0)</f>
        <v>4353</v>
      </c>
      <c r="I46" s="75">
        <f>VLOOKUP(B46,'Origem '!$A$1:$H$181,8,0)</f>
        <v>4457</v>
      </c>
      <c r="J46" s="75">
        <f>E46*'Mark Up '!$C$2</f>
        <v>14751.66</v>
      </c>
      <c r="K46" s="75">
        <f>F46*'Mark Up '!$C$2</f>
        <v>18105.78</v>
      </c>
      <c r="L46" s="75">
        <f>G46*'Mark Up '!$C$2</f>
        <v>18105.78</v>
      </c>
      <c r="M46" s="75">
        <f>H46*'Mark Up '!$C$2</f>
        <v>20110.86</v>
      </c>
      <c r="N46" s="75">
        <f>I46*'Mark Up '!$C$2</f>
        <v>20591.34</v>
      </c>
    </row>
    <row r="47" spans="1:14" ht="22.5" customHeight="1" x14ac:dyDescent="0.25">
      <c r="A47" s="127"/>
      <c r="B47" s="50" t="s">
        <v>291</v>
      </c>
      <c r="C47" s="65" t="s">
        <v>408</v>
      </c>
      <c r="D47" s="50" t="s">
        <v>292</v>
      </c>
      <c r="E47" s="75">
        <f>VLOOKUP(B47,'Origem '!$A$1:$D$181,4,0)</f>
        <v>1703</v>
      </c>
      <c r="F47" s="75">
        <f>VLOOKUP(B47,'Origem '!$A$1:$E$181,5,0)</f>
        <v>1802</v>
      </c>
      <c r="G47" s="75">
        <f>VLOOKUP(B47,'Origem '!$A$1:$F$181,6,0)</f>
        <v>1802</v>
      </c>
      <c r="H47" s="75">
        <f>VLOOKUP(B47,'Origem '!$A$1:$G$181,7,0)</f>
        <v>1930</v>
      </c>
      <c r="I47" s="75">
        <f>VLOOKUP(B47,'Origem '!$A$1:$H$181,8,0)</f>
        <v>1970</v>
      </c>
      <c r="J47" s="75">
        <f>E47*'Mark Up '!$C$2</f>
        <v>7867.8600000000006</v>
      </c>
      <c r="K47" s="75">
        <f>F47*'Mark Up '!$C$2</f>
        <v>8325.24</v>
      </c>
      <c r="L47" s="75">
        <f>G47*'Mark Up '!$C$2</f>
        <v>8325.24</v>
      </c>
      <c r="M47" s="75">
        <f>H47*'Mark Up '!$C$2</f>
        <v>8916.6</v>
      </c>
      <c r="N47" s="75">
        <f>I47*'Mark Up '!$C$2</f>
        <v>9101.4</v>
      </c>
    </row>
    <row r="48" spans="1:14" ht="22.5" customHeight="1" x14ac:dyDescent="0.25">
      <c r="A48" s="117"/>
      <c r="B48" s="50" t="s">
        <v>293</v>
      </c>
      <c r="C48" s="65" t="s">
        <v>408</v>
      </c>
      <c r="D48" s="50" t="s">
        <v>294</v>
      </c>
      <c r="E48" s="75">
        <f>VLOOKUP(B48,'Origem '!$A$1:$D$181,4,0)</f>
        <v>1753</v>
      </c>
      <c r="F48" s="75">
        <f>VLOOKUP(B48,'Origem '!$A$1:$E$181,5,0)</f>
        <v>1869</v>
      </c>
      <c r="G48" s="75">
        <f>VLOOKUP(B48,'Origem '!$A$1:$F$181,6,0)</f>
        <v>1869</v>
      </c>
      <c r="H48" s="75">
        <f>VLOOKUP(B48,'Origem '!$A$1:$G$181,7,0)</f>
        <v>1994</v>
      </c>
      <c r="I48" s="75">
        <f>VLOOKUP(B48,'Origem '!$A$1:$H$181,8,0)</f>
        <v>2038</v>
      </c>
      <c r="J48" s="75">
        <f>E48*'Mark Up '!$C$2</f>
        <v>8098.8600000000006</v>
      </c>
      <c r="K48" s="75">
        <f>F48*'Mark Up '!$C$2</f>
        <v>8634.7800000000007</v>
      </c>
      <c r="L48" s="75">
        <f>G48*'Mark Up '!$C$2</f>
        <v>8634.7800000000007</v>
      </c>
      <c r="M48" s="75">
        <f>H48*'Mark Up '!$C$2</f>
        <v>9212.2800000000007</v>
      </c>
      <c r="N48" s="75">
        <f>I48*'Mark Up '!$C$2</f>
        <v>9415.56</v>
      </c>
    </row>
    <row r="49" spans="1:14" ht="30" x14ac:dyDescent="0.25">
      <c r="A49" s="116" t="s">
        <v>441</v>
      </c>
      <c r="B49" s="50" t="s">
        <v>358</v>
      </c>
      <c r="C49" s="68" t="s">
        <v>425</v>
      </c>
      <c r="D49" s="50" t="s">
        <v>456</v>
      </c>
      <c r="E49" s="75">
        <f>VLOOKUP(B49,'Origem '!$A$1:$D$181,4,0)</f>
        <v>696</v>
      </c>
      <c r="F49" s="75">
        <f>VLOOKUP(B49,'Origem '!$A$1:$E$181,5,0)</f>
        <v>748</v>
      </c>
      <c r="G49" s="75">
        <f>VLOOKUP(B49,'Origem '!$A$1:$F$181,6,0)</f>
        <v>795</v>
      </c>
      <c r="H49" s="75">
        <f>VLOOKUP(B49,'Origem '!$A$1:$G$181,7,0)</f>
        <v>811</v>
      </c>
      <c r="I49" s="75">
        <f>VLOOKUP(B49,'Origem '!$A$1:$H$181,8,0)</f>
        <v>829</v>
      </c>
      <c r="J49" s="75">
        <f>E49*'Mark Up '!$C$2</f>
        <v>3215.52</v>
      </c>
      <c r="K49" s="75">
        <f>F49*'Mark Up '!$C$2</f>
        <v>3455.76</v>
      </c>
      <c r="L49" s="75">
        <f>G49*'Mark Up '!$C$2</f>
        <v>3672.9</v>
      </c>
      <c r="M49" s="75">
        <f>H49*'Mark Up '!$C$2</f>
        <v>3746.82</v>
      </c>
      <c r="N49" s="75">
        <f>I49*'Mark Up '!$C$2</f>
        <v>3829.98</v>
      </c>
    </row>
    <row r="50" spans="1:14" ht="30" x14ac:dyDescent="0.25">
      <c r="A50" s="127"/>
      <c r="B50" s="50" t="s">
        <v>359</v>
      </c>
      <c r="C50" s="68" t="s">
        <v>425</v>
      </c>
      <c r="D50" s="50" t="s">
        <v>457</v>
      </c>
      <c r="E50" s="75">
        <f>VLOOKUP(B50,'Origem '!$A$1:$D$181,4,0)</f>
        <v>711</v>
      </c>
      <c r="F50" s="75">
        <f>VLOOKUP(B50,'Origem '!$A$1:$E$181,5,0)</f>
        <v>762</v>
      </c>
      <c r="G50" s="75">
        <f>VLOOKUP(B50,'Origem '!$A$1:$F$181,6,0)</f>
        <v>810</v>
      </c>
      <c r="H50" s="75">
        <f>VLOOKUP(B50,'Origem '!$A$1:$G$181,7,0)</f>
        <v>827</v>
      </c>
      <c r="I50" s="75">
        <f>VLOOKUP(B50,'Origem '!$A$1:$H$181,8,0)</f>
        <v>845</v>
      </c>
      <c r="J50" s="75">
        <f>E50*'Mark Up '!$C$2</f>
        <v>3284.82</v>
      </c>
      <c r="K50" s="75">
        <f>F50*'Mark Up '!$C$2</f>
        <v>3520.44</v>
      </c>
      <c r="L50" s="75">
        <f>G50*'Mark Up '!$C$2</f>
        <v>3742.2000000000003</v>
      </c>
      <c r="M50" s="75">
        <f>H50*'Mark Up '!$C$2</f>
        <v>3820.7400000000002</v>
      </c>
      <c r="N50" s="75">
        <f>I50*'Mark Up '!$C$2</f>
        <v>3903.9</v>
      </c>
    </row>
    <row r="51" spans="1:14" ht="30" x14ac:dyDescent="0.25">
      <c r="A51" s="117"/>
      <c r="B51" s="50" t="s">
        <v>360</v>
      </c>
      <c r="C51" s="68" t="s">
        <v>425</v>
      </c>
      <c r="D51" s="50" t="s">
        <v>458</v>
      </c>
      <c r="E51" s="75">
        <f>VLOOKUP(B51,'Origem '!$A$1:$D$181,4,0)</f>
        <v>729</v>
      </c>
      <c r="F51" s="75">
        <f>VLOOKUP(B51,'Origem '!$A$1:$E$181,5,0)</f>
        <v>781</v>
      </c>
      <c r="G51" s="75">
        <f>VLOOKUP(B51,'Origem '!$A$1:$F$181,6,0)</f>
        <v>828</v>
      </c>
      <c r="H51" s="75">
        <f>VLOOKUP(B51,'Origem '!$A$1:$G$181,7,0)</f>
        <v>845</v>
      </c>
      <c r="I51" s="75">
        <f>VLOOKUP(B51,'Origem '!$A$1:$H$181,8,0)</f>
        <v>865</v>
      </c>
      <c r="J51" s="75">
        <f>E51*'Mark Up '!$C$2</f>
        <v>3367.98</v>
      </c>
      <c r="K51" s="75">
        <f>F51*'Mark Up '!$C$2</f>
        <v>3608.2200000000003</v>
      </c>
      <c r="L51" s="75">
        <f>G51*'Mark Up '!$C$2</f>
        <v>3825.36</v>
      </c>
      <c r="M51" s="75">
        <f>H51*'Mark Up '!$C$2</f>
        <v>3903.9</v>
      </c>
      <c r="N51" s="75">
        <f>I51*'Mark Up '!$C$2</f>
        <v>3996.3</v>
      </c>
    </row>
    <row r="52" spans="1:14" ht="33" customHeight="1" x14ac:dyDescent="0.25">
      <c r="A52" s="116" t="s">
        <v>440</v>
      </c>
      <c r="B52" s="50" t="s">
        <v>354</v>
      </c>
      <c r="C52" s="65" t="s">
        <v>355</v>
      </c>
      <c r="D52" s="50" t="s">
        <v>459</v>
      </c>
      <c r="E52" s="75">
        <f>VLOOKUP(B52,'Origem '!$A$1:$D$181,4,0)</f>
        <v>935</v>
      </c>
      <c r="F52" s="75">
        <f>VLOOKUP(B52,'Origem '!$A$1:$E$181,5,0)</f>
        <v>1002</v>
      </c>
      <c r="G52" s="75">
        <f>VLOOKUP(B52,'Origem '!$A$1:$F$181,6,0)</f>
        <v>1048</v>
      </c>
      <c r="H52" s="75">
        <f>VLOOKUP(B52,'Origem '!$A$1:$G$181,7,0)</f>
        <v>1058</v>
      </c>
      <c r="I52" s="75">
        <f>VLOOKUP(B52,'Origem '!$A$1:$H$181,8,0)</f>
        <v>1074</v>
      </c>
      <c r="J52" s="75">
        <f>E52*'Mark Up '!$C$2</f>
        <v>4319.7</v>
      </c>
      <c r="K52" s="75">
        <f>F52*'Mark Up '!$C$2</f>
        <v>4629.24</v>
      </c>
      <c r="L52" s="75">
        <f>G52*'Mark Up '!$C$2</f>
        <v>4841.76</v>
      </c>
      <c r="M52" s="75">
        <f>H52*'Mark Up '!$C$2</f>
        <v>4887.96</v>
      </c>
      <c r="N52" s="75">
        <f>I52*'Mark Up '!$C$2</f>
        <v>4961.88</v>
      </c>
    </row>
    <row r="53" spans="1:14" ht="33" customHeight="1" x14ac:dyDescent="0.25">
      <c r="A53" s="127"/>
      <c r="B53" s="50" t="s">
        <v>356</v>
      </c>
      <c r="C53" s="65" t="s">
        <v>355</v>
      </c>
      <c r="D53" s="50" t="s">
        <v>460</v>
      </c>
      <c r="E53" s="75">
        <f>VLOOKUP(B53,'Origem '!$A$1:$D$181,4,0)</f>
        <v>954</v>
      </c>
      <c r="F53" s="75">
        <f>VLOOKUP(B53,'Origem '!$A$1:$E$181,5,0)</f>
        <v>1021</v>
      </c>
      <c r="G53" s="75">
        <f>VLOOKUP(B53,'Origem '!$A$1:$F$181,6,0)</f>
        <v>1069</v>
      </c>
      <c r="H53" s="75">
        <f>VLOOKUP(B53,'Origem '!$A$1:$G$181,7,0)</f>
        <v>1078</v>
      </c>
      <c r="I53" s="75">
        <f>VLOOKUP(B53,'Origem '!$A$1:$H$181,8,0)</f>
        <v>1094</v>
      </c>
      <c r="J53" s="75">
        <f>E53*'Mark Up '!$C$2</f>
        <v>4407.4800000000005</v>
      </c>
      <c r="K53" s="75">
        <f>F53*'Mark Up '!$C$2</f>
        <v>4717.0200000000004</v>
      </c>
      <c r="L53" s="75">
        <f>G53*'Mark Up '!$C$2</f>
        <v>4938.78</v>
      </c>
      <c r="M53" s="75">
        <f>H53*'Mark Up '!$C$2</f>
        <v>4980.3599999999997</v>
      </c>
      <c r="N53" s="75">
        <f>I53*'Mark Up '!$C$2</f>
        <v>5054.28</v>
      </c>
    </row>
    <row r="54" spans="1:14" ht="33" customHeight="1" x14ac:dyDescent="0.25">
      <c r="A54" s="117"/>
      <c r="B54" s="50" t="s">
        <v>357</v>
      </c>
      <c r="C54" s="65" t="s">
        <v>424</v>
      </c>
      <c r="D54" s="50" t="s">
        <v>461</v>
      </c>
      <c r="E54" s="75">
        <f>VLOOKUP(B54,'Origem '!$A$1:$D$181,4,0)</f>
        <v>1340</v>
      </c>
      <c r="F54" s="75">
        <f>VLOOKUP(B54,'Origem '!$A$1:$E$181,5,0)</f>
        <v>1391</v>
      </c>
      <c r="G54" s="75">
        <f>VLOOKUP(B54,'Origem '!$A$1:$F$181,6,0)</f>
        <v>1472</v>
      </c>
      <c r="H54" s="75">
        <f>VLOOKUP(B54,'Origem '!$A$1:$G$181,7,0)</f>
        <v>1480</v>
      </c>
      <c r="I54" s="75">
        <f>VLOOKUP(B54,'Origem '!$A$1:$H$181,8,0)</f>
        <v>1514</v>
      </c>
      <c r="J54" s="75">
        <f>E54*'Mark Up '!$C$2</f>
        <v>6190.8</v>
      </c>
      <c r="K54" s="75">
        <f>F54*'Mark Up '!$C$2</f>
        <v>6426.42</v>
      </c>
      <c r="L54" s="75">
        <f>G54*'Mark Up '!$C$2</f>
        <v>6800.64</v>
      </c>
      <c r="M54" s="75">
        <f>H54*'Mark Up '!$C$2</f>
        <v>6837.6</v>
      </c>
      <c r="N54" s="75">
        <f>I54*'Mark Up '!$C$2</f>
        <v>6994.68</v>
      </c>
    </row>
    <row r="55" spans="1:14" ht="24.75" customHeight="1" x14ac:dyDescent="0.25">
      <c r="A55" s="116" t="s">
        <v>438</v>
      </c>
      <c r="B55" s="50" t="s">
        <v>350</v>
      </c>
      <c r="C55" s="65" t="s">
        <v>422</v>
      </c>
      <c r="D55" s="50" t="s">
        <v>445</v>
      </c>
      <c r="E55" s="75">
        <f>VLOOKUP(B55,'Origem '!$A$1:$D$181,4,0)</f>
        <v>2261</v>
      </c>
      <c r="F55" s="75">
        <f>VLOOKUP(B55,'Origem '!$A$1:$E$181,5,0)</f>
        <v>2468</v>
      </c>
      <c r="G55" s="75">
        <f>VLOOKUP(B55,'Origem '!$A$1:$F$181,6,0)</f>
        <v>2468</v>
      </c>
      <c r="H55" s="75">
        <f>VLOOKUP(B55,'Origem '!$A$1:$G$181,7,0)</f>
        <v>2507</v>
      </c>
      <c r="I55" s="75">
        <f>VLOOKUP(B55,'Origem '!$A$1:$H$181,8,0)</f>
        <v>2550</v>
      </c>
      <c r="J55" s="75">
        <f>E55*'Mark Up '!$C$2</f>
        <v>10445.82</v>
      </c>
      <c r="K55" s="75">
        <f>F55*'Mark Up '!$C$2</f>
        <v>11402.16</v>
      </c>
      <c r="L55" s="75">
        <f>G55*'Mark Up '!$C$2</f>
        <v>11402.16</v>
      </c>
      <c r="M55" s="75">
        <f>H55*'Mark Up '!$C$2</f>
        <v>11582.34</v>
      </c>
      <c r="N55" s="75">
        <f>I55*'Mark Up '!$C$2</f>
        <v>11781</v>
      </c>
    </row>
    <row r="56" spans="1:14" ht="24.75" customHeight="1" x14ac:dyDescent="0.25">
      <c r="A56" s="117"/>
      <c r="B56" s="50" t="s">
        <v>351</v>
      </c>
      <c r="C56" s="65" t="s">
        <v>422</v>
      </c>
      <c r="D56" s="50" t="s">
        <v>446</v>
      </c>
      <c r="E56" s="75">
        <f>VLOOKUP(B56,'Origem '!$A$1:$D$181,4,0)</f>
        <v>2332</v>
      </c>
      <c r="F56" s="75">
        <f>VLOOKUP(B56,'Origem '!$A$1:$E$181,5,0)</f>
        <v>2529</v>
      </c>
      <c r="G56" s="75">
        <f>VLOOKUP(B56,'Origem '!$A$1:$F$181,6,0)</f>
        <v>2529</v>
      </c>
      <c r="H56" s="75">
        <f>VLOOKUP(B56,'Origem '!$A$1:$G$181,7,0)</f>
        <v>2612</v>
      </c>
      <c r="I56" s="75">
        <f>VLOOKUP(B56,'Origem '!$A$1:$H$181,8,0)</f>
        <v>2656</v>
      </c>
      <c r="J56" s="75">
        <f>E56*'Mark Up '!$C$2</f>
        <v>10773.84</v>
      </c>
      <c r="K56" s="75">
        <f>F56*'Mark Up '!$C$2</f>
        <v>11683.98</v>
      </c>
      <c r="L56" s="75">
        <f>G56*'Mark Up '!$C$2</f>
        <v>11683.98</v>
      </c>
      <c r="M56" s="75">
        <f>H56*'Mark Up '!$C$2</f>
        <v>12067.44</v>
      </c>
      <c r="N56" s="75">
        <f>I56*'Mark Up '!$C$2</f>
        <v>12270.720000000001</v>
      </c>
    </row>
  </sheetData>
  <sheetProtection algorithmName="SHA-512" hashValue="9jP5GH35ttKLRmqicT8b7yo2qGekGGTtL6BIL+5EFL8Gvc2DrA7dPsHT8TNbAopT/+69frIAJkrz4D1sPEq+Aw==" saltValue="fbMO9HdPMFMEscFH+lELyQ==" spinCount="100000" sheet="1" objects="1" scenarios="1"/>
  <sortState xmlns:xlrd2="http://schemas.microsoft.com/office/spreadsheetml/2017/richdata2" ref="B6:D56">
    <sortCondition ref="C6:C56"/>
  </sortState>
  <mergeCells count="27">
    <mergeCell ref="A32:A37"/>
    <mergeCell ref="M1:N1"/>
    <mergeCell ref="J2:N2"/>
    <mergeCell ref="J5:N5"/>
    <mergeCell ref="A29:A31"/>
    <mergeCell ref="A55:A56"/>
    <mergeCell ref="A43:A48"/>
    <mergeCell ref="H1:I1"/>
    <mergeCell ref="C1:G1"/>
    <mergeCell ref="A19:A21"/>
    <mergeCell ref="A38:A39"/>
    <mergeCell ref="A49:A51"/>
    <mergeCell ref="A52:A54"/>
    <mergeCell ref="A40:A41"/>
    <mergeCell ref="A9:A10"/>
    <mergeCell ref="A11:A12"/>
    <mergeCell ref="A17:A18"/>
    <mergeCell ref="A6:A7"/>
    <mergeCell ref="A13:A16"/>
    <mergeCell ref="A22:A28"/>
    <mergeCell ref="E5:I5"/>
    <mergeCell ref="A1:B1"/>
    <mergeCell ref="E2:I2"/>
    <mergeCell ref="A2:A5"/>
    <mergeCell ref="B2:B5"/>
    <mergeCell ref="C2:C5"/>
    <mergeCell ref="D2:D5"/>
  </mergeCells>
  <pageMargins left="0" right="0" top="0" bottom="0" header="0" footer="0"/>
  <pageSetup paperSize="9" scale="77" fitToHeight="0" orientation="landscape" r:id="rId1"/>
  <headerFooter alignWithMargins="0">
    <oddFooter>&amp;RPágina &amp;P de &amp;N</oddFooter>
  </headerFooter>
  <rowBreaks count="2" manualBreakCount="2">
    <brk id="21" max="16383" man="1"/>
    <brk id="42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4"/>
  <dimension ref="A1:N78"/>
  <sheetViews>
    <sheetView showGridLines="0" zoomScaleNormal="100" zoomScaleSheetLayoutView="100" workbookViewId="0">
      <pane xSplit="1" ySplit="4" topLeftCell="B5" activePane="bottomRight" state="frozen"/>
      <selection activeCell="K4" sqref="K4"/>
      <selection pane="topRight" activeCell="K4" sqref="K4"/>
      <selection pane="bottomLeft" activeCell="K4" sqref="K4"/>
      <selection pane="bottomRight" activeCell="R1" sqref="R1"/>
    </sheetView>
  </sheetViews>
  <sheetFormatPr defaultRowHeight="15" x14ac:dyDescent="0.25"/>
  <cols>
    <col min="1" max="1" width="12.28515625" bestFit="1" customWidth="1"/>
    <col min="2" max="2" width="8.5703125" style="60" bestFit="1" customWidth="1"/>
    <col min="3" max="3" width="53.140625" style="6" customWidth="1"/>
    <col min="4" max="4" width="16.7109375" style="60" bestFit="1" customWidth="1"/>
    <col min="5" max="5" width="17" hidden="1" customWidth="1"/>
    <col min="6" max="6" width="20.42578125" hidden="1" customWidth="1"/>
    <col min="7" max="7" width="18.85546875" hidden="1" customWidth="1"/>
    <col min="8" max="8" width="25.7109375" hidden="1" customWidth="1"/>
    <col min="9" max="9" width="16.42578125" hidden="1" customWidth="1"/>
    <col min="10" max="10" width="17" customWidth="1"/>
    <col min="11" max="11" width="20.42578125" customWidth="1"/>
    <col min="12" max="12" width="18.85546875" customWidth="1"/>
    <col min="13" max="13" width="25.7109375" customWidth="1"/>
    <col min="14" max="14" width="16.42578125" customWidth="1"/>
  </cols>
  <sheetData>
    <row r="1" spans="1:14" s="2" customFormat="1" ht="25.5" customHeight="1" x14ac:dyDescent="0.25">
      <c r="A1" s="119"/>
      <c r="B1" s="119"/>
      <c r="C1" s="95" t="s">
        <v>26</v>
      </c>
      <c r="D1" s="97"/>
      <c r="E1" s="97"/>
      <c r="F1" s="97"/>
      <c r="G1" s="96"/>
      <c r="H1" s="95" t="s">
        <v>577</v>
      </c>
      <c r="I1" s="96"/>
      <c r="J1" s="140"/>
      <c r="K1" s="140"/>
      <c r="L1" s="140"/>
      <c r="M1" s="95" t="s">
        <v>577</v>
      </c>
      <c r="N1" s="96"/>
    </row>
    <row r="2" spans="1:14" s="2" customFormat="1" ht="18" customHeight="1" x14ac:dyDescent="0.25">
      <c r="A2" s="102" t="s">
        <v>14</v>
      </c>
      <c r="B2" s="120" t="s">
        <v>15</v>
      </c>
      <c r="C2" s="109" t="s">
        <v>109</v>
      </c>
      <c r="D2" s="109" t="s">
        <v>16</v>
      </c>
      <c r="E2" s="128" t="s">
        <v>139</v>
      </c>
      <c r="F2" s="129"/>
      <c r="G2" s="129"/>
      <c r="H2" s="129"/>
      <c r="I2" s="130"/>
      <c r="J2" s="128" t="s">
        <v>139</v>
      </c>
      <c r="K2" s="129"/>
      <c r="L2" s="129"/>
      <c r="M2" s="129"/>
      <c r="N2" s="130"/>
    </row>
    <row r="3" spans="1:14" x14ac:dyDescent="0.25">
      <c r="A3" s="103"/>
      <c r="B3" s="121"/>
      <c r="C3" s="110"/>
      <c r="D3" s="110"/>
      <c r="E3" s="48" t="s">
        <v>11</v>
      </c>
      <c r="F3" s="48" t="s">
        <v>12</v>
      </c>
      <c r="G3" s="48" t="s">
        <v>13</v>
      </c>
      <c r="H3" s="48" t="s">
        <v>21</v>
      </c>
      <c r="I3" s="48" t="s">
        <v>103</v>
      </c>
      <c r="J3" s="48" t="s">
        <v>11</v>
      </c>
      <c r="K3" s="48" t="s">
        <v>12</v>
      </c>
      <c r="L3" s="48" t="s">
        <v>13</v>
      </c>
      <c r="M3" s="48" t="s">
        <v>21</v>
      </c>
      <c r="N3" s="48" t="s">
        <v>103</v>
      </c>
    </row>
    <row r="4" spans="1:14" ht="135.75" customHeight="1" x14ac:dyDescent="0.25">
      <c r="A4" s="104"/>
      <c r="B4" s="122"/>
      <c r="C4" s="111"/>
      <c r="D4" s="111"/>
      <c r="E4" s="52" t="s">
        <v>142</v>
      </c>
      <c r="F4" s="57" t="s">
        <v>150</v>
      </c>
      <c r="G4" s="55" t="s">
        <v>153</v>
      </c>
      <c r="H4" s="67" t="s">
        <v>473</v>
      </c>
      <c r="I4" s="57" t="s">
        <v>148</v>
      </c>
      <c r="J4" s="52" t="s">
        <v>142</v>
      </c>
      <c r="K4" s="57" t="s">
        <v>150</v>
      </c>
      <c r="L4" s="55" t="s">
        <v>153</v>
      </c>
      <c r="M4" s="67" t="s">
        <v>473</v>
      </c>
      <c r="N4" s="57" t="s">
        <v>148</v>
      </c>
    </row>
    <row r="5" spans="1:14" ht="18.75" customHeight="1" x14ac:dyDescent="0.25">
      <c r="A5" s="116" t="s">
        <v>393</v>
      </c>
      <c r="B5" s="50" t="s">
        <v>214</v>
      </c>
      <c r="C5" s="61" t="s">
        <v>377</v>
      </c>
      <c r="D5" s="50" t="s">
        <v>0</v>
      </c>
      <c r="E5" s="75">
        <f>VLOOKUP(B5,'Origem '!$A$1:$D$181,4,0)</f>
        <v>4503</v>
      </c>
      <c r="F5" s="75">
        <f>VLOOKUP(B5,'Origem '!$A$1:$E$181,5,0)</f>
        <v>5058</v>
      </c>
      <c r="G5" s="75">
        <f>VLOOKUP(B5,'Origem '!$A$1:$F$181,6,0)</f>
        <v>5293</v>
      </c>
      <c r="H5" s="75">
        <f>VLOOKUP(B5,'Origem '!$A$1:$G$181,7,0)</f>
        <v>5338</v>
      </c>
      <c r="I5" s="75">
        <f>VLOOKUP(B5,'Origem '!$A$1:$H$181,8,0)</f>
        <v>5463</v>
      </c>
      <c r="J5" s="75">
        <f>E5*'Mark Up '!$C$2</f>
        <v>20803.86</v>
      </c>
      <c r="K5" s="75">
        <f>F5*'Mark Up '!$C$2</f>
        <v>23367.96</v>
      </c>
      <c r="L5" s="75">
        <f>G5*'Mark Up '!$C$2</f>
        <v>24453.66</v>
      </c>
      <c r="M5" s="75">
        <f>H5*'Mark Up '!$C$2</f>
        <v>24661.56</v>
      </c>
      <c r="N5" s="75">
        <f>I5*'Mark Up '!$C$2</f>
        <v>25239.06</v>
      </c>
    </row>
    <row r="6" spans="1:14" ht="18.75" customHeight="1" x14ac:dyDescent="0.25">
      <c r="A6" s="127"/>
      <c r="B6" s="50" t="s">
        <v>215</v>
      </c>
      <c r="C6" s="61" t="s">
        <v>377</v>
      </c>
      <c r="D6" s="50" t="s">
        <v>1</v>
      </c>
      <c r="E6" s="75">
        <f>VLOOKUP(B6,'Origem '!$A$1:$D$181,4,0)</f>
        <v>4718</v>
      </c>
      <c r="F6" s="75">
        <f>VLOOKUP(B6,'Origem '!$A$1:$E$181,5,0)</f>
        <v>5453</v>
      </c>
      <c r="G6" s="75">
        <f>VLOOKUP(B6,'Origem '!$A$1:$F$181,6,0)</f>
        <v>5614</v>
      </c>
      <c r="H6" s="75">
        <f>VLOOKUP(B6,'Origem '!$A$1:$G$181,7,0)</f>
        <v>5670</v>
      </c>
      <c r="I6" s="75">
        <f>VLOOKUP(B6,'Origem '!$A$1:$H$181,8,0)</f>
        <v>5712</v>
      </c>
      <c r="J6" s="75">
        <f>E6*'Mark Up '!$C$2</f>
        <v>21797.16</v>
      </c>
      <c r="K6" s="75">
        <f>F6*'Mark Up '!$C$2</f>
        <v>25192.86</v>
      </c>
      <c r="L6" s="75">
        <f>G6*'Mark Up '!$C$2</f>
        <v>25936.68</v>
      </c>
      <c r="M6" s="75">
        <f>H6*'Mark Up '!$C$2</f>
        <v>26195.4</v>
      </c>
      <c r="N6" s="75">
        <f>I6*'Mark Up '!$C$2</f>
        <v>26389.440000000002</v>
      </c>
    </row>
    <row r="7" spans="1:14" ht="18.75" customHeight="1" x14ac:dyDescent="0.25">
      <c r="A7" s="127"/>
      <c r="B7" s="50" t="s">
        <v>216</v>
      </c>
      <c r="C7" s="61" t="s">
        <v>377</v>
      </c>
      <c r="D7" s="50" t="s">
        <v>2</v>
      </c>
      <c r="E7" s="75">
        <f>VLOOKUP(B7,'Origem '!$A$1:$D$181,4,0)</f>
        <v>5191</v>
      </c>
      <c r="F7" s="75">
        <f>VLOOKUP(B7,'Origem '!$A$1:$E$181,5,0)</f>
        <v>5697</v>
      </c>
      <c r="G7" s="75">
        <f>VLOOKUP(B7,'Origem '!$A$1:$F$181,6,0)</f>
        <v>5994</v>
      </c>
      <c r="H7" s="75">
        <f>VLOOKUP(B7,'Origem '!$A$1:$G$181,7,0)</f>
        <v>6032</v>
      </c>
      <c r="I7" s="75">
        <f>VLOOKUP(B7,'Origem '!$A$1:$H$181,8,0)</f>
        <v>6160</v>
      </c>
      <c r="J7" s="75">
        <f>E7*'Mark Up '!$C$2</f>
        <v>23982.420000000002</v>
      </c>
      <c r="K7" s="75">
        <f>F7*'Mark Up '!$C$2</f>
        <v>26320.14</v>
      </c>
      <c r="L7" s="75">
        <f>G7*'Mark Up '!$C$2</f>
        <v>27692.28</v>
      </c>
      <c r="M7" s="75">
        <f>H7*'Mark Up '!$C$2</f>
        <v>27867.84</v>
      </c>
      <c r="N7" s="75">
        <f>I7*'Mark Up '!$C$2</f>
        <v>28459.200000000001</v>
      </c>
    </row>
    <row r="8" spans="1:14" ht="18.75" customHeight="1" x14ac:dyDescent="0.25">
      <c r="A8" s="127"/>
      <c r="B8" s="50" t="s">
        <v>217</v>
      </c>
      <c r="C8" s="61" t="s">
        <v>377</v>
      </c>
      <c r="D8" s="50" t="s">
        <v>3</v>
      </c>
      <c r="E8" s="75">
        <f>VLOOKUP(B8,'Origem '!$A$1:$D$181,4,0)</f>
        <v>5452</v>
      </c>
      <c r="F8" s="75">
        <f>VLOOKUP(B8,'Origem '!$A$1:$E$181,5,0)</f>
        <v>5900</v>
      </c>
      <c r="G8" s="75">
        <f>VLOOKUP(B8,'Origem '!$A$1:$F$181,6,0)</f>
        <v>6285</v>
      </c>
      <c r="H8" s="75">
        <f>VLOOKUP(B8,'Origem '!$A$1:$G$181,7,0)</f>
        <v>6314</v>
      </c>
      <c r="I8" s="75">
        <f>VLOOKUP(B8,'Origem '!$A$1:$H$181,8,0)</f>
        <v>6445</v>
      </c>
      <c r="J8" s="75">
        <f>E8*'Mark Up '!$C$2</f>
        <v>25188.240000000002</v>
      </c>
      <c r="K8" s="75">
        <f>F8*'Mark Up '!$C$2</f>
        <v>27258</v>
      </c>
      <c r="L8" s="75">
        <f>G8*'Mark Up '!$C$2</f>
        <v>29036.7</v>
      </c>
      <c r="M8" s="75">
        <f>H8*'Mark Up '!$C$2</f>
        <v>29170.68</v>
      </c>
      <c r="N8" s="75">
        <f>I8*'Mark Up '!$C$2</f>
        <v>29775.9</v>
      </c>
    </row>
    <row r="9" spans="1:14" ht="18.75" customHeight="1" x14ac:dyDescent="0.25">
      <c r="A9" s="127"/>
      <c r="B9" s="50" t="s">
        <v>218</v>
      </c>
      <c r="C9" s="61" t="s">
        <v>377</v>
      </c>
      <c r="D9" s="50" t="s">
        <v>6</v>
      </c>
      <c r="E9" s="75">
        <f>VLOOKUP(B9,'Origem '!$A$1:$D$181,4,0)</f>
        <v>6086</v>
      </c>
      <c r="F9" s="75">
        <f>VLOOKUP(B9,'Origem '!$A$1:$E$181,5,0)</f>
        <v>6392</v>
      </c>
      <c r="G9" s="75">
        <f>VLOOKUP(B9,'Origem '!$A$1:$F$181,6,0)</f>
        <v>6983</v>
      </c>
      <c r="H9" s="75">
        <f>VLOOKUP(B9,'Origem '!$A$1:$G$181,7,0)</f>
        <v>7003</v>
      </c>
      <c r="I9" s="75">
        <f>VLOOKUP(B9,'Origem '!$A$1:$H$181,8,0)</f>
        <v>7136</v>
      </c>
      <c r="J9" s="75">
        <f>E9*'Mark Up '!$C$2</f>
        <v>28117.32</v>
      </c>
      <c r="K9" s="75">
        <f>F9*'Mark Up '!$C$2</f>
        <v>29531.040000000001</v>
      </c>
      <c r="L9" s="75">
        <f>G9*'Mark Up '!$C$2</f>
        <v>32261.46</v>
      </c>
      <c r="M9" s="75">
        <f>H9*'Mark Up '!$C$2</f>
        <v>32353.86</v>
      </c>
      <c r="N9" s="75">
        <f>I9*'Mark Up '!$C$2</f>
        <v>32968.32</v>
      </c>
    </row>
    <row r="10" spans="1:14" ht="18.75" customHeight="1" x14ac:dyDescent="0.25">
      <c r="A10" s="127"/>
      <c r="B10" s="50" t="s">
        <v>219</v>
      </c>
      <c r="C10" s="61" t="s">
        <v>377</v>
      </c>
      <c r="D10" s="50" t="s">
        <v>4</v>
      </c>
      <c r="E10" s="75">
        <f>VLOOKUP(B10,'Origem '!$A$1:$D$181,4,0)</f>
        <v>7185</v>
      </c>
      <c r="F10" s="75">
        <f>VLOOKUP(B10,'Origem '!$A$1:$E$181,5,0)</f>
        <v>7701</v>
      </c>
      <c r="G10" s="75">
        <f>VLOOKUP(B10,'Origem '!$A$1:$F$181,6,0)</f>
        <v>8348</v>
      </c>
      <c r="H10" s="75">
        <f>VLOOKUP(B10,'Origem '!$A$1:$G$181,7,0)</f>
        <v>8357</v>
      </c>
      <c r="I10" s="75">
        <f>VLOOKUP(B10,'Origem '!$A$1:$H$181,8,0)</f>
        <v>8494</v>
      </c>
      <c r="J10" s="75">
        <f>E10*'Mark Up '!$C$2</f>
        <v>33194.700000000004</v>
      </c>
      <c r="K10" s="75">
        <f>F10*'Mark Up '!$C$2</f>
        <v>35578.620000000003</v>
      </c>
      <c r="L10" s="75">
        <f>G10*'Mark Up '!$C$2</f>
        <v>38567.760000000002</v>
      </c>
      <c r="M10" s="75">
        <f>H10*'Mark Up '!$C$2</f>
        <v>38609.340000000004</v>
      </c>
      <c r="N10" s="75">
        <f>I10*'Mark Up '!$C$2</f>
        <v>39242.28</v>
      </c>
    </row>
    <row r="11" spans="1:14" ht="18.75" customHeight="1" x14ac:dyDescent="0.25">
      <c r="A11" s="127"/>
      <c r="B11" s="50" t="s">
        <v>220</v>
      </c>
      <c r="C11" s="61" t="s">
        <v>377</v>
      </c>
      <c r="D11" s="50" t="s">
        <v>5</v>
      </c>
      <c r="E11" s="75">
        <f>VLOOKUP(B11,'Origem '!$A$1:$D$181,4,0)</f>
        <v>7384</v>
      </c>
      <c r="F11" s="75">
        <f>VLOOKUP(B11,'Origem '!$A$1:$E$181,5,0)</f>
        <v>7915</v>
      </c>
      <c r="G11" s="75">
        <f>VLOOKUP(B11,'Origem '!$A$1:$F$181,6,0)</f>
        <v>8608</v>
      </c>
      <c r="H11" s="75">
        <f>VLOOKUP(B11,'Origem '!$A$1:$G$181,7,0)</f>
        <v>8620</v>
      </c>
      <c r="I11" s="75">
        <f>VLOOKUP(B11,'Origem '!$A$1:$H$181,8,0)</f>
        <v>8757</v>
      </c>
      <c r="J11" s="75">
        <f>E11*'Mark Up '!$C$2</f>
        <v>34114.080000000002</v>
      </c>
      <c r="K11" s="75">
        <f>F11*'Mark Up '!$C$2</f>
        <v>36567.300000000003</v>
      </c>
      <c r="L11" s="75">
        <f>G11*'Mark Up '!$C$2</f>
        <v>39768.959999999999</v>
      </c>
      <c r="M11" s="75">
        <f>H11*'Mark Up '!$C$2</f>
        <v>39824.400000000001</v>
      </c>
      <c r="N11" s="75">
        <f>I11*'Mark Up '!$C$2</f>
        <v>40457.340000000004</v>
      </c>
    </row>
    <row r="12" spans="1:14" ht="18.75" customHeight="1" x14ac:dyDescent="0.25">
      <c r="A12" s="127"/>
      <c r="B12" s="50" t="s">
        <v>221</v>
      </c>
      <c r="C12" s="61" t="s">
        <v>378</v>
      </c>
      <c r="D12" s="50" t="s">
        <v>0</v>
      </c>
      <c r="E12" s="75">
        <f>VLOOKUP(B12,'Origem '!$A$1:$D$181,4,0)</f>
        <v>5179</v>
      </c>
      <c r="F12" s="75">
        <f>VLOOKUP(B12,'Origem '!$A$1:$E$181,5,0)</f>
        <v>5817</v>
      </c>
      <c r="G12" s="75">
        <f>VLOOKUP(B12,'Origem '!$A$1:$F$181,6,0)</f>
        <v>6087</v>
      </c>
      <c r="H12" s="75">
        <f>VLOOKUP(B12,'Origem '!$A$1:$G$181,7,0)</f>
        <v>6139</v>
      </c>
      <c r="I12" s="75">
        <f>VLOOKUP(B12,'Origem '!$A$1:$H$181,8,0)</f>
        <v>6283</v>
      </c>
      <c r="J12" s="75">
        <f>E12*'Mark Up '!$C$2</f>
        <v>23926.98</v>
      </c>
      <c r="K12" s="75">
        <f>F12*'Mark Up '!$C$2</f>
        <v>26874.54</v>
      </c>
      <c r="L12" s="75">
        <f>G12*'Mark Up '!$C$2</f>
        <v>28121.940000000002</v>
      </c>
      <c r="M12" s="75">
        <f>H12*'Mark Up '!$C$2</f>
        <v>28362.18</v>
      </c>
      <c r="N12" s="75">
        <f>I12*'Mark Up '!$C$2</f>
        <v>29027.46</v>
      </c>
    </row>
    <row r="13" spans="1:14" ht="18.75" customHeight="1" x14ac:dyDescent="0.25">
      <c r="A13" s="127"/>
      <c r="B13" s="50" t="s">
        <v>222</v>
      </c>
      <c r="C13" s="61" t="s">
        <v>378</v>
      </c>
      <c r="D13" s="50" t="s">
        <v>1</v>
      </c>
      <c r="E13" s="75">
        <f>VLOOKUP(B13,'Origem '!$A$1:$D$181,4,0)</f>
        <v>5426</v>
      </c>
      <c r="F13" s="75">
        <f>VLOOKUP(B13,'Origem '!$A$1:$E$181,5,0)</f>
        <v>6271</v>
      </c>
      <c r="G13" s="75">
        <f>VLOOKUP(B13,'Origem '!$A$1:$F$181,6,0)</f>
        <v>6457</v>
      </c>
      <c r="H13" s="75">
        <f>VLOOKUP(B13,'Origem '!$A$1:$G$181,7,0)</f>
        <v>6521</v>
      </c>
      <c r="I13" s="75">
        <f>VLOOKUP(B13,'Origem '!$A$1:$H$181,8,0)</f>
        <v>6569</v>
      </c>
      <c r="J13" s="75">
        <f>E13*'Mark Up '!$C$2</f>
        <v>25068.12</v>
      </c>
      <c r="K13" s="75">
        <f>F13*'Mark Up '!$C$2</f>
        <v>28972.02</v>
      </c>
      <c r="L13" s="75">
        <f>G13*'Mark Up '!$C$2</f>
        <v>29831.34</v>
      </c>
      <c r="M13" s="75">
        <f>H13*'Mark Up '!$C$2</f>
        <v>30127.02</v>
      </c>
      <c r="N13" s="75">
        <f>I13*'Mark Up '!$C$2</f>
        <v>30348.780000000002</v>
      </c>
    </row>
    <row r="14" spans="1:14" ht="18.75" customHeight="1" x14ac:dyDescent="0.25">
      <c r="A14" s="127"/>
      <c r="B14" s="50" t="s">
        <v>223</v>
      </c>
      <c r="C14" s="61" t="s">
        <v>378</v>
      </c>
      <c r="D14" s="50" t="s">
        <v>2</v>
      </c>
      <c r="E14" s="75">
        <f>VLOOKUP(B14,'Origem '!$A$1:$D$181,4,0)</f>
        <v>5970</v>
      </c>
      <c r="F14" s="75">
        <f>VLOOKUP(B14,'Origem '!$A$1:$E$181,5,0)</f>
        <v>6552</v>
      </c>
      <c r="G14" s="75">
        <f>VLOOKUP(B14,'Origem '!$A$1:$F$181,6,0)</f>
        <v>6894</v>
      </c>
      <c r="H14" s="75">
        <f>VLOOKUP(B14,'Origem '!$A$1:$G$181,7,0)</f>
        <v>6937</v>
      </c>
      <c r="I14" s="75">
        <f>VLOOKUP(B14,'Origem '!$A$1:$H$181,8,0)</f>
        <v>7084</v>
      </c>
      <c r="J14" s="75">
        <f>E14*'Mark Up '!$C$2</f>
        <v>27581.4</v>
      </c>
      <c r="K14" s="75">
        <f>F14*'Mark Up '!$C$2</f>
        <v>30270.240000000002</v>
      </c>
      <c r="L14" s="75">
        <f>G14*'Mark Up '!$C$2</f>
        <v>31850.280000000002</v>
      </c>
      <c r="M14" s="75">
        <f>H14*'Mark Up '!$C$2</f>
        <v>32048.940000000002</v>
      </c>
      <c r="N14" s="75">
        <f>I14*'Mark Up '!$C$2</f>
        <v>32728.080000000002</v>
      </c>
    </row>
    <row r="15" spans="1:14" ht="18.75" customHeight="1" x14ac:dyDescent="0.25">
      <c r="A15" s="127"/>
      <c r="B15" s="50" t="s">
        <v>224</v>
      </c>
      <c r="C15" s="61" t="s">
        <v>378</v>
      </c>
      <c r="D15" s="50" t="s">
        <v>3</v>
      </c>
      <c r="E15" s="75">
        <f>VLOOKUP(B15,'Origem '!$A$1:$D$181,4,0)</f>
        <v>6270</v>
      </c>
      <c r="F15" s="75">
        <f>VLOOKUP(B15,'Origem '!$A$1:$E$181,5,0)</f>
        <v>6785</v>
      </c>
      <c r="G15" s="75">
        <f>VLOOKUP(B15,'Origem '!$A$1:$F$181,6,0)</f>
        <v>7228</v>
      </c>
      <c r="H15" s="75">
        <f>VLOOKUP(B15,'Origem '!$A$1:$G$181,7,0)</f>
        <v>7262</v>
      </c>
      <c r="I15" s="75">
        <f>VLOOKUP(B15,'Origem '!$A$1:$H$181,8,0)</f>
        <v>7412</v>
      </c>
      <c r="J15" s="75">
        <f>E15*'Mark Up '!$C$2</f>
        <v>28967.4</v>
      </c>
      <c r="K15" s="75">
        <f>F15*'Mark Up '!$C$2</f>
        <v>31346.7</v>
      </c>
      <c r="L15" s="75">
        <f>G15*'Mark Up '!$C$2</f>
        <v>33393.360000000001</v>
      </c>
      <c r="M15" s="75">
        <f>H15*'Mark Up '!$C$2</f>
        <v>33550.44</v>
      </c>
      <c r="N15" s="75">
        <f>I15*'Mark Up '!$C$2</f>
        <v>34243.440000000002</v>
      </c>
    </row>
    <row r="16" spans="1:14" ht="18.75" customHeight="1" x14ac:dyDescent="0.25">
      <c r="A16" s="127"/>
      <c r="B16" s="50" t="s">
        <v>225</v>
      </c>
      <c r="C16" s="61" t="s">
        <v>378</v>
      </c>
      <c r="D16" s="50" t="s">
        <v>6</v>
      </c>
      <c r="E16" s="75">
        <f>VLOOKUP(B16,'Origem '!$A$1:$D$181,4,0)</f>
        <v>6999</v>
      </c>
      <c r="F16" s="75">
        <f>VLOOKUP(B16,'Origem '!$A$1:$E$181,5,0)</f>
        <v>7351</v>
      </c>
      <c r="G16" s="75">
        <f>VLOOKUP(B16,'Origem '!$A$1:$F$181,6,0)</f>
        <v>8031</v>
      </c>
      <c r="H16" s="75">
        <f>VLOOKUP(B16,'Origem '!$A$1:$G$181,7,0)</f>
        <v>8054</v>
      </c>
      <c r="I16" s="75">
        <f>VLOOKUP(B16,'Origem '!$A$1:$H$181,8,0)</f>
        <v>8207</v>
      </c>
      <c r="J16" s="75">
        <f>E16*'Mark Up '!$C$2</f>
        <v>32335.38</v>
      </c>
      <c r="K16" s="75">
        <f>F16*'Mark Up '!$C$2</f>
        <v>33961.620000000003</v>
      </c>
      <c r="L16" s="75">
        <f>G16*'Mark Up '!$C$2</f>
        <v>37103.22</v>
      </c>
      <c r="M16" s="75">
        <f>H16*'Mark Up '!$C$2</f>
        <v>37209.480000000003</v>
      </c>
      <c r="N16" s="75">
        <f>I16*'Mark Up '!$C$2</f>
        <v>37916.340000000004</v>
      </c>
    </row>
    <row r="17" spans="1:14" ht="18.75" customHeight="1" x14ac:dyDescent="0.25">
      <c r="A17" s="127"/>
      <c r="B17" s="50" t="s">
        <v>226</v>
      </c>
      <c r="C17" s="61" t="s">
        <v>378</v>
      </c>
      <c r="D17" s="50" t="s">
        <v>4</v>
      </c>
      <c r="E17" s="75">
        <f>VLOOKUP(B17,'Origem '!$A$1:$D$181,4,0)</f>
        <v>8263</v>
      </c>
      <c r="F17" s="75">
        <f>VLOOKUP(B17,'Origem '!$A$1:$E$181,5,0)</f>
        <v>8857</v>
      </c>
      <c r="G17" s="75">
        <f>VLOOKUP(B17,'Origem '!$A$1:$F$181,6,0)</f>
        <v>9601</v>
      </c>
      <c r="H17" s="75">
        <f>VLOOKUP(B17,'Origem '!$A$1:$G$181,7,0)</f>
        <v>9611</v>
      </c>
      <c r="I17" s="75">
        <f>VLOOKUP(B17,'Origem '!$A$1:$H$181,8,0)</f>
        <v>9769</v>
      </c>
      <c r="J17" s="75">
        <f>E17*'Mark Up '!$C$2</f>
        <v>38175.06</v>
      </c>
      <c r="K17" s="75">
        <f>F17*'Mark Up '!$C$2</f>
        <v>40919.340000000004</v>
      </c>
      <c r="L17" s="75">
        <f>G17*'Mark Up '!$C$2</f>
        <v>44356.62</v>
      </c>
      <c r="M17" s="75">
        <f>H17*'Mark Up '!$C$2</f>
        <v>44402.82</v>
      </c>
      <c r="N17" s="75">
        <f>I17*'Mark Up '!$C$2</f>
        <v>45132.78</v>
      </c>
    </row>
    <row r="18" spans="1:14" ht="18.75" customHeight="1" x14ac:dyDescent="0.25">
      <c r="A18" s="117"/>
      <c r="B18" s="50" t="s">
        <v>227</v>
      </c>
      <c r="C18" s="61" t="s">
        <v>378</v>
      </c>
      <c r="D18" s="50" t="s">
        <v>5</v>
      </c>
      <c r="E18" s="75">
        <f>VLOOKUP(B18,'Origem '!$A$1:$D$181,4,0)</f>
        <v>8492</v>
      </c>
      <c r="F18" s="75">
        <f>VLOOKUP(B18,'Origem '!$A$1:$E$181,5,0)</f>
        <v>9103</v>
      </c>
      <c r="G18" s="75">
        <f>VLOOKUP(B18,'Origem '!$A$1:$F$181,6,0)</f>
        <v>9900</v>
      </c>
      <c r="H18" s="75">
        <f>VLOOKUP(B18,'Origem '!$A$1:$G$181,7,0)</f>
        <v>9913</v>
      </c>
      <c r="I18" s="75">
        <f>VLOOKUP(B18,'Origem '!$A$1:$H$181,8,0)</f>
        <v>10071</v>
      </c>
      <c r="J18" s="75">
        <f>E18*'Mark Up '!$C$2</f>
        <v>39233.040000000001</v>
      </c>
      <c r="K18" s="75">
        <f>F18*'Mark Up '!$C$2</f>
        <v>42055.86</v>
      </c>
      <c r="L18" s="75">
        <f>G18*'Mark Up '!$C$2</f>
        <v>45738</v>
      </c>
      <c r="M18" s="75">
        <f>H18*'Mark Up '!$C$2</f>
        <v>45798.06</v>
      </c>
      <c r="N18" s="75">
        <f>I18*'Mark Up '!$C$2</f>
        <v>46528.020000000004</v>
      </c>
    </row>
    <row r="19" spans="1:14" ht="18.75" customHeight="1" x14ac:dyDescent="0.25">
      <c r="A19" s="116" t="s">
        <v>386</v>
      </c>
      <c r="B19" s="50" t="s">
        <v>159</v>
      </c>
      <c r="C19" s="61" t="s">
        <v>160</v>
      </c>
      <c r="D19" s="50" t="s">
        <v>464</v>
      </c>
      <c r="E19" s="75">
        <f>VLOOKUP(B19,'Origem '!$A$1:$D$181,4,0)</f>
        <v>2854</v>
      </c>
      <c r="F19" s="75">
        <f>VLOOKUP(B19,'Origem '!$A$1:$E$181,5,0)</f>
        <v>3270</v>
      </c>
      <c r="G19" s="75">
        <f>VLOOKUP(B19,'Origem '!$A$1:$F$181,6,0)</f>
        <v>3270</v>
      </c>
      <c r="H19" s="75">
        <f>VLOOKUP(B19,'Origem '!$A$1:$G$181,7,0)</f>
        <v>3532</v>
      </c>
      <c r="I19" s="75" t="str">
        <f>VLOOKUP(B19,'Origem '!$A$1:$H$181,8,0)</f>
        <v>X</v>
      </c>
      <c r="J19" s="75">
        <f>E19*'Mark Up '!$C$2</f>
        <v>13185.48</v>
      </c>
      <c r="K19" s="75">
        <f>F19*'Mark Up '!$C$2</f>
        <v>15107.4</v>
      </c>
      <c r="L19" s="75">
        <f>G19*'Mark Up '!$C$2</f>
        <v>15107.4</v>
      </c>
      <c r="M19" s="75">
        <f>H19*'Mark Up '!$C$2</f>
        <v>16317.84</v>
      </c>
      <c r="N19" s="75" t="s">
        <v>17</v>
      </c>
    </row>
    <row r="20" spans="1:14" ht="18.75" customHeight="1" x14ac:dyDescent="0.25">
      <c r="A20" s="127"/>
      <c r="B20" s="50" t="s">
        <v>161</v>
      </c>
      <c r="C20" s="61" t="s">
        <v>160</v>
      </c>
      <c r="D20" s="50" t="s">
        <v>465</v>
      </c>
      <c r="E20" s="75">
        <f>VLOOKUP(B20,'Origem '!$A$1:$D$181,4,0)</f>
        <v>3088</v>
      </c>
      <c r="F20" s="75">
        <f>VLOOKUP(B20,'Origem '!$A$1:$E$181,5,0)</f>
        <v>3565</v>
      </c>
      <c r="G20" s="75">
        <f>VLOOKUP(B20,'Origem '!$A$1:$F$181,6,0)</f>
        <v>3565</v>
      </c>
      <c r="H20" s="75">
        <f>VLOOKUP(B20,'Origem '!$A$1:$G$181,7,0)</f>
        <v>3880</v>
      </c>
      <c r="I20" s="75" t="str">
        <f>VLOOKUP(B20,'Origem '!$A$1:$H$181,8,0)</f>
        <v>X</v>
      </c>
      <c r="J20" s="75">
        <f>E20*'Mark Up '!$C$2</f>
        <v>14266.56</v>
      </c>
      <c r="K20" s="75">
        <f>F20*'Mark Up '!$C$2</f>
        <v>16470.3</v>
      </c>
      <c r="L20" s="75">
        <f>G20*'Mark Up '!$C$2</f>
        <v>16470.3</v>
      </c>
      <c r="M20" s="75">
        <f>H20*'Mark Up '!$C$2</f>
        <v>17925.600000000002</v>
      </c>
      <c r="N20" s="75" t="s">
        <v>17</v>
      </c>
    </row>
    <row r="21" spans="1:14" ht="18.75" customHeight="1" x14ac:dyDescent="0.25">
      <c r="A21" s="127"/>
      <c r="B21" s="50" t="s">
        <v>162</v>
      </c>
      <c r="C21" s="61" t="s">
        <v>160</v>
      </c>
      <c r="D21" s="50" t="s">
        <v>466</v>
      </c>
      <c r="E21" s="75">
        <f>VLOOKUP(B21,'Origem '!$A$1:$D$181,4,0)</f>
        <v>3238</v>
      </c>
      <c r="F21" s="75">
        <f>VLOOKUP(B21,'Origem '!$A$1:$E$181,5,0)</f>
        <v>3802</v>
      </c>
      <c r="G21" s="75">
        <f>VLOOKUP(B21,'Origem '!$A$1:$F$181,6,0)</f>
        <v>3802</v>
      </c>
      <c r="H21" s="75">
        <f>VLOOKUP(B21,'Origem '!$A$1:$G$181,7,0)</f>
        <v>4171</v>
      </c>
      <c r="I21" s="75" t="str">
        <f>VLOOKUP(B21,'Origem '!$A$1:$H$181,8,0)</f>
        <v>X</v>
      </c>
      <c r="J21" s="75">
        <f>E21*'Mark Up '!$C$2</f>
        <v>14959.56</v>
      </c>
      <c r="K21" s="75">
        <f>F21*'Mark Up '!$C$2</f>
        <v>17565.240000000002</v>
      </c>
      <c r="L21" s="75">
        <f>G21*'Mark Up '!$C$2</f>
        <v>17565.240000000002</v>
      </c>
      <c r="M21" s="75">
        <f>H21*'Mark Up '!$C$2</f>
        <v>19270.02</v>
      </c>
      <c r="N21" s="75" t="s">
        <v>17</v>
      </c>
    </row>
    <row r="22" spans="1:14" ht="18.75" customHeight="1" x14ac:dyDescent="0.25">
      <c r="A22" s="117"/>
      <c r="B22" s="50" t="s">
        <v>163</v>
      </c>
      <c r="C22" s="61" t="s">
        <v>160</v>
      </c>
      <c r="D22" s="50" t="s">
        <v>467</v>
      </c>
      <c r="E22" s="75">
        <f>VLOOKUP(B22,'Origem '!$A$1:$D$181,4,0)</f>
        <v>3611</v>
      </c>
      <c r="F22" s="75">
        <f>VLOOKUP(B22,'Origem '!$A$1:$E$181,5,0)</f>
        <v>4203</v>
      </c>
      <c r="G22" s="75">
        <f>VLOOKUP(B22,'Origem '!$A$1:$F$181,6,0)</f>
        <v>4203</v>
      </c>
      <c r="H22" s="75">
        <f>VLOOKUP(B22,'Origem '!$A$1:$G$181,7,0)</f>
        <v>4675</v>
      </c>
      <c r="I22" s="75" t="str">
        <f>VLOOKUP(B22,'Origem '!$A$1:$H$181,8,0)</f>
        <v>X</v>
      </c>
      <c r="J22" s="75">
        <f>E22*'Mark Up '!$C$2</f>
        <v>16682.82</v>
      </c>
      <c r="K22" s="75">
        <f>F22*'Mark Up '!$C$2</f>
        <v>19417.86</v>
      </c>
      <c r="L22" s="75">
        <f>G22*'Mark Up '!$C$2</f>
        <v>19417.86</v>
      </c>
      <c r="M22" s="75">
        <f>H22*'Mark Up '!$C$2</f>
        <v>21598.5</v>
      </c>
      <c r="N22" s="75" t="s">
        <v>17</v>
      </c>
    </row>
    <row r="23" spans="1:14" ht="18.75" customHeight="1" x14ac:dyDescent="0.25">
      <c r="A23" s="116" t="s">
        <v>390</v>
      </c>
      <c r="B23" s="50" t="s">
        <v>183</v>
      </c>
      <c r="C23" s="61" t="s">
        <v>379</v>
      </c>
      <c r="D23" s="50" t="s">
        <v>2</v>
      </c>
      <c r="E23" s="75">
        <f>VLOOKUP(B23,'Origem '!$A$1:$D$181,4,0)</f>
        <v>4949</v>
      </c>
      <c r="F23" s="75">
        <f>VLOOKUP(B23,'Origem '!$A$1:$E$181,5,0)</f>
        <v>5191</v>
      </c>
      <c r="G23" s="75">
        <f>VLOOKUP(B23,'Origem '!$A$1:$F$181,6,0)</f>
        <v>5500</v>
      </c>
      <c r="H23" s="75">
        <f>VLOOKUP(B23,'Origem '!$A$1:$G$181,7,0)</f>
        <v>5882</v>
      </c>
      <c r="I23" s="75">
        <f>VLOOKUP(B23,'Origem '!$A$1:$H$181,8,0)</f>
        <v>6053</v>
      </c>
      <c r="J23" s="75">
        <f>E23*'Mark Up '!$C$2</f>
        <v>22864.38</v>
      </c>
      <c r="K23" s="75">
        <f>F23*'Mark Up '!$C$2</f>
        <v>23982.420000000002</v>
      </c>
      <c r="L23" s="75">
        <f>G23*'Mark Up '!$C$2</f>
        <v>25410</v>
      </c>
      <c r="M23" s="75">
        <f>H23*'Mark Up '!$C$2</f>
        <v>27174.84</v>
      </c>
      <c r="N23" s="75">
        <f>I23*'Mark Up '!$C$2</f>
        <v>27964.86</v>
      </c>
    </row>
    <row r="24" spans="1:14" ht="18.75" customHeight="1" x14ac:dyDescent="0.25">
      <c r="A24" s="127"/>
      <c r="B24" s="50" t="s">
        <v>184</v>
      </c>
      <c r="C24" s="61" t="s">
        <v>379</v>
      </c>
      <c r="D24" s="50" t="s">
        <v>3</v>
      </c>
      <c r="E24" s="75">
        <f>VLOOKUP(B24,'Origem '!$A$1:$D$181,4,0)</f>
        <v>5218</v>
      </c>
      <c r="F24" s="75">
        <f>VLOOKUP(B24,'Origem '!$A$1:$E$181,5,0)</f>
        <v>5400</v>
      </c>
      <c r="G24" s="75">
        <f>VLOOKUP(B24,'Origem '!$A$1:$F$181,6,0)</f>
        <v>5800</v>
      </c>
      <c r="H24" s="75">
        <f>VLOOKUP(B24,'Origem '!$A$1:$G$181,7,0)</f>
        <v>6164</v>
      </c>
      <c r="I24" s="75">
        <f>VLOOKUP(B24,'Origem '!$A$1:$H$181,8,0)</f>
        <v>6347</v>
      </c>
      <c r="J24" s="75">
        <f>E24*'Mark Up '!$C$2</f>
        <v>24107.16</v>
      </c>
      <c r="K24" s="75">
        <f>F24*'Mark Up '!$C$2</f>
        <v>24948</v>
      </c>
      <c r="L24" s="75">
        <f>G24*'Mark Up '!$C$2</f>
        <v>26796</v>
      </c>
      <c r="M24" s="75">
        <f>H24*'Mark Up '!$C$2</f>
        <v>28477.68</v>
      </c>
      <c r="N24" s="75">
        <f>I24*'Mark Up '!$C$2</f>
        <v>29323.14</v>
      </c>
    </row>
    <row r="25" spans="1:14" ht="18.75" customHeight="1" x14ac:dyDescent="0.25">
      <c r="A25" s="127"/>
      <c r="B25" s="50" t="s">
        <v>185</v>
      </c>
      <c r="C25" s="61" t="s">
        <v>379</v>
      </c>
      <c r="D25" s="50" t="s">
        <v>6</v>
      </c>
      <c r="E25" s="75">
        <f>VLOOKUP(B25,'Origem '!$A$1:$D$181,4,0)</f>
        <v>5922</v>
      </c>
      <c r="F25" s="75">
        <f>VLOOKUP(B25,'Origem '!$A$1:$E$181,5,0)</f>
        <v>5957</v>
      </c>
      <c r="G25" s="75">
        <f>VLOOKUP(B25,'Origem '!$A$1:$F$181,6,0)</f>
        <v>6571</v>
      </c>
      <c r="H25" s="75">
        <f>VLOOKUP(B25,'Origem '!$A$1:$G$181,7,0)</f>
        <v>6932</v>
      </c>
      <c r="I25" s="75">
        <f>VLOOKUP(B25,'Origem '!$A$1:$H$181,8,0)</f>
        <v>7110</v>
      </c>
      <c r="J25" s="75">
        <f>E25*'Mark Up '!$C$2</f>
        <v>27359.64</v>
      </c>
      <c r="K25" s="75">
        <f>F25*'Mark Up '!$C$2</f>
        <v>27521.34</v>
      </c>
      <c r="L25" s="75">
        <f>G25*'Mark Up '!$C$2</f>
        <v>30358.02</v>
      </c>
      <c r="M25" s="75">
        <f>H25*'Mark Up '!$C$2</f>
        <v>32025.84</v>
      </c>
      <c r="N25" s="75">
        <f>I25*'Mark Up '!$C$2</f>
        <v>32848.200000000004</v>
      </c>
    </row>
    <row r="26" spans="1:14" ht="18.75" customHeight="1" x14ac:dyDescent="0.25">
      <c r="A26" s="127"/>
      <c r="B26" s="50" t="s">
        <v>186</v>
      </c>
      <c r="C26" s="61" t="s">
        <v>379</v>
      </c>
      <c r="D26" s="50" t="s">
        <v>4</v>
      </c>
      <c r="E26" s="75">
        <f>VLOOKUP(B26,'Origem '!$A$1:$D$181,4,0)</f>
        <v>7055</v>
      </c>
      <c r="F26" s="75">
        <f>VLOOKUP(B26,'Origem '!$A$1:$E$181,5,0)</f>
        <v>7308</v>
      </c>
      <c r="G26" s="75">
        <f>VLOOKUP(B26,'Origem '!$A$1:$F$181,6,0)</f>
        <v>7978</v>
      </c>
      <c r="H26" s="75">
        <f>VLOOKUP(B26,'Origem '!$A$1:$G$181,7,0)</f>
        <v>8329</v>
      </c>
      <c r="I26" s="75">
        <f>VLOOKUP(B26,'Origem '!$A$1:$H$181,8,0)</f>
        <v>8510</v>
      </c>
      <c r="J26" s="75">
        <f>E26*'Mark Up '!$C$2</f>
        <v>32594.100000000002</v>
      </c>
      <c r="K26" s="75">
        <f>F26*'Mark Up '!$C$2</f>
        <v>33762.959999999999</v>
      </c>
      <c r="L26" s="75">
        <f>G26*'Mark Up '!$C$2</f>
        <v>36858.36</v>
      </c>
      <c r="M26" s="75">
        <f>H26*'Mark Up '!$C$2</f>
        <v>38479.980000000003</v>
      </c>
      <c r="N26" s="75">
        <f>I26*'Mark Up '!$C$2</f>
        <v>39316.200000000004</v>
      </c>
    </row>
    <row r="27" spans="1:14" ht="18.75" customHeight="1" x14ac:dyDescent="0.25">
      <c r="A27" s="117"/>
      <c r="B27" s="50" t="s">
        <v>187</v>
      </c>
      <c r="C27" s="61" t="s">
        <v>379</v>
      </c>
      <c r="D27" s="50" t="s">
        <v>5</v>
      </c>
      <c r="E27" s="75">
        <f>VLOOKUP(B27,'Origem '!$A$1:$D$181,4,0)</f>
        <v>7261</v>
      </c>
      <c r="F27" s="75">
        <f>VLOOKUP(B27,'Origem '!$A$1:$E$181,5,0)</f>
        <v>7527</v>
      </c>
      <c r="G27" s="75">
        <f>VLOOKUP(B27,'Origem '!$A$1:$F$181,6,0)</f>
        <v>8246</v>
      </c>
      <c r="H27" s="75">
        <f>VLOOKUP(B27,'Origem '!$A$1:$G$181,7,0)</f>
        <v>8600</v>
      </c>
      <c r="I27" s="75">
        <f>VLOOKUP(B27,'Origem '!$A$1:$H$181,8,0)</f>
        <v>8781</v>
      </c>
      <c r="J27" s="75">
        <f>E27*'Mark Up '!$C$2</f>
        <v>33545.82</v>
      </c>
      <c r="K27" s="75">
        <f>F27*'Mark Up '!$C$2</f>
        <v>34774.74</v>
      </c>
      <c r="L27" s="75">
        <f>G27*'Mark Up '!$C$2</f>
        <v>38096.520000000004</v>
      </c>
      <c r="M27" s="75">
        <f>H27*'Mark Up '!$C$2</f>
        <v>39732</v>
      </c>
      <c r="N27" s="75">
        <f>I27*'Mark Up '!$C$2</f>
        <v>40568.22</v>
      </c>
    </row>
    <row r="28" spans="1:14" ht="18.75" customHeight="1" x14ac:dyDescent="0.25">
      <c r="A28" s="116" t="s">
        <v>391</v>
      </c>
      <c r="B28" s="50" t="s">
        <v>188</v>
      </c>
      <c r="C28" s="61" t="s">
        <v>380</v>
      </c>
      <c r="D28" s="50" t="s">
        <v>3</v>
      </c>
      <c r="E28" s="75">
        <f>VLOOKUP(B28,'Origem '!$A$1:$D$181,4,0)</f>
        <v>12086</v>
      </c>
      <c r="F28" s="75">
        <f>VLOOKUP(B28,'Origem '!$A$1:$E$181,5,0)</f>
        <v>11929</v>
      </c>
      <c r="G28" s="75">
        <f>VLOOKUP(B28,'Origem '!$A$1:$F$181,6,0)</f>
        <v>12350</v>
      </c>
      <c r="H28" s="75">
        <f>VLOOKUP(B28,'Origem '!$A$1:$G$181,7,0)</f>
        <v>12602</v>
      </c>
      <c r="I28" s="75">
        <f>VLOOKUP(B28,'Origem '!$A$1:$H$181,8,0)</f>
        <v>12793</v>
      </c>
      <c r="J28" s="75">
        <f>E28*'Mark Up '!$C$2</f>
        <v>55837.32</v>
      </c>
      <c r="K28" s="75">
        <f>F28*'Mark Up '!$C$2</f>
        <v>55111.98</v>
      </c>
      <c r="L28" s="75">
        <f>G28*'Mark Up '!$C$2</f>
        <v>57057</v>
      </c>
      <c r="M28" s="75">
        <f>H28*'Mark Up '!$C$2</f>
        <v>58221.24</v>
      </c>
      <c r="N28" s="75">
        <f>I28*'Mark Up '!$C$2</f>
        <v>59103.66</v>
      </c>
    </row>
    <row r="29" spans="1:14" ht="18.75" customHeight="1" x14ac:dyDescent="0.25">
      <c r="A29" s="127"/>
      <c r="B29" s="50" t="s">
        <v>189</v>
      </c>
      <c r="C29" s="61" t="s">
        <v>380</v>
      </c>
      <c r="D29" s="50" t="s">
        <v>6</v>
      </c>
      <c r="E29" s="75">
        <f>VLOOKUP(B29,'Origem '!$A$1:$D$181,4,0)</f>
        <v>12601</v>
      </c>
      <c r="F29" s="75">
        <f>VLOOKUP(B29,'Origem '!$A$1:$E$181,5,0)</f>
        <v>12461</v>
      </c>
      <c r="G29" s="75">
        <f>VLOOKUP(B29,'Origem '!$A$1:$F$181,6,0)</f>
        <v>13106</v>
      </c>
      <c r="H29" s="75">
        <f>VLOOKUP(B29,'Origem '!$A$1:$G$181,7,0)</f>
        <v>13373</v>
      </c>
      <c r="I29" s="75">
        <f>VLOOKUP(B29,'Origem '!$A$1:$H$181,8,0)</f>
        <v>13576</v>
      </c>
      <c r="J29" s="75">
        <f>E29*'Mark Up '!$C$2</f>
        <v>58216.62</v>
      </c>
      <c r="K29" s="75">
        <f>F29*'Mark Up '!$C$2</f>
        <v>57569.82</v>
      </c>
      <c r="L29" s="75">
        <f>G29*'Mark Up '!$C$2</f>
        <v>60549.72</v>
      </c>
      <c r="M29" s="75">
        <f>H29*'Mark Up '!$C$2</f>
        <v>61783.26</v>
      </c>
      <c r="N29" s="75">
        <f>I29*'Mark Up '!$C$2</f>
        <v>62721.120000000003</v>
      </c>
    </row>
    <row r="30" spans="1:14" ht="18.75" customHeight="1" x14ac:dyDescent="0.25">
      <c r="A30" s="127"/>
      <c r="B30" s="50" t="s">
        <v>190</v>
      </c>
      <c r="C30" s="61" t="s">
        <v>380</v>
      </c>
      <c r="D30" s="50" t="s">
        <v>4</v>
      </c>
      <c r="E30" s="75">
        <f>VLOOKUP(B30,'Origem '!$A$1:$D$181,4,0)</f>
        <v>13987</v>
      </c>
      <c r="F30" s="75">
        <f>VLOOKUP(B30,'Origem '!$A$1:$E$181,5,0)</f>
        <v>13880</v>
      </c>
      <c r="G30" s="75">
        <f>VLOOKUP(B30,'Origem '!$A$1:$F$181,6,0)</f>
        <v>14583</v>
      </c>
      <c r="H30" s="75">
        <f>VLOOKUP(B30,'Origem '!$A$1:$G$181,7,0)</f>
        <v>14880</v>
      </c>
      <c r="I30" s="75">
        <f>VLOOKUP(B30,'Origem '!$A$1:$H$181,8,0)</f>
        <v>15106</v>
      </c>
      <c r="J30" s="75">
        <f>E30*'Mark Up '!$C$2</f>
        <v>64619.94</v>
      </c>
      <c r="K30" s="75">
        <f>F30*'Mark Up '!$C$2</f>
        <v>64125.599999999999</v>
      </c>
      <c r="L30" s="75">
        <f>G30*'Mark Up '!$C$2</f>
        <v>67373.460000000006</v>
      </c>
      <c r="M30" s="75">
        <f>H30*'Mark Up '!$C$2</f>
        <v>68745.600000000006</v>
      </c>
      <c r="N30" s="75">
        <f>I30*'Mark Up '!$C$2</f>
        <v>69789.72</v>
      </c>
    </row>
    <row r="31" spans="1:14" ht="18.75" customHeight="1" x14ac:dyDescent="0.25">
      <c r="A31" s="127"/>
      <c r="B31" s="50" t="s">
        <v>191</v>
      </c>
      <c r="C31" s="61" t="s">
        <v>380</v>
      </c>
      <c r="D31" s="50" t="s">
        <v>5</v>
      </c>
      <c r="E31" s="75">
        <f>VLOOKUP(B31,'Origem '!$A$1:$D$181,4,0)</f>
        <v>14205</v>
      </c>
      <c r="F31" s="75">
        <f>VLOOKUP(B31,'Origem '!$A$1:$E$181,5,0)</f>
        <v>14111</v>
      </c>
      <c r="G31" s="75">
        <f>VLOOKUP(B31,'Origem '!$A$1:$F$181,6,0)</f>
        <v>14864</v>
      </c>
      <c r="H31" s="75">
        <f>VLOOKUP(B31,'Origem '!$A$1:$G$181,7,0)</f>
        <v>15167</v>
      </c>
      <c r="I31" s="75">
        <f>VLOOKUP(B31,'Origem '!$A$1:$H$181,8,0)</f>
        <v>15397</v>
      </c>
      <c r="J31" s="75">
        <f>E31*'Mark Up '!$C$2</f>
        <v>65627.100000000006</v>
      </c>
      <c r="K31" s="75">
        <f>F31*'Mark Up '!$C$2</f>
        <v>65192.82</v>
      </c>
      <c r="L31" s="75">
        <f>G31*'Mark Up '!$C$2</f>
        <v>68671.680000000008</v>
      </c>
      <c r="M31" s="75">
        <f>H31*'Mark Up '!$C$2</f>
        <v>70071.540000000008</v>
      </c>
      <c r="N31" s="75">
        <f>I31*'Mark Up '!$C$2</f>
        <v>71134.14</v>
      </c>
    </row>
    <row r="32" spans="1:14" ht="17.25" customHeight="1" x14ac:dyDescent="0.25">
      <c r="A32" s="127"/>
      <c r="B32" s="50" t="s">
        <v>192</v>
      </c>
      <c r="C32" s="69" t="s">
        <v>558</v>
      </c>
      <c r="D32" s="50" t="s">
        <v>100</v>
      </c>
      <c r="E32" s="75">
        <f>VLOOKUP(B32,'Origem '!$A$1:$D$181,4,0)</f>
        <v>17756</v>
      </c>
      <c r="F32" s="75">
        <f>VLOOKUP(B32,'Origem '!$A$1:$E$181,5,0)</f>
        <v>17517</v>
      </c>
      <c r="G32" s="75">
        <f>VLOOKUP(B32,'Origem '!$A$1:$F$181,6,0)</f>
        <v>18265</v>
      </c>
      <c r="H32" s="75">
        <f>VLOOKUP(B32,'Origem '!$A$1:$G$181,7,0)</f>
        <v>18637</v>
      </c>
      <c r="I32" s="75">
        <f>VLOOKUP(B32,'Origem '!$A$1:$H$181,8,0)</f>
        <v>18920</v>
      </c>
      <c r="J32" s="75">
        <f>E32*'Mark Up '!$C$2</f>
        <v>82032.72</v>
      </c>
      <c r="K32" s="75">
        <f>F32*'Mark Up '!$C$2</f>
        <v>80928.540000000008</v>
      </c>
      <c r="L32" s="75">
        <f>G32*'Mark Up '!$C$2</f>
        <v>84384.3</v>
      </c>
      <c r="M32" s="75">
        <f>H32*'Mark Up '!$C$2</f>
        <v>86102.94</v>
      </c>
      <c r="N32" s="75">
        <f>I32*'Mark Up '!$C$2</f>
        <v>87410.400000000009</v>
      </c>
    </row>
    <row r="33" spans="1:14" ht="17.25" customHeight="1" x14ac:dyDescent="0.25">
      <c r="A33" s="127"/>
      <c r="B33" s="50" t="s">
        <v>193</v>
      </c>
      <c r="C33" s="69" t="s">
        <v>558</v>
      </c>
      <c r="D33" s="50" t="s">
        <v>101</v>
      </c>
      <c r="E33" s="75">
        <f>VLOOKUP(B33,'Origem '!$A$1:$D$181,4,0)</f>
        <v>18289</v>
      </c>
      <c r="F33" s="75">
        <f>VLOOKUP(B33,'Origem '!$A$1:$E$181,5,0)</f>
        <v>18099</v>
      </c>
      <c r="G33" s="75">
        <f>VLOOKUP(B33,'Origem '!$A$1:$F$181,6,0)</f>
        <v>19207</v>
      </c>
      <c r="H33" s="75">
        <f>VLOOKUP(B33,'Origem '!$A$1:$G$181,7,0)</f>
        <v>19598</v>
      </c>
      <c r="I33" s="75">
        <f>VLOOKUP(B33,'Origem '!$A$1:$H$181,8,0)</f>
        <v>19896</v>
      </c>
      <c r="J33" s="75">
        <f>E33*'Mark Up '!$C$2</f>
        <v>84495.180000000008</v>
      </c>
      <c r="K33" s="75">
        <f>F33*'Mark Up '!$C$2</f>
        <v>83617.38</v>
      </c>
      <c r="L33" s="75">
        <f>G33*'Mark Up '!$C$2</f>
        <v>88736.34</v>
      </c>
      <c r="M33" s="75">
        <f>H33*'Mark Up '!$C$2</f>
        <v>90542.760000000009</v>
      </c>
      <c r="N33" s="75">
        <f>I33*'Mark Up '!$C$2</f>
        <v>91919.52</v>
      </c>
    </row>
    <row r="34" spans="1:14" ht="17.25" customHeight="1" x14ac:dyDescent="0.25">
      <c r="A34" s="117"/>
      <c r="B34" s="50" t="s">
        <v>194</v>
      </c>
      <c r="C34" s="69" t="s">
        <v>558</v>
      </c>
      <c r="D34" s="50" t="s">
        <v>102</v>
      </c>
      <c r="E34" s="75">
        <f>VLOOKUP(B34,'Origem '!$A$1:$D$181,4,0)</f>
        <v>18965</v>
      </c>
      <c r="F34" s="75">
        <f>VLOOKUP(B34,'Origem '!$A$1:$E$181,5,0)</f>
        <v>18755</v>
      </c>
      <c r="G34" s="75">
        <f>VLOOKUP(B34,'Origem '!$A$1:$F$181,6,0)</f>
        <v>19793</v>
      </c>
      <c r="H34" s="75">
        <f>VLOOKUP(B34,'Origem '!$A$1:$G$181,7,0)</f>
        <v>20196</v>
      </c>
      <c r="I34" s="75">
        <f>VLOOKUP(B34,'Origem '!$A$1:$H$181,8,0)</f>
        <v>20503</v>
      </c>
      <c r="J34" s="75">
        <f>E34*'Mark Up '!$C$2</f>
        <v>87618.3</v>
      </c>
      <c r="K34" s="75">
        <f>F34*'Mark Up '!$C$2</f>
        <v>86648.1</v>
      </c>
      <c r="L34" s="75">
        <f>G34*'Mark Up '!$C$2</f>
        <v>91443.66</v>
      </c>
      <c r="M34" s="75">
        <f>H34*'Mark Up '!$C$2</f>
        <v>93305.52</v>
      </c>
      <c r="N34" s="75">
        <f>I34*'Mark Up '!$C$2</f>
        <v>94723.86</v>
      </c>
    </row>
    <row r="35" spans="1:14" ht="18.75" customHeight="1" x14ac:dyDescent="0.25">
      <c r="A35" s="116" t="s">
        <v>395</v>
      </c>
      <c r="B35" s="50" t="s">
        <v>234</v>
      </c>
      <c r="C35" s="61" t="s">
        <v>376</v>
      </c>
      <c r="D35" s="50" t="s">
        <v>0</v>
      </c>
      <c r="E35" s="75">
        <f>VLOOKUP(B35,'Origem '!$A$1:$D$181,4,0)</f>
        <v>3480</v>
      </c>
      <c r="F35" s="75">
        <f>VLOOKUP(B35,'Origem '!$A$1:$E$181,5,0)</f>
        <v>3748</v>
      </c>
      <c r="G35" s="75">
        <f>VLOOKUP(B35,'Origem '!$A$1:$F$181,6,0)</f>
        <v>3748</v>
      </c>
      <c r="H35" s="75">
        <f>VLOOKUP(B35,'Origem '!$A$1:$G$181,7,0)</f>
        <v>4052</v>
      </c>
      <c r="I35" s="75" t="str">
        <f>VLOOKUP(B35,'Origem '!$A$1:$H$181,8,0)</f>
        <v>X</v>
      </c>
      <c r="J35" s="75">
        <f>E35*'Mark Up '!$C$2</f>
        <v>16077.6</v>
      </c>
      <c r="K35" s="75">
        <f>F35*'Mark Up '!$C$2</f>
        <v>17315.760000000002</v>
      </c>
      <c r="L35" s="75">
        <f>G35*'Mark Up '!$C$2</f>
        <v>17315.760000000002</v>
      </c>
      <c r="M35" s="75">
        <f>H35*'Mark Up '!$C$2</f>
        <v>18720.240000000002</v>
      </c>
      <c r="N35" s="75" t="s">
        <v>17</v>
      </c>
    </row>
    <row r="36" spans="1:14" ht="18.75" customHeight="1" x14ac:dyDescent="0.25">
      <c r="A36" s="127"/>
      <c r="B36" s="50" t="s">
        <v>235</v>
      </c>
      <c r="C36" s="61" t="s">
        <v>376</v>
      </c>
      <c r="D36" s="50" t="s">
        <v>1</v>
      </c>
      <c r="E36" s="75">
        <f>VLOOKUP(B36,'Origem '!$A$1:$D$181,4,0)</f>
        <v>3836</v>
      </c>
      <c r="F36" s="75">
        <f>VLOOKUP(B36,'Origem '!$A$1:$E$181,5,0)</f>
        <v>4266</v>
      </c>
      <c r="G36" s="75">
        <f>VLOOKUP(B36,'Origem '!$A$1:$F$181,6,0)</f>
        <v>4266</v>
      </c>
      <c r="H36" s="75">
        <f>VLOOKUP(B36,'Origem '!$A$1:$G$181,7,0)</f>
        <v>4695</v>
      </c>
      <c r="I36" s="75" t="str">
        <f>VLOOKUP(B36,'Origem '!$A$1:$H$181,8,0)</f>
        <v>X</v>
      </c>
      <c r="J36" s="75">
        <f>E36*'Mark Up '!$C$2</f>
        <v>17722.32</v>
      </c>
      <c r="K36" s="75">
        <f>F36*'Mark Up '!$C$2</f>
        <v>19708.920000000002</v>
      </c>
      <c r="L36" s="75">
        <f>G36*'Mark Up '!$C$2</f>
        <v>19708.920000000002</v>
      </c>
      <c r="M36" s="75">
        <f>H36*'Mark Up '!$C$2</f>
        <v>21690.9</v>
      </c>
      <c r="N36" s="75" t="s">
        <v>17</v>
      </c>
    </row>
    <row r="37" spans="1:14" ht="18.75" customHeight="1" x14ac:dyDescent="0.25">
      <c r="A37" s="127"/>
      <c r="B37" s="50" t="s">
        <v>236</v>
      </c>
      <c r="C37" s="61" t="s">
        <v>376</v>
      </c>
      <c r="D37" s="50" t="s">
        <v>2</v>
      </c>
      <c r="E37" s="75">
        <f>VLOOKUP(B37,'Origem '!$A$1:$D$181,4,0)</f>
        <v>4238</v>
      </c>
      <c r="F37" s="75">
        <f>VLOOKUP(B37,'Origem '!$A$1:$E$181,5,0)</f>
        <v>4750</v>
      </c>
      <c r="G37" s="75">
        <f>VLOOKUP(B37,'Origem '!$A$1:$F$181,6,0)</f>
        <v>4750</v>
      </c>
      <c r="H37" s="75">
        <f>VLOOKUP(B37,'Origem '!$A$1:$G$181,7,0)</f>
        <v>5245</v>
      </c>
      <c r="I37" s="75" t="str">
        <f>VLOOKUP(B37,'Origem '!$A$1:$H$181,8,0)</f>
        <v>X</v>
      </c>
      <c r="J37" s="75">
        <f>E37*'Mark Up '!$C$2</f>
        <v>19579.560000000001</v>
      </c>
      <c r="K37" s="75">
        <f>F37*'Mark Up '!$C$2</f>
        <v>21945</v>
      </c>
      <c r="L37" s="75">
        <f>G37*'Mark Up '!$C$2</f>
        <v>21945</v>
      </c>
      <c r="M37" s="75">
        <f>H37*'Mark Up '!$C$2</f>
        <v>24231.9</v>
      </c>
      <c r="N37" s="75" t="s">
        <v>17</v>
      </c>
    </row>
    <row r="38" spans="1:14" ht="18.75" customHeight="1" x14ac:dyDescent="0.25">
      <c r="A38" s="127"/>
      <c r="B38" s="50" t="s">
        <v>237</v>
      </c>
      <c r="C38" s="61" t="s">
        <v>376</v>
      </c>
      <c r="D38" s="50" t="s">
        <v>3</v>
      </c>
      <c r="E38" s="75">
        <f>VLOOKUP(B38,'Origem '!$A$1:$D$181,4,0)</f>
        <v>4641</v>
      </c>
      <c r="F38" s="75">
        <f>VLOOKUP(B38,'Origem '!$A$1:$E$181,5,0)</f>
        <v>5109</v>
      </c>
      <c r="G38" s="75">
        <f>VLOOKUP(B38,'Origem '!$A$1:$F$181,6,0)</f>
        <v>5109</v>
      </c>
      <c r="H38" s="75">
        <f>VLOOKUP(B38,'Origem '!$A$1:$G$181,7,0)</f>
        <v>5667</v>
      </c>
      <c r="I38" s="75" t="str">
        <f>VLOOKUP(B38,'Origem '!$A$1:$H$181,8,0)</f>
        <v>X</v>
      </c>
      <c r="J38" s="75">
        <f>E38*'Mark Up '!$C$2</f>
        <v>21441.420000000002</v>
      </c>
      <c r="K38" s="75">
        <f>F38*'Mark Up '!$C$2</f>
        <v>23603.58</v>
      </c>
      <c r="L38" s="75">
        <f>G38*'Mark Up '!$C$2</f>
        <v>23603.58</v>
      </c>
      <c r="M38" s="75">
        <f>H38*'Mark Up '!$C$2</f>
        <v>26181.54</v>
      </c>
      <c r="N38" s="75" t="s">
        <v>17</v>
      </c>
    </row>
    <row r="39" spans="1:14" ht="18.75" customHeight="1" x14ac:dyDescent="0.25">
      <c r="A39" s="127"/>
      <c r="B39" s="50" t="s">
        <v>238</v>
      </c>
      <c r="C39" s="61" t="s">
        <v>376</v>
      </c>
      <c r="D39" s="50" t="s">
        <v>6</v>
      </c>
      <c r="E39" s="75">
        <f>VLOOKUP(B39,'Origem '!$A$1:$D$181,4,0)</f>
        <v>5359</v>
      </c>
      <c r="F39" s="75">
        <f>VLOOKUP(B39,'Origem '!$A$1:$E$181,5,0)</f>
        <v>5650</v>
      </c>
      <c r="G39" s="75">
        <f>VLOOKUP(B39,'Origem '!$A$1:$F$181,6,0)</f>
        <v>5650</v>
      </c>
      <c r="H39" s="75">
        <f>VLOOKUP(B39,'Origem '!$A$1:$G$181,7,0)</f>
        <v>6360</v>
      </c>
      <c r="I39" s="75" t="str">
        <f>VLOOKUP(B39,'Origem '!$A$1:$H$181,8,0)</f>
        <v>X</v>
      </c>
      <c r="J39" s="75">
        <f>E39*'Mark Up '!$C$2</f>
        <v>24758.58</v>
      </c>
      <c r="K39" s="75">
        <f>F39*'Mark Up '!$C$2</f>
        <v>26103</v>
      </c>
      <c r="L39" s="75">
        <f>G39*'Mark Up '!$C$2</f>
        <v>26103</v>
      </c>
      <c r="M39" s="75">
        <f>H39*'Mark Up '!$C$2</f>
        <v>29383.200000000001</v>
      </c>
      <c r="N39" s="75" t="s">
        <v>17</v>
      </c>
    </row>
    <row r="40" spans="1:14" ht="18.75" customHeight="1" x14ac:dyDescent="0.25">
      <c r="A40" s="127"/>
      <c r="B40" s="50" t="s">
        <v>239</v>
      </c>
      <c r="C40" s="61" t="s">
        <v>376</v>
      </c>
      <c r="D40" s="50" t="s">
        <v>4</v>
      </c>
      <c r="E40" s="75">
        <f>VLOOKUP(B40,'Origem '!$A$1:$D$181,4,0)</f>
        <v>6884</v>
      </c>
      <c r="F40" s="75">
        <f>VLOOKUP(B40,'Origem '!$A$1:$E$181,5,0)</f>
        <v>7217</v>
      </c>
      <c r="G40" s="75">
        <f>VLOOKUP(B40,'Origem '!$A$1:$F$181,6,0)</f>
        <v>7217</v>
      </c>
      <c r="H40" s="75">
        <f>VLOOKUP(B40,'Origem '!$A$1:$G$181,7,0)</f>
        <v>7691</v>
      </c>
      <c r="I40" s="75" t="str">
        <f>VLOOKUP(B40,'Origem '!$A$1:$H$181,8,0)</f>
        <v>X</v>
      </c>
      <c r="J40" s="75">
        <f>E40*'Mark Up '!$C$2</f>
        <v>31804.080000000002</v>
      </c>
      <c r="K40" s="75">
        <f>F40*'Mark Up '!$C$2</f>
        <v>33342.54</v>
      </c>
      <c r="L40" s="75">
        <f>G40*'Mark Up '!$C$2</f>
        <v>33342.54</v>
      </c>
      <c r="M40" s="75">
        <f>H40*'Mark Up '!$C$2</f>
        <v>35532.42</v>
      </c>
      <c r="N40" s="75" t="s">
        <v>17</v>
      </c>
    </row>
    <row r="41" spans="1:14" ht="18.75" customHeight="1" x14ac:dyDescent="0.25">
      <c r="A41" s="117"/>
      <c r="B41" s="50" t="s">
        <v>240</v>
      </c>
      <c r="C41" s="61" t="s">
        <v>376</v>
      </c>
      <c r="D41" s="50" t="s">
        <v>5</v>
      </c>
      <c r="E41" s="75">
        <f>VLOOKUP(B41,'Origem '!$A$1:$D$181,4,0)</f>
        <v>7281</v>
      </c>
      <c r="F41" s="75">
        <f>VLOOKUP(B41,'Origem '!$A$1:$E$181,5,0)</f>
        <v>7664</v>
      </c>
      <c r="G41" s="75">
        <f>VLOOKUP(B41,'Origem '!$A$1:$F$181,6,0)</f>
        <v>7664</v>
      </c>
      <c r="H41" s="75">
        <f>VLOOKUP(B41,'Origem '!$A$1:$G$181,7,0)</f>
        <v>8049</v>
      </c>
      <c r="I41" s="75" t="str">
        <f>VLOOKUP(B41,'Origem '!$A$1:$H$181,8,0)</f>
        <v>X</v>
      </c>
      <c r="J41" s="75">
        <f>E41*'Mark Up '!$C$2</f>
        <v>33638.22</v>
      </c>
      <c r="K41" s="75">
        <f>F41*'Mark Up '!$C$2</f>
        <v>35407.68</v>
      </c>
      <c r="L41" s="75">
        <f>G41*'Mark Up '!$C$2</f>
        <v>35407.68</v>
      </c>
      <c r="M41" s="75">
        <f>H41*'Mark Up '!$C$2</f>
        <v>37186.379999999997</v>
      </c>
      <c r="N41" s="75" t="s">
        <v>17</v>
      </c>
    </row>
    <row r="42" spans="1:14" ht="18.75" customHeight="1" x14ac:dyDescent="0.25">
      <c r="A42" s="116" t="s">
        <v>394</v>
      </c>
      <c r="B42" s="50" t="s">
        <v>228</v>
      </c>
      <c r="C42" s="69" t="s">
        <v>381</v>
      </c>
      <c r="D42" s="50" t="s">
        <v>27</v>
      </c>
      <c r="E42" s="75">
        <f>VLOOKUP(B42,'Origem '!$A$1:$D$181,4,0)</f>
        <v>3720</v>
      </c>
      <c r="F42" s="75">
        <f>VLOOKUP(B42,'Origem '!$A$1:$E$181,5,0)</f>
        <v>4038</v>
      </c>
      <c r="G42" s="75">
        <f>VLOOKUP(B42,'Origem '!$A$1:$F$181,6,0)</f>
        <v>4038</v>
      </c>
      <c r="H42" s="75">
        <f>VLOOKUP(B42,'Origem '!$A$1:$G$181,7,0)</f>
        <v>4465</v>
      </c>
      <c r="I42" s="75" t="str">
        <f>VLOOKUP(B42,'Origem '!$A$1:$H$181,8,0)</f>
        <v>X</v>
      </c>
      <c r="J42" s="75">
        <f>E42*'Mark Up '!$C$2</f>
        <v>17186.400000000001</v>
      </c>
      <c r="K42" s="75">
        <f>F42*'Mark Up '!$C$2</f>
        <v>18655.560000000001</v>
      </c>
      <c r="L42" s="75">
        <f>G42*'Mark Up '!$C$2</f>
        <v>18655.560000000001</v>
      </c>
      <c r="M42" s="75">
        <f>H42*'Mark Up '!$C$2</f>
        <v>20628.3</v>
      </c>
      <c r="N42" s="75" t="s">
        <v>17</v>
      </c>
    </row>
    <row r="43" spans="1:14" ht="18.75" customHeight="1" x14ac:dyDescent="0.25">
      <c r="A43" s="127"/>
      <c r="B43" s="50" t="s">
        <v>229</v>
      </c>
      <c r="C43" s="69" t="s">
        <v>381</v>
      </c>
      <c r="D43" s="50" t="s">
        <v>20</v>
      </c>
      <c r="E43" s="75">
        <f>VLOOKUP(B43,'Origem '!$A$1:$D$181,4,0)</f>
        <v>4113</v>
      </c>
      <c r="F43" s="75">
        <f>VLOOKUP(B43,'Origem '!$A$1:$E$181,5,0)</f>
        <v>4501</v>
      </c>
      <c r="G43" s="75">
        <f>VLOOKUP(B43,'Origem '!$A$1:$F$181,6,0)</f>
        <v>4501</v>
      </c>
      <c r="H43" s="75">
        <f>VLOOKUP(B43,'Origem '!$A$1:$G$181,7,0)</f>
        <v>4996</v>
      </c>
      <c r="I43" s="75" t="str">
        <f>VLOOKUP(B43,'Origem '!$A$1:$H$181,8,0)</f>
        <v>X</v>
      </c>
      <c r="J43" s="75">
        <f>E43*'Mark Up '!$C$2</f>
        <v>19002.060000000001</v>
      </c>
      <c r="K43" s="75">
        <f>F43*'Mark Up '!$C$2</f>
        <v>20794.62</v>
      </c>
      <c r="L43" s="75">
        <f>G43*'Mark Up '!$C$2</f>
        <v>20794.62</v>
      </c>
      <c r="M43" s="75">
        <f>H43*'Mark Up '!$C$2</f>
        <v>23081.52</v>
      </c>
      <c r="N43" s="75" t="s">
        <v>17</v>
      </c>
    </row>
    <row r="44" spans="1:14" ht="18.75" customHeight="1" x14ac:dyDescent="0.25">
      <c r="A44" s="127"/>
      <c r="B44" s="50" t="s">
        <v>230</v>
      </c>
      <c r="C44" s="69" t="s">
        <v>381</v>
      </c>
      <c r="D44" s="50" t="s">
        <v>18</v>
      </c>
      <c r="E44" s="75">
        <f>VLOOKUP(B44,'Origem '!$A$1:$D$181,4,0)</f>
        <v>4849</v>
      </c>
      <c r="F44" s="75">
        <f>VLOOKUP(B44,'Origem '!$A$1:$E$181,5,0)</f>
        <v>4929</v>
      </c>
      <c r="G44" s="75">
        <f>VLOOKUP(B44,'Origem '!$A$1:$F$181,6,0)</f>
        <v>4929</v>
      </c>
      <c r="H44" s="75">
        <f>VLOOKUP(B44,'Origem '!$A$1:$G$181,7,0)</f>
        <v>5435</v>
      </c>
      <c r="I44" s="75" t="str">
        <f>VLOOKUP(B44,'Origem '!$A$1:$H$181,8,0)</f>
        <v>X</v>
      </c>
      <c r="J44" s="75">
        <f>E44*'Mark Up '!$C$2</f>
        <v>22402.38</v>
      </c>
      <c r="K44" s="75">
        <f>F44*'Mark Up '!$C$2</f>
        <v>22771.98</v>
      </c>
      <c r="L44" s="75">
        <f>G44*'Mark Up '!$C$2</f>
        <v>22771.98</v>
      </c>
      <c r="M44" s="75">
        <f>H44*'Mark Up '!$C$2</f>
        <v>25109.7</v>
      </c>
      <c r="N44" s="75" t="s">
        <v>17</v>
      </c>
    </row>
    <row r="45" spans="1:14" ht="18.75" customHeight="1" x14ac:dyDescent="0.25">
      <c r="A45" s="127"/>
      <c r="B45" s="50" t="s">
        <v>231</v>
      </c>
      <c r="C45" s="69" t="s">
        <v>381</v>
      </c>
      <c r="D45" s="50" t="s">
        <v>6</v>
      </c>
      <c r="E45" s="75">
        <f>VLOOKUP(B45,'Origem '!$A$1:$D$181,4,0)</f>
        <v>5342</v>
      </c>
      <c r="F45" s="75">
        <f>VLOOKUP(B45,'Origem '!$A$1:$E$181,5,0)</f>
        <v>5475</v>
      </c>
      <c r="G45" s="75">
        <f>VLOOKUP(B45,'Origem '!$A$1:$F$181,6,0)</f>
        <v>5475</v>
      </c>
      <c r="H45" s="75">
        <f>VLOOKUP(B45,'Origem '!$A$1:$G$181,7,0)</f>
        <v>6188</v>
      </c>
      <c r="I45" s="75" t="str">
        <f>VLOOKUP(B45,'Origem '!$A$1:$H$181,8,0)</f>
        <v>X</v>
      </c>
      <c r="J45" s="75">
        <f>E45*'Mark Up '!$C$2</f>
        <v>24680.04</v>
      </c>
      <c r="K45" s="75">
        <f>F45*'Mark Up '!$C$2</f>
        <v>25294.5</v>
      </c>
      <c r="L45" s="75">
        <f>G45*'Mark Up '!$C$2</f>
        <v>25294.5</v>
      </c>
      <c r="M45" s="75">
        <f>H45*'Mark Up '!$C$2</f>
        <v>28588.560000000001</v>
      </c>
      <c r="N45" s="75" t="s">
        <v>17</v>
      </c>
    </row>
    <row r="46" spans="1:14" ht="18.75" customHeight="1" x14ac:dyDescent="0.25">
      <c r="A46" s="127"/>
      <c r="B46" s="50" t="s">
        <v>232</v>
      </c>
      <c r="C46" s="69" t="s">
        <v>381</v>
      </c>
      <c r="D46" s="50" t="s">
        <v>4</v>
      </c>
      <c r="E46" s="75">
        <f>VLOOKUP(B46,'Origem '!$A$1:$D$181,4,0)</f>
        <v>6453</v>
      </c>
      <c r="F46" s="75">
        <f>VLOOKUP(B46,'Origem '!$A$1:$E$181,5,0)</f>
        <v>6723</v>
      </c>
      <c r="G46" s="75">
        <f>VLOOKUP(B46,'Origem '!$A$1:$F$181,6,0)</f>
        <v>6723</v>
      </c>
      <c r="H46" s="75">
        <f>VLOOKUP(B46,'Origem '!$A$1:$G$181,7,0)</f>
        <v>7268</v>
      </c>
      <c r="I46" s="75" t="str">
        <f>VLOOKUP(B46,'Origem '!$A$1:$H$181,8,0)</f>
        <v>X</v>
      </c>
      <c r="J46" s="75">
        <f>E46*'Mark Up '!$C$2</f>
        <v>29812.86</v>
      </c>
      <c r="K46" s="75">
        <f>F46*'Mark Up '!$C$2</f>
        <v>31060.260000000002</v>
      </c>
      <c r="L46" s="75">
        <f>G46*'Mark Up '!$C$2</f>
        <v>31060.260000000002</v>
      </c>
      <c r="M46" s="75">
        <f>H46*'Mark Up '!$C$2</f>
        <v>33578.160000000003</v>
      </c>
      <c r="N46" s="75" t="s">
        <v>17</v>
      </c>
    </row>
    <row r="47" spans="1:14" ht="18.75" customHeight="1" x14ac:dyDescent="0.25">
      <c r="A47" s="117"/>
      <c r="B47" s="50" t="s">
        <v>233</v>
      </c>
      <c r="C47" s="69" t="s">
        <v>381</v>
      </c>
      <c r="D47" s="50" t="s">
        <v>5</v>
      </c>
      <c r="E47" s="75">
        <f>VLOOKUP(B47,'Origem '!$A$1:$D$181,4,0)</f>
        <v>6927</v>
      </c>
      <c r="F47" s="75">
        <f>VLOOKUP(B47,'Origem '!$A$1:$E$181,5,0)</f>
        <v>7190</v>
      </c>
      <c r="G47" s="75">
        <f>VLOOKUP(B47,'Origem '!$A$1:$F$181,6,0)</f>
        <v>7190</v>
      </c>
      <c r="H47" s="75">
        <f>VLOOKUP(B47,'Origem '!$A$1:$G$181,7,0)</f>
        <v>7657</v>
      </c>
      <c r="I47" s="75" t="str">
        <f>VLOOKUP(B47,'Origem '!$A$1:$H$181,8,0)</f>
        <v>X</v>
      </c>
      <c r="J47" s="75">
        <f>E47*'Mark Up '!$C$2</f>
        <v>32002.74</v>
      </c>
      <c r="K47" s="75">
        <f>F47*'Mark Up '!$C$2</f>
        <v>33217.800000000003</v>
      </c>
      <c r="L47" s="75">
        <f>G47*'Mark Up '!$C$2</f>
        <v>33217.800000000003</v>
      </c>
      <c r="M47" s="75">
        <f>H47*'Mark Up '!$C$2</f>
        <v>35375.340000000004</v>
      </c>
      <c r="N47" s="75" t="s">
        <v>17</v>
      </c>
    </row>
    <row r="48" spans="1:14" ht="18.75" customHeight="1" x14ac:dyDescent="0.25">
      <c r="A48" s="116" t="s">
        <v>389</v>
      </c>
      <c r="B48" s="50" t="s">
        <v>178</v>
      </c>
      <c r="C48" s="61" t="s">
        <v>382</v>
      </c>
      <c r="D48" s="50" t="s">
        <v>2</v>
      </c>
      <c r="E48" s="75">
        <f>VLOOKUP(B48,'Origem '!$A$1:$D$181,4,0)</f>
        <v>5280</v>
      </c>
      <c r="F48" s="75">
        <f>VLOOKUP(B48,'Origem '!$A$1:$E$181,5,0)</f>
        <v>5252</v>
      </c>
      <c r="G48" s="75">
        <f>VLOOKUP(B48,'Origem '!$A$1:$F$181,6,0)</f>
        <v>5466</v>
      </c>
      <c r="H48" s="75">
        <f>VLOOKUP(B48,'Origem '!$A$1:$G$181,7,0)</f>
        <v>5577</v>
      </c>
      <c r="I48" s="75" t="str">
        <f>VLOOKUP(B48,'Origem '!$A$1:$H$181,8,0)</f>
        <v>X</v>
      </c>
      <c r="J48" s="75">
        <f>E48*'Mark Up '!$C$2</f>
        <v>24393.600000000002</v>
      </c>
      <c r="K48" s="75">
        <f>F48*'Mark Up '!$C$2</f>
        <v>24264.240000000002</v>
      </c>
      <c r="L48" s="75">
        <f>G48*'Mark Up '!$C$2</f>
        <v>25252.920000000002</v>
      </c>
      <c r="M48" s="75">
        <f>H48*'Mark Up '!$C$2</f>
        <v>25765.74</v>
      </c>
      <c r="N48" s="75" t="s">
        <v>17</v>
      </c>
    </row>
    <row r="49" spans="1:14" ht="18.75" customHeight="1" x14ac:dyDescent="0.25">
      <c r="A49" s="127"/>
      <c r="B49" s="50" t="s">
        <v>179</v>
      </c>
      <c r="C49" s="61" t="s">
        <v>382</v>
      </c>
      <c r="D49" s="50" t="s">
        <v>3</v>
      </c>
      <c r="E49" s="75">
        <f>VLOOKUP(B49,'Origem '!$A$1:$D$181,4,0)</f>
        <v>5549</v>
      </c>
      <c r="F49" s="75">
        <f>VLOOKUP(B49,'Origem '!$A$1:$E$181,5,0)</f>
        <v>5365</v>
      </c>
      <c r="G49" s="75">
        <f>VLOOKUP(B49,'Origem '!$A$1:$F$181,6,0)</f>
        <v>5766</v>
      </c>
      <c r="H49" s="75">
        <f>VLOOKUP(B49,'Origem '!$A$1:$G$181,7,0)</f>
        <v>5883</v>
      </c>
      <c r="I49" s="75" t="str">
        <f>VLOOKUP(B49,'Origem '!$A$1:$H$181,8,0)</f>
        <v>X</v>
      </c>
      <c r="J49" s="75">
        <f>E49*'Mark Up '!$C$2</f>
        <v>25636.38</v>
      </c>
      <c r="K49" s="75">
        <f>F49*'Mark Up '!$C$2</f>
        <v>24786.3</v>
      </c>
      <c r="L49" s="75">
        <f>G49*'Mark Up '!$C$2</f>
        <v>26638.920000000002</v>
      </c>
      <c r="M49" s="75">
        <f>H49*'Mark Up '!$C$2</f>
        <v>27179.46</v>
      </c>
      <c r="N49" s="75" t="s">
        <v>17</v>
      </c>
    </row>
    <row r="50" spans="1:14" ht="18.75" customHeight="1" x14ac:dyDescent="0.25">
      <c r="A50" s="127"/>
      <c r="B50" s="50" t="s">
        <v>180</v>
      </c>
      <c r="C50" s="61" t="s">
        <v>382</v>
      </c>
      <c r="D50" s="50" t="s">
        <v>6</v>
      </c>
      <c r="E50" s="75">
        <f>VLOOKUP(B50,'Origem '!$A$1:$D$181,4,0)</f>
        <v>6440</v>
      </c>
      <c r="F50" s="75">
        <f>VLOOKUP(B50,'Origem '!$A$1:$E$181,5,0)</f>
        <v>6161</v>
      </c>
      <c r="G50" s="75">
        <f>VLOOKUP(B50,'Origem '!$A$1:$F$181,6,0)</f>
        <v>6775</v>
      </c>
      <c r="H50" s="75">
        <f>VLOOKUP(B50,'Origem '!$A$1:$G$181,7,0)</f>
        <v>6913</v>
      </c>
      <c r="I50" s="75" t="str">
        <f>VLOOKUP(B50,'Origem '!$A$1:$H$181,8,0)</f>
        <v>X</v>
      </c>
      <c r="J50" s="75">
        <f>E50*'Mark Up '!$C$2</f>
        <v>29752.799999999999</v>
      </c>
      <c r="K50" s="75">
        <f>F50*'Mark Up '!$C$2</f>
        <v>28463.82</v>
      </c>
      <c r="L50" s="75">
        <f>G50*'Mark Up '!$C$2</f>
        <v>31300.5</v>
      </c>
      <c r="M50" s="75">
        <f>H50*'Mark Up '!$C$2</f>
        <v>31938.06</v>
      </c>
      <c r="N50" s="75" t="s">
        <v>17</v>
      </c>
    </row>
    <row r="51" spans="1:14" ht="18.75" customHeight="1" x14ac:dyDescent="0.25">
      <c r="A51" s="127"/>
      <c r="B51" s="50" t="s">
        <v>181</v>
      </c>
      <c r="C51" s="61" t="s">
        <v>382</v>
      </c>
      <c r="D51" s="50" t="s">
        <v>4</v>
      </c>
      <c r="E51" s="75">
        <f>VLOOKUP(B51,'Origem '!$A$1:$D$181,4,0)</f>
        <v>7573</v>
      </c>
      <c r="F51" s="75">
        <f>VLOOKUP(B51,'Origem '!$A$1:$E$181,5,0)</f>
        <v>7512</v>
      </c>
      <c r="G51" s="75">
        <f>VLOOKUP(B51,'Origem '!$A$1:$F$181,6,0)</f>
        <v>8182</v>
      </c>
      <c r="H51" s="75">
        <f>VLOOKUP(B51,'Origem '!$A$1:$G$181,7,0)</f>
        <v>8348</v>
      </c>
      <c r="I51" s="75" t="str">
        <f>VLOOKUP(B51,'Origem '!$A$1:$H$181,8,0)</f>
        <v>X</v>
      </c>
      <c r="J51" s="75">
        <f>E51*'Mark Up '!$C$2</f>
        <v>34987.26</v>
      </c>
      <c r="K51" s="75">
        <f>F51*'Mark Up '!$C$2</f>
        <v>34705.440000000002</v>
      </c>
      <c r="L51" s="75">
        <f>G51*'Mark Up '!$C$2</f>
        <v>37800.840000000004</v>
      </c>
      <c r="M51" s="75">
        <f>H51*'Mark Up '!$C$2</f>
        <v>38567.760000000002</v>
      </c>
      <c r="N51" s="75" t="s">
        <v>17</v>
      </c>
    </row>
    <row r="52" spans="1:14" ht="18.75" customHeight="1" x14ac:dyDescent="0.25">
      <c r="A52" s="117"/>
      <c r="B52" s="50" t="s">
        <v>182</v>
      </c>
      <c r="C52" s="61" t="s">
        <v>382</v>
      </c>
      <c r="D52" s="50" t="s">
        <v>5</v>
      </c>
      <c r="E52" s="75">
        <f>VLOOKUP(B52,'Origem '!$A$1:$D$181,4,0)</f>
        <v>7779</v>
      </c>
      <c r="F52" s="75">
        <f>VLOOKUP(B52,'Origem '!$A$1:$E$181,5,0)</f>
        <v>7732</v>
      </c>
      <c r="G52" s="75">
        <f>VLOOKUP(B52,'Origem '!$A$1:$F$181,6,0)</f>
        <v>8450</v>
      </c>
      <c r="H52" s="75">
        <f>VLOOKUP(B52,'Origem '!$A$1:$G$181,7,0)</f>
        <v>8622</v>
      </c>
      <c r="I52" s="75" t="str">
        <f>VLOOKUP(B52,'Origem '!$A$1:$H$181,8,0)</f>
        <v>X</v>
      </c>
      <c r="J52" s="75">
        <f>E52*'Mark Up '!$C$2</f>
        <v>35938.980000000003</v>
      </c>
      <c r="K52" s="75">
        <f>F52*'Mark Up '!$C$2</f>
        <v>35721.840000000004</v>
      </c>
      <c r="L52" s="75">
        <f>G52*'Mark Up '!$C$2</f>
        <v>39039</v>
      </c>
      <c r="M52" s="75">
        <f>H52*'Mark Up '!$C$2</f>
        <v>39833.64</v>
      </c>
      <c r="N52" s="75" t="s">
        <v>17</v>
      </c>
    </row>
    <row r="53" spans="1:14" ht="18.75" customHeight="1" x14ac:dyDescent="0.25">
      <c r="A53" s="116" t="s">
        <v>387</v>
      </c>
      <c r="B53" s="50" t="s">
        <v>164</v>
      </c>
      <c r="C53" s="61" t="s">
        <v>383</v>
      </c>
      <c r="D53" s="50" t="s">
        <v>3</v>
      </c>
      <c r="E53" s="75">
        <f>VLOOKUP(B53,'Origem '!$A$1:$D$181,4,0)</f>
        <v>5889</v>
      </c>
      <c r="F53" s="75">
        <f>VLOOKUP(B53,'Origem '!$A$1:$E$181,5,0)</f>
        <v>6975</v>
      </c>
      <c r="G53" s="75">
        <f>VLOOKUP(B53,'Origem '!$A$1:$F$181,6,0)</f>
        <v>7376</v>
      </c>
      <c r="H53" s="75">
        <f>VLOOKUP(B53,'Origem '!$A$1:$G$181,7,0)</f>
        <v>7527</v>
      </c>
      <c r="I53" s="75">
        <f>VLOOKUP(B53,'Origem '!$A$1:$H$181,8,0)</f>
        <v>7712</v>
      </c>
      <c r="J53" s="75">
        <f>E53*'Mark Up '!$C$2</f>
        <v>27207.18</v>
      </c>
      <c r="K53" s="75">
        <f>F53*'Mark Up '!$C$2</f>
        <v>32224.5</v>
      </c>
      <c r="L53" s="75">
        <f>G53*'Mark Up '!$C$2</f>
        <v>34077.120000000003</v>
      </c>
      <c r="M53" s="75">
        <f>H53*'Mark Up '!$C$2</f>
        <v>34774.74</v>
      </c>
      <c r="N53" s="75">
        <f>I53*'Mark Up '!$C$2</f>
        <v>35629.440000000002</v>
      </c>
    </row>
    <row r="54" spans="1:14" ht="18.75" customHeight="1" x14ac:dyDescent="0.25">
      <c r="A54" s="127"/>
      <c r="B54" s="50" t="s">
        <v>165</v>
      </c>
      <c r="C54" s="61" t="s">
        <v>383</v>
      </c>
      <c r="D54" s="50" t="s">
        <v>6</v>
      </c>
      <c r="E54" s="75">
        <f>VLOOKUP(B54,'Origem '!$A$1:$D$181,4,0)</f>
        <v>6543</v>
      </c>
      <c r="F54" s="75">
        <f>VLOOKUP(B54,'Origem '!$A$1:$E$181,5,0)</f>
        <v>7482</v>
      </c>
      <c r="G54" s="75">
        <f>VLOOKUP(B54,'Origem '!$A$1:$F$181,6,0)</f>
        <v>8095</v>
      </c>
      <c r="H54" s="75">
        <f>VLOOKUP(B54,'Origem '!$A$1:$G$181,7,0)</f>
        <v>8238</v>
      </c>
      <c r="I54" s="75">
        <f>VLOOKUP(B54,'Origem '!$A$1:$H$181,8,0)</f>
        <v>8425</v>
      </c>
      <c r="J54" s="75">
        <f>E54*'Mark Up '!$C$2</f>
        <v>30228.66</v>
      </c>
      <c r="K54" s="75">
        <f>F54*'Mark Up '!$C$2</f>
        <v>34566.840000000004</v>
      </c>
      <c r="L54" s="75">
        <f>G54*'Mark Up '!$C$2</f>
        <v>37398.9</v>
      </c>
      <c r="M54" s="75">
        <f>H54*'Mark Up '!$C$2</f>
        <v>38059.56</v>
      </c>
      <c r="N54" s="75">
        <f>I54*'Mark Up '!$C$2</f>
        <v>38923.5</v>
      </c>
    </row>
    <row r="55" spans="1:14" ht="18.75" customHeight="1" x14ac:dyDescent="0.25">
      <c r="A55" s="127"/>
      <c r="B55" s="50" t="s">
        <v>166</v>
      </c>
      <c r="C55" s="61" t="s">
        <v>383</v>
      </c>
      <c r="D55" s="50" t="s">
        <v>4</v>
      </c>
      <c r="E55" s="75">
        <f>VLOOKUP(B55,'Origem '!$A$1:$D$181,4,0)</f>
        <v>8168</v>
      </c>
      <c r="F55" s="75">
        <f>VLOOKUP(B55,'Origem '!$A$1:$E$181,5,0)</f>
        <v>9529</v>
      </c>
      <c r="G55" s="75">
        <f>VLOOKUP(B55,'Origem '!$A$1:$F$181,6,0)</f>
        <v>10199</v>
      </c>
      <c r="H55" s="75">
        <f>VLOOKUP(B55,'Origem '!$A$1:$G$181,7,0)</f>
        <v>10370</v>
      </c>
      <c r="I55" s="75">
        <f>VLOOKUP(B55,'Origem '!$A$1:$H$181,8,0)</f>
        <v>10574</v>
      </c>
      <c r="J55" s="75">
        <f>E55*'Mark Up '!$C$2</f>
        <v>37736.160000000003</v>
      </c>
      <c r="K55" s="75">
        <f>F55*'Mark Up '!$C$2</f>
        <v>44023.98</v>
      </c>
      <c r="L55" s="75">
        <f>G55*'Mark Up '!$C$2</f>
        <v>47119.380000000005</v>
      </c>
      <c r="M55" s="75">
        <f>H55*'Mark Up '!$C$2</f>
        <v>47909.4</v>
      </c>
      <c r="N55" s="75">
        <f>I55*'Mark Up '!$C$2</f>
        <v>48851.880000000005</v>
      </c>
    </row>
    <row r="56" spans="1:14" ht="18.75" customHeight="1" x14ac:dyDescent="0.25">
      <c r="A56" s="127"/>
      <c r="B56" s="50" t="s">
        <v>167</v>
      </c>
      <c r="C56" s="61" t="s">
        <v>383</v>
      </c>
      <c r="D56" s="50" t="s">
        <v>5</v>
      </c>
      <c r="E56" s="75">
        <f>VLOOKUP(B56,'Origem '!$A$1:$D$181,4,0)</f>
        <v>8374</v>
      </c>
      <c r="F56" s="75">
        <f>VLOOKUP(B56,'Origem '!$A$1:$E$181,5,0)</f>
        <v>9750</v>
      </c>
      <c r="G56" s="75">
        <f>VLOOKUP(B56,'Origem '!$A$1:$F$181,6,0)</f>
        <v>10468</v>
      </c>
      <c r="H56" s="75">
        <f>VLOOKUP(B56,'Origem '!$A$1:$G$181,7,0)</f>
        <v>10641</v>
      </c>
      <c r="I56" s="75">
        <f>VLOOKUP(B56,'Origem '!$A$1:$H$181,8,0)</f>
        <v>10865</v>
      </c>
      <c r="J56" s="75">
        <f>E56*'Mark Up '!$C$2</f>
        <v>38687.879999999997</v>
      </c>
      <c r="K56" s="75">
        <f>F56*'Mark Up '!$C$2</f>
        <v>45045</v>
      </c>
      <c r="L56" s="75">
        <f>G56*'Mark Up '!$C$2</f>
        <v>48362.16</v>
      </c>
      <c r="M56" s="75">
        <f>H56*'Mark Up '!$C$2</f>
        <v>49161.42</v>
      </c>
      <c r="N56" s="75">
        <f>I56*'Mark Up '!$C$2</f>
        <v>50196.3</v>
      </c>
    </row>
    <row r="57" spans="1:14" ht="30" x14ac:dyDescent="0.25">
      <c r="A57" s="127"/>
      <c r="B57" s="50" t="s">
        <v>168</v>
      </c>
      <c r="C57" s="69" t="s">
        <v>559</v>
      </c>
      <c r="D57" s="50" t="s">
        <v>100</v>
      </c>
      <c r="E57" s="75">
        <f>VLOOKUP(B57,'Origem '!$A$1:$D$181,4,0)</f>
        <v>9871</v>
      </c>
      <c r="F57" s="75">
        <f>VLOOKUP(B57,'Origem '!$A$1:$E$181,5,0)</f>
        <v>11279</v>
      </c>
      <c r="G57" s="75">
        <f>VLOOKUP(B57,'Origem '!$A$1:$F$181,6,0)</f>
        <v>11991</v>
      </c>
      <c r="H57" s="75">
        <f>VLOOKUP(B57,'Origem '!$A$1:$G$181,7,0)</f>
        <v>12194</v>
      </c>
      <c r="I57" s="75">
        <f>VLOOKUP(B57,'Origem '!$A$1:$H$181,8,0)</f>
        <v>12431</v>
      </c>
      <c r="J57" s="75">
        <f>E57*'Mark Up '!$C$2</f>
        <v>45604.020000000004</v>
      </c>
      <c r="K57" s="75">
        <f>F57*'Mark Up '!$C$2</f>
        <v>52108.98</v>
      </c>
      <c r="L57" s="75">
        <f>G57*'Mark Up '!$C$2</f>
        <v>55398.42</v>
      </c>
      <c r="M57" s="75">
        <f>H57*'Mark Up '!$C$2</f>
        <v>56336.28</v>
      </c>
      <c r="N57" s="75">
        <f>I57*'Mark Up '!$C$2</f>
        <v>57431.22</v>
      </c>
    </row>
    <row r="58" spans="1:14" ht="30" x14ac:dyDescent="0.25">
      <c r="A58" s="127"/>
      <c r="B58" s="50" t="s">
        <v>169</v>
      </c>
      <c r="C58" s="69" t="s">
        <v>559</v>
      </c>
      <c r="D58" s="50" t="s">
        <v>101</v>
      </c>
      <c r="E58" s="75">
        <f>VLOOKUP(B58,'Origem '!$A$1:$D$181,4,0)</f>
        <v>10399</v>
      </c>
      <c r="F58" s="75">
        <f>VLOOKUP(B58,'Origem '!$A$1:$E$181,5,0)</f>
        <v>11833</v>
      </c>
      <c r="G58" s="75">
        <f>VLOOKUP(B58,'Origem '!$A$1:$F$181,6,0)</f>
        <v>12887</v>
      </c>
      <c r="H58" s="75">
        <f>VLOOKUP(B58,'Origem '!$A$1:$G$181,7,0)</f>
        <v>13175</v>
      </c>
      <c r="I58" s="75">
        <f>VLOOKUP(B58,'Origem '!$A$1:$H$181,8,0)</f>
        <v>13402</v>
      </c>
      <c r="J58" s="75">
        <f>E58*'Mark Up '!$C$2</f>
        <v>48043.380000000005</v>
      </c>
      <c r="K58" s="75">
        <f>F58*'Mark Up '!$C$2</f>
        <v>54668.46</v>
      </c>
      <c r="L58" s="75">
        <f>G58*'Mark Up '!$C$2</f>
        <v>59537.94</v>
      </c>
      <c r="M58" s="75">
        <f>H58*'Mark Up '!$C$2</f>
        <v>60868.5</v>
      </c>
      <c r="N58" s="75">
        <f>I58*'Mark Up '!$C$2</f>
        <v>61917.24</v>
      </c>
    </row>
    <row r="59" spans="1:14" ht="30" x14ac:dyDescent="0.25">
      <c r="A59" s="117"/>
      <c r="B59" s="50" t="s">
        <v>170</v>
      </c>
      <c r="C59" s="69" t="s">
        <v>559</v>
      </c>
      <c r="D59" s="50" t="s">
        <v>102</v>
      </c>
      <c r="E59" s="75">
        <f>VLOOKUP(B59,'Origem '!$A$1:$D$181,4,0)</f>
        <v>11091</v>
      </c>
      <c r="F59" s="75">
        <f>VLOOKUP(B59,'Origem '!$A$1:$E$181,5,0)</f>
        <v>12458</v>
      </c>
      <c r="G59" s="75">
        <f>VLOOKUP(B59,'Origem '!$A$1:$F$181,6,0)</f>
        <v>13447</v>
      </c>
      <c r="H59" s="75">
        <f>VLOOKUP(B59,'Origem '!$A$1:$G$181,7,0)</f>
        <v>13752</v>
      </c>
      <c r="I59" s="75">
        <f>VLOOKUP(B59,'Origem '!$A$1:$H$181,8,0)</f>
        <v>13986</v>
      </c>
      <c r="J59" s="75">
        <f>E59*'Mark Up '!$C$2</f>
        <v>51240.42</v>
      </c>
      <c r="K59" s="75">
        <f>F59*'Mark Up '!$C$2</f>
        <v>57555.96</v>
      </c>
      <c r="L59" s="75">
        <f>G59*'Mark Up '!$C$2</f>
        <v>62125.14</v>
      </c>
      <c r="M59" s="75">
        <f>H59*'Mark Up '!$C$2</f>
        <v>63534.239999999998</v>
      </c>
      <c r="N59" s="75">
        <f>I59*'Mark Up '!$C$2</f>
        <v>64615.32</v>
      </c>
    </row>
    <row r="60" spans="1:14" ht="18" customHeight="1" x14ac:dyDescent="0.25">
      <c r="A60" s="116" t="s">
        <v>388</v>
      </c>
      <c r="B60" s="50" t="s">
        <v>171</v>
      </c>
      <c r="C60" s="61" t="s">
        <v>384</v>
      </c>
      <c r="D60" s="50" t="s">
        <v>18</v>
      </c>
      <c r="E60" s="75">
        <f>VLOOKUP(B60,'Origem '!$A$1:$D$181,4,0)</f>
        <v>7517</v>
      </c>
      <c r="F60" s="75">
        <f>VLOOKUP(B60,'Origem '!$A$1:$E$181,5,0)</f>
        <v>8307</v>
      </c>
      <c r="G60" s="75">
        <f>VLOOKUP(B60,'Origem '!$A$1:$F$181,6,0)</f>
        <v>8949</v>
      </c>
      <c r="H60" s="75">
        <f>VLOOKUP(B60,'Origem '!$A$1:$G$181,7,0)</f>
        <v>9178</v>
      </c>
      <c r="I60" s="75">
        <f>VLOOKUP(B60,'Origem '!$A$1:$H$181,8,0)</f>
        <v>9402</v>
      </c>
      <c r="J60" s="75">
        <f>E60*'Mark Up '!$C$2</f>
        <v>34728.54</v>
      </c>
      <c r="K60" s="75">
        <f>F60*'Mark Up '!$C$2</f>
        <v>38378.340000000004</v>
      </c>
      <c r="L60" s="75">
        <f>G60*'Mark Up '!$C$2</f>
        <v>41344.379999999997</v>
      </c>
      <c r="M60" s="75">
        <f>H60*'Mark Up '!$C$2</f>
        <v>42402.36</v>
      </c>
      <c r="N60" s="75">
        <f>I60*'Mark Up '!$C$2</f>
        <v>43437.24</v>
      </c>
    </row>
    <row r="61" spans="1:14" ht="18" customHeight="1" x14ac:dyDescent="0.25">
      <c r="A61" s="127"/>
      <c r="B61" s="50" t="s">
        <v>172</v>
      </c>
      <c r="C61" s="61" t="s">
        <v>384</v>
      </c>
      <c r="D61" s="50" t="s">
        <v>6</v>
      </c>
      <c r="E61" s="75">
        <f>VLOOKUP(B61,'Origem '!$A$1:$D$181,4,0)</f>
        <v>8031</v>
      </c>
      <c r="F61" s="75">
        <f>VLOOKUP(B61,'Origem '!$A$1:$E$181,5,0)</f>
        <v>8706</v>
      </c>
      <c r="G61" s="75">
        <f>VLOOKUP(B61,'Origem '!$A$1:$F$181,6,0)</f>
        <v>9709</v>
      </c>
      <c r="H61" s="75">
        <f>VLOOKUP(B61,'Origem '!$A$1:$G$181,7,0)</f>
        <v>9906</v>
      </c>
      <c r="I61" s="75">
        <f>VLOOKUP(B61,'Origem '!$A$1:$H$181,8,0)</f>
        <v>10156</v>
      </c>
      <c r="J61" s="75">
        <f>E61*'Mark Up '!$C$2</f>
        <v>37103.22</v>
      </c>
      <c r="K61" s="75">
        <f>F61*'Mark Up '!$C$2</f>
        <v>40221.72</v>
      </c>
      <c r="L61" s="75">
        <f>G61*'Mark Up '!$C$2</f>
        <v>44855.58</v>
      </c>
      <c r="M61" s="75">
        <f>H61*'Mark Up '!$C$2</f>
        <v>45765.72</v>
      </c>
      <c r="N61" s="75">
        <f>I61*'Mark Up '!$C$2</f>
        <v>46920.72</v>
      </c>
    </row>
    <row r="62" spans="1:14" ht="18" customHeight="1" x14ac:dyDescent="0.25">
      <c r="A62" s="127"/>
      <c r="B62" s="50" t="s">
        <v>173</v>
      </c>
      <c r="C62" s="61" t="s">
        <v>384</v>
      </c>
      <c r="D62" s="50" t="s">
        <v>4</v>
      </c>
      <c r="E62" s="75">
        <f>VLOOKUP(B62,'Origem '!$A$1:$D$181,4,0)</f>
        <v>9184</v>
      </c>
      <c r="F62" s="75">
        <f>VLOOKUP(B62,'Origem '!$A$1:$E$181,5,0)</f>
        <v>10054</v>
      </c>
      <c r="G62" s="75">
        <f>VLOOKUP(B62,'Origem '!$A$1:$F$181,6,0)</f>
        <v>10799</v>
      </c>
      <c r="H62" s="75">
        <f>VLOOKUP(B62,'Origem '!$A$1:$G$181,7,0)</f>
        <v>10998</v>
      </c>
      <c r="I62" s="75">
        <f>VLOOKUP(B62,'Origem '!$A$1:$H$181,8,0)</f>
        <v>11257</v>
      </c>
      <c r="J62" s="75">
        <f>E62*'Mark Up '!$C$2</f>
        <v>42430.080000000002</v>
      </c>
      <c r="K62" s="75">
        <f>F62*'Mark Up '!$C$2</f>
        <v>46449.48</v>
      </c>
      <c r="L62" s="75">
        <f>G62*'Mark Up '!$C$2</f>
        <v>49891.380000000005</v>
      </c>
      <c r="M62" s="75">
        <f>H62*'Mark Up '!$C$2</f>
        <v>50810.76</v>
      </c>
      <c r="N62" s="75">
        <f>I62*'Mark Up '!$C$2</f>
        <v>52007.340000000004</v>
      </c>
    </row>
    <row r="63" spans="1:14" ht="18" customHeight="1" x14ac:dyDescent="0.25">
      <c r="A63" s="127"/>
      <c r="B63" s="50" t="s">
        <v>174</v>
      </c>
      <c r="C63" s="61" t="s">
        <v>384</v>
      </c>
      <c r="D63" s="50" t="s">
        <v>5</v>
      </c>
      <c r="E63" s="75">
        <f>VLOOKUP(B63,'Origem '!$A$1:$D$181,4,0)</f>
        <v>9596</v>
      </c>
      <c r="F63" s="75">
        <f>VLOOKUP(B63,'Origem '!$A$1:$E$181,5,0)</f>
        <v>10414</v>
      </c>
      <c r="G63" s="75">
        <f>VLOOKUP(B63,'Origem '!$A$1:$F$181,6,0)</f>
        <v>11156</v>
      </c>
      <c r="H63" s="75">
        <f>VLOOKUP(B63,'Origem '!$A$1:$G$181,7,0)</f>
        <v>11398</v>
      </c>
      <c r="I63" s="75">
        <f>VLOOKUP(B63,'Origem '!$A$1:$H$181,8,0)</f>
        <v>11596</v>
      </c>
      <c r="J63" s="75">
        <f>E63*'Mark Up '!$C$2</f>
        <v>44333.520000000004</v>
      </c>
      <c r="K63" s="75">
        <f>F63*'Mark Up '!$C$2</f>
        <v>48112.68</v>
      </c>
      <c r="L63" s="75">
        <f>G63*'Mark Up '!$C$2</f>
        <v>51540.72</v>
      </c>
      <c r="M63" s="75">
        <f>H63*'Mark Up '!$C$2</f>
        <v>52658.76</v>
      </c>
      <c r="N63" s="75">
        <f>I63*'Mark Up '!$C$2</f>
        <v>53573.520000000004</v>
      </c>
    </row>
    <row r="64" spans="1:14" ht="30" x14ac:dyDescent="0.25">
      <c r="A64" s="127"/>
      <c r="B64" s="50" t="s">
        <v>175</v>
      </c>
      <c r="C64" s="69" t="s">
        <v>560</v>
      </c>
      <c r="D64" s="50" t="s">
        <v>100</v>
      </c>
      <c r="E64" s="75">
        <f>VLOOKUP(B64,'Origem '!$A$1:$D$181,4,0)</f>
        <v>11295</v>
      </c>
      <c r="F64" s="75">
        <f>VLOOKUP(B64,'Origem '!$A$1:$E$181,5,0)</f>
        <v>12064</v>
      </c>
      <c r="G64" s="75">
        <f>VLOOKUP(B64,'Origem '!$A$1:$F$181,6,0)</f>
        <v>13068</v>
      </c>
      <c r="H64" s="75">
        <f>VLOOKUP(B64,'Origem '!$A$1:$G$181,7,0)</f>
        <v>13356</v>
      </c>
      <c r="I64" s="75">
        <f>VLOOKUP(B64,'Origem '!$A$1:$H$181,8,0)</f>
        <v>13652</v>
      </c>
      <c r="J64" s="75">
        <f>E64*'Mark Up '!$C$2</f>
        <v>52182.9</v>
      </c>
      <c r="K64" s="75">
        <f>F64*'Mark Up '!$C$2</f>
        <v>55735.68</v>
      </c>
      <c r="L64" s="75">
        <f>G64*'Mark Up '!$C$2</f>
        <v>60374.16</v>
      </c>
      <c r="M64" s="75">
        <f>H64*'Mark Up '!$C$2</f>
        <v>61704.72</v>
      </c>
      <c r="N64" s="75">
        <f>I64*'Mark Up '!$C$2</f>
        <v>63072.24</v>
      </c>
    </row>
    <row r="65" spans="1:14" ht="30" x14ac:dyDescent="0.25">
      <c r="A65" s="127"/>
      <c r="B65" s="50" t="s">
        <v>176</v>
      </c>
      <c r="C65" s="69" t="s">
        <v>560</v>
      </c>
      <c r="D65" s="50" t="s">
        <v>101</v>
      </c>
      <c r="E65" s="75">
        <f>VLOOKUP(B65,'Origem '!$A$1:$D$181,4,0)</f>
        <v>11451</v>
      </c>
      <c r="F65" s="75">
        <f>VLOOKUP(B65,'Origem '!$A$1:$E$181,5,0)</f>
        <v>12654</v>
      </c>
      <c r="G65" s="75">
        <f>VLOOKUP(B65,'Origem '!$A$1:$F$181,6,0)</f>
        <v>13311</v>
      </c>
      <c r="H65" s="75">
        <f>VLOOKUP(B65,'Origem '!$A$1:$G$181,7,0)</f>
        <v>13591</v>
      </c>
      <c r="I65" s="75">
        <f>VLOOKUP(B65,'Origem '!$A$1:$H$181,8,0)</f>
        <v>13828</v>
      </c>
      <c r="J65" s="75">
        <f>E65*'Mark Up '!$C$2</f>
        <v>52903.62</v>
      </c>
      <c r="K65" s="75">
        <f>F65*'Mark Up '!$C$2</f>
        <v>58461.48</v>
      </c>
      <c r="L65" s="75">
        <f>G65*'Mark Up '!$C$2</f>
        <v>61496.82</v>
      </c>
      <c r="M65" s="75">
        <f>H65*'Mark Up '!$C$2</f>
        <v>62790.42</v>
      </c>
      <c r="N65" s="75">
        <f>I65*'Mark Up '!$C$2</f>
        <v>63885.36</v>
      </c>
    </row>
    <row r="66" spans="1:14" ht="30" x14ac:dyDescent="0.25">
      <c r="A66" s="117"/>
      <c r="B66" s="50" t="s">
        <v>177</v>
      </c>
      <c r="C66" s="69" t="s">
        <v>560</v>
      </c>
      <c r="D66" s="50" t="s">
        <v>102</v>
      </c>
      <c r="E66" s="75">
        <f>VLOOKUP(B66,'Origem '!$A$1:$D$181,4,0)</f>
        <v>12230</v>
      </c>
      <c r="F66" s="75">
        <f>VLOOKUP(B66,'Origem '!$A$1:$E$181,5,0)</f>
        <v>13335</v>
      </c>
      <c r="G66" s="75">
        <f>VLOOKUP(B66,'Origem '!$A$1:$F$181,6,0)</f>
        <v>14051</v>
      </c>
      <c r="H66" s="75">
        <f>VLOOKUP(B66,'Origem '!$A$1:$G$181,7,0)</f>
        <v>14374</v>
      </c>
      <c r="I66" s="75">
        <f>VLOOKUP(B66,'Origem '!$A$1:$H$181,8,0)</f>
        <v>14685</v>
      </c>
      <c r="J66" s="75">
        <f>E66*'Mark Up '!$C$2</f>
        <v>56502.6</v>
      </c>
      <c r="K66" s="75">
        <f>F66*'Mark Up '!$C$2</f>
        <v>61607.700000000004</v>
      </c>
      <c r="L66" s="75">
        <f>G66*'Mark Up '!$C$2</f>
        <v>64915.62</v>
      </c>
      <c r="M66" s="75">
        <f>H66*'Mark Up '!$C$2</f>
        <v>66407.88</v>
      </c>
      <c r="N66" s="75">
        <f>I66*'Mark Up '!$C$2</f>
        <v>67844.7</v>
      </c>
    </row>
    <row r="67" spans="1:14" ht="19.5" customHeight="1" x14ac:dyDescent="0.25">
      <c r="A67" s="131" t="s">
        <v>392</v>
      </c>
      <c r="B67" s="50" t="s">
        <v>200</v>
      </c>
      <c r="C67" s="61" t="s">
        <v>385</v>
      </c>
      <c r="D67" s="50" t="s">
        <v>0</v>
      </c>
      <c r="E67" s="75">
        <f>VLOOKUP(B67,'Origem '!$A$1:$D$181,4,0)</f>
        <v>4505</v>
      </c>
      <c r="F67" s="75">
        <f>VLOOKUP(B67,'Origem '!$A$1:$E$181,5,0)</f>
        <v>5357</v>
      </c>
      <c r="G67" s="75">
        <f>VLOOKUP(B67,'Origem '!$A$1:$F$181,6,0)</f>
        <v>5603</v>
      </c>
      <c r="H67" s="75">
        <f>VLOOKUP(B67,'Origem '!$A$1:$G$181,7,0)</f>
        <v>5705</v>
      </c>
      <c r="I67" s="75">
        <f>VLOOKUP(B67,'Origem '!$A$1:$H$181,8,0)</f>
        <v>5874</v>
      </c>
      <c r="J67" s="75">
        <f>E67*'Mark Up '!$C$2</f>
        <v>20813.100000000002</v>
      </c>
      <c r="K67" s="75">
        <f>F67*'Mark Up '!$C$2</f>
        <v>24749.34</v>
      </c>
      <c r="L67" s="75">
        <f>G67*'Mark Up '!$C$2</f>
        <v>25885.86</v>
      </c>
      <c r="M67" s="75">
        <f>H67*'Mark Up '!$C$2</f>
        <v>26357.100000000002</v>
      </c>
      <c r="N67" s="75">
        <f>I67*'Mark Up '!$C$2</f>
        <v>27137.88</v>
      </c>
    </row>
    <row r="68" spans="1:14" ht="19.5" customHeight="1" x14ac:dyDescent="0.25">
      <c r="A68" s="131"/>
      <c r="B68" s="50" t="s">
        <v>201</v>
      </c>
      <c r="C68" s="61" t="s">
        <v>385</v>
      </c>
      <c r="D68" s="50" t="s">
        <v>1</v>
      </c>
      <c r="E68" s="75">
        <f>VLOOKUP(B68,'Origem '!$A$1:$D$181,4,0)</f>
        <v>4726</v>
      </c>
      <c r="F68" s="75">
        <f>VLOOKUP(B68,'Origem '!$A$1:$E$181,5,0)</f>
        <v>5764</v>
      </c>
      <c r="G68" s="75">
        <f>VLOOKUP(B68,'Origem '!$A$1:$F$181,6,0)</f>
        <v>5935</v>
      </c>
      <c r="H68" s="75">
        <f>VLOOKUP(B68,'Origem '!$A$1:$G$181,7,0)</f>
        <v>6048</v>
      </c>
      <c r="I68" s="75">
        <f>VLOOKUP(B68,'Origem '!$A$1:$H$181,8,0)</f>
        <v>6230</v>
      </c>
      <c r="J68" s="75">
        <f>E68*'Mark Up '!$C$2</f>
        <v>21834.12</v>
      </c>
      <c r="K68" s="75">
        <f>F68*'Mark Up '!$C$2</f>
        <v>26629.68</v>
      </c>
      <c r="L68" s="75">
        <f>G68*'Mark Up '!$C$2</f>
        <v>27419.7</v>
      </c>
      <c r="M68" s="75">
        <f>H68*'Mark Up '!$C$2</f>
        <v>27941.760000000002</v>
      </c>
      <c r="N68" s="75">
        <f>I68*'Mark Up '!$C$2</f>
        <v>28782.600000000002</v>
      </c>
    </row>
    <row r="69" spans="1:14" ht="19.5" customHeight="1" x14ac:dyDescent="0.25">
      <c r="A69" s="131"/>
      <c r="B69" s="50" t="s">
        <v>202</v>
      </c>
      <c r="C69" s="61" t="s">
        <v>385</v>
      </c>
      <c r="D69" s="50" t="s">
        <v>2</v>
      </c>
      <c r="E69" s="75">
        <f>VLOOKUP(B69,'Origem '!$A$1:$D$181,4,0)</f>
        <v>5214</v>
      </c>
      <c r="F69" s="75">
        <f>VLOOKUP(B69,'Origem '!$A$1:$E$181,5,0)</f>
        <v>6016</v>
      </c>
      <c r="G69" s="75">
        <f>VLOOKUP(B69,'Origem '!$A$1:$F$181,6,0)</f>
        <v>6326</v>
      </c>
      <c r="H69" s="75">
        <f>VLOOKUP(B69,'Origem '!$A$1:$G$181,7,0)</f>
        <v>6420</v>
      </c>
      <c r="I69" s="75">
        <f>VLOOKUP(B69,'Origem '!$A$1:$H$181,8,0)</f>
        <v>6592</v>
      </c>
      <c r="J69" s="75">
        <f>E69*'Mark Up '!$C$2</f>
        <v>24088.68</v>
      </c>
      <c r="K69" s="75">
        <f>F69*'Mark Up '!$C$2</f>
        <v>27793.920000000002</v>
      </c>
      <c r="L69" s="75">
        <f>G69*'Mark Up '!$C$2</f>
        <v>29226.12</v>
      </c>
      <c r="M69" s="75">
        <f>H69*'Mark Up '!$C$2</f>
        <v>29660.400000000001</v>
      </c>
      <c r="N69" s="75">
        <f>I69*'Mark Up '!$C$2</f>
        <v>30455.040000000001</v>
      </c>
    </row>
    <row r="70" spans="1:14" ht="19.5" customHeight="1" x14ac:dyDescent="0.25">
      <c r="A70" s="131"/>
      <c r="B70" s="50" t="s">
        <v>203</v>
      </c>
      <c r="C70" s="61" t="s">
        <v>385</v>
      </c>
      <c r="D70" s="50" t="s">
        <v>3</v>
      </c>
      <c r="E70" s="75">
        <f>VLOOKUP(B70,'Origem '!$A$1:$D$181,4,0)</f>
        <v>5483</v>
      </c>
      <c r="F70" s="75">
        <f>VLOOKUP(B70,'Origem '!$A$1:$E$181,5,0)</f>
        <v>6225</v>
      </c>
      <c r="G70" s="75">
        <f>VLOOKUP(B70,'Origem '!$A$1:$F$181,6,0)</f>
        <v>6626</v>
      </c>
      <c r="H70" s="75">
        <f>VLOOKUP(B70,'Origem '!$A$1:$G$181,7,0)</f>
        <v>6711</v>
      </c>
      <c r="I70" s="75">
        <f>VLOOKUP(B70,'Origem '!$A$1:$H$181,8,0)</f>
        <v>6886</v>
      </c>
      <c r="J70" s="75">
        <f>E70*'Mark Up '!$C$2</f>
        <v>25331.46</v>
      </c>
      <c r="K70" s="75">
        <f>F70*'Mark Up '!$C$2</f>
        <v>28759.5</v>
      </c>
      <c r="L70" s="75">
        <f>G70*'Mark Up '!$C$2</f>
        <v>30612.12</v>
      </c>
      <c r="M70" s="75">
        <f>H70*'Mark Up '!$C$2</f>
        <v>31004.82</v>
      </c>
      <c r="N70" s="75">
        <f>I70*'Mark Up '!$C$2</f>
        <v>31813.32</v>
      </c>
    </row>
    <row r="71" spans="1:14" ht="19.5" customHeight="1" x14ac:dyDescent="0.25">
      <c r="A71" s="131"/>
      <c r="B71" s="50" t="s">
        <v>204</v>
      </c>
      <c r="C71" s="61" t="s">
        <v>385</v>
      </c>
      <c r="D71" s="50" t="s">
        <v>6</v>
      </c>
      <c r="E71" s="75">
        <f>VLOOKUP(B71,'Origem '!$A$1:$D$181,4,0)</f>
        <v>6137</v>
      </c>
      <c r="F71" s="75">
        <f>VLOOKUP(B71,'Origem '!$A$1:$E$181,5,0)</f>
        <v>6732</v>
      </c>
      <c r="G71" s="75">
        <f>VLOOKUP(B71,'Origem '!$A$1:$F$181,6,0)</f>
        <v>7346</v>
      </c>
      <c r="H71" s="75">
        <f>VLOOKUP(B71,'Origem '!$A$1:$G$181,7,0)</f>
        <v>7421</v>
      </c>
      <c r="I71" s="75">
        <f>VLOOKUP(B71,'Origem '!$A$1:$H$181,8,0)</f>
        <v>7599</v>
      </c>
      <c r="J71" s="75">
        <f>E71*'Mark Up '!$C$2</f>
        <v>28352.940000000002</v>
      </c>
      <c r="K71" s="75">
        <f>F71*'Mark Up '!$C$2</f>
        <v>31101.84</v>
      </c>
      <c r="L71" s="75">
        <f>G71*'Mark Up '!$C$2</f>
        <v>33938.520000000004</v>
      </c>
      <c r="M71" s="75">
        <f>H71*'Mark Up '!$C$2</f>
        <v>34285.020000000004</v>
      </c>
      <c r="N71" s="75">
        <f>I71*'Mark Up '!$C$2</f>
        <v>35107.379999999997</v>
      </c>
    </row>
    <row r="72" spans="1:14" ht="19.5" customHeight="1" x14ac:dyDescent="0.25">
      <c r="A72" s="131"/>
      <c r="B72" s="50" t="s">
        <v>205</v>
      </c>
      <c r="C72" s="61" t="s">
        <v>385</v>
      </c>
      <c r="D72" s="50" t="s">
        <v>4</v>
      </c>
      <c r="E72" s="75">
        <f>VLOOKUP(B72,'Origem '!$A$1:$D$181,4,0)</f>
        <v>7372</v>
      </c>
      <c r="F72" s="75">
        <f>VLOOKUP(B72,'Origem '!$A$1:$E$181,5,0)</f>
        <v>8083</v>
      </c>
      <c r="G72" s="75">
        <f>VLOOKUP(B72,'Origem '!$A$1:$F$181,6,0)</f>
        <v>8752</v>
      </c>
      <c r="H72" s="75">
        <f>VLOOKUP(B72,'Origem '!$A$1:$G$181,7,0)</f>
        <v>8817</v>
      </c>
      <c r="I72" s="75">
        <f>VLOOKUP(B72,'Origem '!$A$1:$H$181,8,0)</f>
        <v>8998</v>
      </c>
      <c r="J72" s="75">
        <f>E72*'Mark Up '!$C$2</f>
        <v>34058.639999999999</v>
      </c>
      <c r="K72" s="75">
        <f>F72*'Mark Up '!$C$2</f>
        <v>37343.46</v>
      </c>
      <c r="L72" s="75">
        <f>G72*'Mark Up '!$C$2</f>
        <v>40434.239999999998</v>
      </c>
      <c r="M72" s="75">
        <f>H72*'Mark Up '!$C$2</f>
        <v>40734.54</v>
      </c>
      <c r="N72" s="75">
        <f>I72*'Mark Up '!$C$2</f>
        <v>41570.76</v>
      </c>
    </row>
    <row r="73" spans="1:14" ht="19.5" customHeight="1" x14ac:dyDescent="0.25">
      <c r="A73" s="131"/>
      <c r="B73" s="50" t="s">
        <v>206</v>
      </c>
      <c r="C73" s="61" t="s">
        <v>385</v>
      </c>
      <c r="D73" s="50" t="s">
        <v>5</v>
      </c>
      <c r="E73" s="75">
        <f>VLOOKUP(B73,'Origem '!$A$1:$D$181,4,0)</f>
        <v>7578</v>
      </c>
      <c r="F73" s="75">
        <f>VLOOKUP(B73,'Origem '!$A$1:$E$181,5,0)</f>
        <v>8303</v>
      </c>
      <c r="G73" s="75">
        <f>VLOOKUP(B73,'Origem '!$A$1:$F$181,6,0)</f>
        <v>9021</v>
      </c>
      <c r="H73" s="75">
        <f>VLOOKUP(B73,'Origem '!$A$1:$G$181,7,0)</f>
        <v>9088</v>
      </c>
      <c r="I73" s="75">
        <f>VLOOKUP(B73,'Origem '!$A$1:$H$181,8,0)</f>
        <v>9270</v>
      </c>
      <c r="J73" s="75">
        <f>E73*'Mark Up '!$C$2</f>
        <v>35010.36</v>
      </c>
      <c r="K73" s="75">
        <f>F73*'Mark Up '!$C$2</f>
        <v>38359.86</v>
      </c>
      <c r="L73" s="75">
        <f>G73*'Mark Up '!$C$2</f>
        <v>41677.020000000004</v>
      </c>
      <c r="M73" s="75">
        <f>H73*'Mark Up '!$C$2</f>
        <v>41986.559999999998</v>
      </c>
      <c r="N73" s="75">
        <f>I73*'Mark Up '!$C$2</f>
        <v>42827.4</v>
      </c>
    </row>
    <row r="74" spans="1:14" ht="19.5" customHeight="1" x14ac:dyDescent="0.25">
      <c r="A74" s="116" t="s">
        <v>396</v>
      </c>
      <c r="B74" s="50" t="s">
        <v>241</v>
      </c>
      <c r="C74" s="61" t="s">
        <v>567</v>
      </c>
      <c r="D74" s="50" t="s">
        <v>470</v>
      </c>
      <c r="E74" s="75">
        <f>VLOOKUP(B74,'Origem '!$A$1:$D$181,4,0)</f>
        <v>4372</v>
      </c>
      <c r="F74" s="75">
        <f>VLOOKUP(B74,'Origem '!$A$1:$E$181,5,0)</f>
        <v>4271</v>
      </c>
      <c r="G74" s="75">
        <f>VLOOKUP(B74,'Origem '!$A$1:$F$181,6,0)</f>
        <v>4512</v>
      </c>
      <c r="H74" s="75">
        <f>VLOOKUP(B74,'Origem '!$A$1:$G$181,7,0)</f>
        <v>4590</v>
      </c>
      <c r="I74" s="75">
        <f>VLOOKUP(B74,'Origem '!$A$1:$H$181,8,0)</f>
        <v>4669</v>
      </c>
      <c r="J74" s="75">
        <f>E74*'Mark Up '!$C$2</f>
        <v>20198.64</v>
      </c>
      <c r="K74" s="75">
        <f>F74*'Mark Up '!$C$2</f>
        <v>19732.02</v>
      </c>
      <c r="L74" s="75">
        <f>G74*'Mark Up '!$C$2</f>
        <v>20845.439999999999</v>
      </c>
      <c r="M74" s="75">
        <f>H74*'Mark Up '!$C$2</f>
        <v>21205.8</v>
      </c>
      <c r="N74" s="75">
        <f>I74*'Mark Up '!$C$2</f>
        <v>21570.78</v>
      </c>
    </row>
    <row r="75" spans="1:14" ht="19.5" customHeight="1" x14ac:dyDescent="0.25">
      <c r="A75" s="127"/>
      <c r="B75" s="50" t="s">
        <v>242</v>
      </c>
      <c r="C75" s="61" t="s">
        <v>567</v>
      </c>
      <c r="D75" s="50" t="s">
        <v>469</v>
      </c>
      <c r="E75" s="75">
        <f>VLOOKUP(B75,'Origem '!$A$1:$D$181,4,0)</f>
        <v>4652</v>
      </c>
      <c r="F75" s="75">
        <f>VLOOKUP(B75,'Origem '!$A$1:$E$181,5,0)</f>
        <v>4560</v>
      </c>
      <c r="G75" s="75">
        <f>VLOOKUP(B75,'Origem '!$A$1:$F$181,6,0)</f>
        <v>4928</v>
      </c>
      <c r="H75" s="75">
        <f>VLOOKUP(B75,'Origem '!$A$1:$G$181,7,0)</f>
        <v>5013</v>
      </c>
      <c r="I75" s="75">
        <f>VLOOKUP(B75,'Origem '!$A$1:$H$181,8,0)</f>
        <v>5099</v>
      </c>
      <c r="J75" s="75">
        <f>E75*'Mark Up '!$C$2</f>
        <v>21492.240000000002</v>
      </c>
      <c r="K75" s="75">
        <f>F75*'Mark Up '!$C$2</f>
        <v>21067.200000000001</v>
      </c>
      <c r="L75" s="75">
        <f>G75*'Mark Up '!$C$2</f>
        <v>22767.360000000001</v>
      </c>
      <c r="M75" s="75">
        <f>H75*'Mark Up '!$C$2</f>
        <v>23160.06</v>
      </c>
      <c r="N75" s="75">
        <f>I75*'Mark Up '!$C$2</f>
        <v>23557.38</v>
      </c>
    </row>
    <row r="76" spans="1:14" ht="19.5" customHeight="1" x14ac:dyDescent="0.25">
      <c r="A76" s="127"/>
      <c r="B76" s="50" t="s">
        <v>243</v>
      </c>
      <c r="C76" s="61" t="s">
        <v>567</v>
      </c>
      <c r="D76" s="50" t="s">
        <v>468</v>
      </c>
      <c r="E76" s="75">
        <f>VLOOKUP(B76,'Origem '!$A$1:$D$181,4,0)</f>
        <v>5089</v>
      </c>
      <c r="F76" s="75">
        <f>VLOOKUP(B76,'Origem '!$A$1:$E$181,5,0)</f>
        <v>4946</v>
      </c>
      <c r="G76" s="75">
        <f>VLOOKUP(B76,'Origem '!$A$1:$F$181,6,0)</f>
        <v>5337</v>
      </c>
      <c r="H76" s="75">
        <f>VLOOKUP(B76,'Origem '!$A$1:$G$181,7,0)</f>
        <v>5429</v>
      </c>
      <c r="I76" s="75">
        <f>VLOOKUP(B76,'Origem '!$A$1:$H$181,8,0)</f>
        <v>5522</v>
      </c>
      <c r="J76" s="75">
        <f>E76*'Mark Up '!$C$2</f>
        <v>23511.18</v>
      </c>
      <c r="K76" s="75">
        <f>F76*'Mark Up '!$C$2</f>
        <v>22850.52</v>
      </c>
      <c r="L76" s="75">
        <f>G76*'Mark Up '!$C$2</f>
        <v>24656.940000000002</v>
      </c>
      <c r="M76" s="75">
        <f>H76*'Mark Up '!$C$2</f>
        <v>25081.98</v>
      </c>
      <c r="N76" s="75">
        <f>I76*'Mark Up '!$C$2</f>
        <v>25511.64</v>
      </c>
    </row>
    <row r="77" spans="1:14" ht="19.5" customHeight="1" x14ac:dyDescent="0.25">
      <c r="A77" s="127"/>
      <c r="B77" s="50" t="s">
        <v>244</v>
      </c>
      <c r="C77" s="61" t="s">
        <v>567</v>
      </c>
      <c r="D77" s="50" t="s">
        <v>471</v>
      </c>
      <c r="E77" s="75">
        <f>VLOOKUP(B77,'Origem '!$A$1:$D$181,4,0)</f>
        <v>5893</v>
      </c>
      <c r="F77" s="75">
        <f>VLOOKUP(B77,'Origem '!$A$1:$E$181,5,0)</f>
        <v>5718</v>
      </c>
      <c r="G77" s="75">
        <f>VLOOKUP(B77,'Origem '!$A$1:$F$181,6,0)</f>
        <v>6202</v>
      </c>
      <c r="H77" s="75">
        <f>VLOOKUP(B77,'Origem '!$A$1:$G$181,7,0)</f>
        <v>6354</v>
      </c>
      <c r="I77" s="75">
        <f>VLOOKUP(B77,'Origem '!$A$1:$H$181,8,0)</f>
        <v>6463</v>
      </c>
      <c r="J77" s="75">
        <f>E77*'Mark Up '!$C$2</f>
        <v>27225.66</v>
      </c>
      <c r="K77" s="75">
        <f>F77*'Mark Up '!$C$2</f>
        <v>26417.16</v>
      </c>
      <c r="L77" s="75">
        <f>G77*'Mark Up '!$C$2</f>
        <v>28653.24</v>
      </c>
      <c r="M77" s="75">
        <f>H77*'Mark Up '!$C$2</f>
        <v>29355.48</v>
      </c>
      <c r="N77" s="75">
        <f>I77*'Mark Up '!$C$2</f>
        <v>29859.06</v>
      </c>
    </row>
    <row r="78" spans="1:14" ht="19.5" customHeight="1" x14ac:dyDescent="0.25">
      <c r="A78" s="117"/>
      <c r="B78" s="50" t="s">
        <v>245</v>
      </c>
      <c r="C78" s="61" t="s">
        <v>567</v>
      </c>
      <c r="D78" s="50" t="s">
        <v>472</v>
      </c>
      <c r="E78" s="75">
        <f>VLOOKUP(B78,'Origem '!$A$1:$D$181,4,0)</f>
        <v>7532</v>
      </c>
      <c r="F78" s="75">
        <f>VLOOKUP(B78,'Origem '!$A$1:$E$181,5,0)</f>
        <v>7292</v>
      </c>
      <c r="G78" s="75">
        <f>VLOOKUP(B78,'Origem '!$A$1:$F$181,6,0)</f>
        <v>7398</v>
      </c>
      <c r="H78" s="75">
        <f>VLOOKUP(B78,'Origem '!$A$1:$G$181,7,0)</f>
        <v>7480</v>
      </c>
      <c r="I78" s="75">
        <f>VLOOKUP(B78,'Origem '!$A$1:$H$181,8,0)</f>
        <v>7698</v>
      </c>
      <c r="J78" s="75">
        <f>E78*'Mark Up '!$C$2</f>
        <v>34797.840000000004</v>
      </c>
      <c r="K78" s="75">
        <f>F78*'Mark Up '!$C$2</f>
        <v>33689.040000000001</v>
      </c>
      <c r="L78" s="75">
        <f>G78*'Mark Up '!$C$2</f>
        <v>34178.76</v>
      </c>
      <c r="M78" s="75">
        <f>H78*'Mark Up '!$C$2</f>
        <v>34557.599999999999</v>
      </c>
      <c r="N78" s="75">
        <f>I78*'Mark Up '!$C$2</f>
        <v>35564.76</v>
      </c>
    </row>
  </sheetData>
  <sheetProtection algorithmName="SHA-512" hashValue="nDngeg8RmRApPm3nEDLY0uJxGONI5aP9gKT+cuE0y7pr+PaW8WbNQK+scV0SfVBx3M8/6HSGN1hiKge55RSgCQ==" saltValue="+I/wtKn2222GG/uuARe1xA==" spinCount="100000" sheet="1" objects="1" scenarios="1"/>
  <sortState xmlns:xlrd2="http://schemas.microsoft.com/office/spreadsheetml/2017/richdata2" ref="B5:D78">
    <sortCondition ref="C5:C78"/>
  </sortState>
  <mergeCells count="21">
    <mergeCell ref="M1:N1"/>
    <mergeCell ref="J2:N2"/>
    <mergeCell ref="A53:A59"/>
    <mergeCell ref="A60:A66"/>
    <mergeCell ref="A67:A73"/>
    <mergeCell ref="A74:A78"/>
    <mergeCell ref="B2:B4"/>
    <mergeCell ref="A42:A47"/>
    <mergeCell ref="A48:A52"/>
    <mergeCell ref="A19:A22"/>
    <mergeCell ref="A23:A27"/>
    <mergeCell ref="A5:A18"/>
    <mergeCell ref="H1:I1"/>
    <mergeCell ref="C1:G1"/>
    <mergeCell ref="A28:A34"/>
    <mergeCell ref="A35:A41"/>
    <mergeCell ref="E2:I2"/>
    <mergeCell ref="A2:A4"/>
    <mergeCell ref="C2:C4"/>
    <mergeCell ref="D2:D4"/>
    <mergeCell ref="A1:B1"/>
  </mergeCells>
  <pageMargins left="0" right="0" top="0" bottom="0" header="0" footer="0"/>
  <pageSetup paperSize="9" scale="76" orientation="landscape" r:id="rId1"/>
  <headerFooter alignWithMargins="0">
    <oddFooter>&amp;RPágina &amp;P de &amp;N</oddFooter>
  </headerFooter>
  <rowBreaks count="3" manualBreakCount="3">
    <brk id="22" max="16383" man="1"/>
    <brk id="41" max="16383" man="1"/>
    <brk id="66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"/>
  <sheetViews>
    <sheetView showGridLines="0" showRowColHeaders="0" zoomScaleNormal="100" workbookViewId="0">
      <selection activeCell="A8" sqref="A8:I8"/>
    </sheetView>
  </sheetViews>
  <sheetFormatPr defaultRowHeight="15" x14ac:dyDescent="0.25"/>
  <cols>
    <col min="9" max="9" width="139.140625" customWidth="1"/>
  </cols>
  <sheetData>
    <row r="1" spans="1:11" ht="26.25" x14ac:dyDescent="0.25">
      <c r="A1" s="134" t="s">
        <v>130</v>
      </c>
      <c r="B1" s="134"/>
      <c r="C1" s="134"/>
      <c r="D1" s="134"/>
      <c r="E1" s="134"/>
      <c r="F1" s="134"/>
      <c r="G1" s="134"/>
      <c r="H1" s="134"/>
      <c r="I1" s="134"/>
    </row>
    <row r="2" spans="1:11" ht="18" x14ac:dyDescent="0.25">
      <c r="A2" s="135" t="s">
        <v>131</v>
      </c>
      <c r="B2" s="135"/>
      <c r="C2" s="135"/>
      <c r="D2" s="135"/>
      <c r="E2" s="135"/>
      <c r="F2" s="135"/>
      <c r="G2" s="135"/>
      <c r="H2" s="135"/>
      <c r="I2" s="135"/>
      <c r="J2" s="43"/>
      <c r="K2" s="43"/>
    </row>
    <row r="3" spans="1:11" ht="18.75" x14ac:dyDescent="0.25">
      <c r="A3" s="136" t="s">
        <v>132</v>
      </c>
      <c r="B3" s="132"/>
      <c r="C3" s="132"/>
      <c r="D3" s="132"/>
      <c r="E3" s="132"/>
      <c r="F3" s="132"/>
      <c r="G3" s="132"/>
      <c r="H3" s="132"/>
      <c r="I3" s="132"/>
      <c r="J3" s="45"/>
      <c r="K3" s="45"/>
    </row>
    <row r="4" spans="1:11" ht="18.75" x14ac:dyDescent="0.25">
      <c r="A4" s="132" t="s">
        <v>138</v>
      </c>
      <c r="B4" s="132"/>
      <c r="C4" s="132"/>
      <c r="D4" s="132"/>
      <c r="E4" s="132"/>
      <c r="F4" s="132"/>
      <c r="G4" s="132"/>
      <c r="H4" s="132"/>
      <c r="I4" s="132"/>
      <c r="J4" s="45"/>
      <c r="K4" s="45"/>
    </row>
    <row r="5" spans="1:11" ht="18.75" x14ac:dyDescent="0.25">
      <c r="A5" s="132" t="s">
        <v>133</v>
      </c>
      <c r="B5" s="132"/>
      <c r="C5" s="132"/>
      <c r="D5" s="132"/>
      <c r="E5" s="132"/>
      <c r="F5" s="132"/>
      <c r="G5" s="132"/>
      <c r="H5" s="132"/>
      <c r="I5" s="132"/>
      <c r="J5" s="45"/>
      <c r="K5" s="45"/>
    </row>
    <row r="6" spans="1:11" ht="18.75" x14ac:dyDescent="0.25">
      <c r="A6" s="132" t="s">
        <v>134</v>
      </c>
      <c r="B6" s="132"/>
      <c r="C6" s="132"/>
      <c r="D6" s="132"/>
      <c r="E6" s="132"/>
      <c r="F6" s="132"/>
      <c r="G6" s="132"/>
      <c r="H6" s="132"/>
      <c r="I6" s="132"/>
      <c r="J6" s="45"/>
      <c r="K6" s="45"/>
    </row>
    <row r="7" spans="1:11" ht="18.75" x14ac:dyDescent="0.25">
      <c r="A7" s="132" t="s">
        <v>135</v>
      </c>
      <c r="B7" s="132"/>
      <c r="C7" s="132"/>
      <c r="D7" s="132"/>
      <c r="E7" s="132"/>
      <c r="F7" s="132"/>
      <c r="G7" s="132"/>
      <c r="H7" s="132"/>
      <c r="I7" s="132"/>
      <c r="J7" s="45"/>
      <c r="K7" s="45"/>
    </row>
    <row r="8" spans="1:11" ht="18.75" x14ac:dyDescent="0.25">
      <c r="A8" s="132" t="s">
        <v>136</v>
      </c>
      <c r="B8" s="132"/>
      <c r="C8" s="132"/>
      <c r="D8" s="132"/>
      <c r="E8" s="132"/>
      <c r="F8" s="132"/>
      <c r="G8" s="132"/>
      <c r="H8" s="132"/>
      <c r="I8" s="132"/>
      <c r="J8" s="45"/>
      <c r="K8" s="45"/>
    </row>
    <row r="9" spans="1:11" ht="18.75" x14ac:dyDescent="0.25">
      <c r="A9" s="132" t="s">
        <v>131</v>
      </c>
      <c r="B9" s="132"/>
      <c r="C9" s="132"/>
      <c r="D9" s="132"/>
      <c r="E9" s="132"/>
      <c r="F9" s="132"/>
      <c r="G9" s="132"/>
      <c r="H9" s="132"/>
      <c r="I9" s="132"/>
      <c r="J9" s="45"/>
      <c r="K9" s="45"/>
    </row>
    <row r="10" spans="1:11" ht="18.75" x14ac:dyDescent="0.25">
      <c r="A10" s="133" t="s">
        <v>557</v>
      </c>
      <c r="B10" s="133"/>
      <c r="C10" s="133"/>
      <c r="D10" s="133"/>
      <c r="E10" s="133"/>
      <c r="F10" s="133"/>
      <c r="G10" s="133"/>
      <c r="H10" s="133"/>
      <c r="I10" s="133"/>
      <c r="J10" s="45"/>
      <c r="K10" s="45"/>
    </row>
  </sheetData>
  <sheetProtection algorithmName="SHA-512" hashValue="mhSDuLNUTj9Myybe5pd/vmaEgZ4JQFoON5NHXDFcMLoyRThwwh1XbbrjOs8dK7s0cQhIIX38kFdUSRBkhoKiXA==" saltValue="1EDS76Jjvu0SfYZp6dQYwA==" spinCount="100000" sheet="1" objects="1" scenarios="1"/>
  <mergeCells count="10">
    <mergeCell ref="A7:I7"/>
    <mergeCell ref="A8:I8"/>
    <mergeCell ref="A9:I9"/>
    <mergeCell ref="A10:I10"/>
    <mergeCell ref="A1:I1"/>
    <mergeCell ref="A2:I2"/>
    <mergeCell ref="A3:I3"/>
    <mergeCell ref="A4:I4"/>
    <mergeCell ref="A5:I5"/>
    <mergeCell ref="A6:I6"/>
  </mergeCells>
  <pageMargins left="0.511811024" right="0.511811024" top="0.78740157499999996" bottom="0.78740157499999996" header="0.31496062000000002" footer="0.31496062000000002"/>
  <pageSetup paperSize="9" scale="6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2">
    <pageSetUpPr fitToPage="1"/>
  </sheetPr>
  <dimension ref="A1:I68"/>
  <sheetViews>
    <sheetView showGridLines="0" showRowColHeaders="0" zoomScale="60" zoomScaleNormal="60" workbookViewId="0">
      <selection activeCell="J26" sqref="J26"/>
    </sheetView>
  </sheetViews>
  <sheetFormatPr defaultRowHeight="15.75" x14ac:dyDescent="0.25"/>
  <cols>
    <col min="1" max="1" width="24.5703125" customWidth="1"/>
    <col min="2" max="2" width="18.28515625" style="7" customWidth="1"/>
    <col min="3" max="3" width="67.42578125" style="6" customWidth="1"/>
    <col min="4" max="4" width="80.28515625" style="20" hidden="1" customWidth="1"/>
    <col min="5" max="5" width="36.140625" style="8" customWidth="1"/>
    <col min="6" max="6" width="31.140625" style="4" customWidth="1"/>
    <col min="7" max="7" width="29.42578125" style="4" customWidth="1"/>
    <col min="8" max="9" width="28.5703125" style="4" customWidth="1"/>
  </cols>
  <sheetData>
    <row r="1" spans="1:9" s="2" customFormat="1" ht="26.25" customHeight="1" x14ac:dyDescent="0.25">
      <c r="A1" s="137" t="s">
        <v>126</v>
      </c>
      <c r="B1" s="138"/>
      <c r="C1" s="138"/>
      <c r="D1" s="138"/>
      <c r="E1" s="138"/>
      <c r="F1" s="138"/>
      <c r="G1" s="138"/>
      <c r="H1" s="138"/>
      <c r="I1" s="138"/>
    </row>
    <row r="2" spans="1:9" s="4" customFormat="1" ht="40.5" x14ac:dyDescent="0.25">
      <c r="A2" s="21"/>
      <c r="B2" s="22"/>
      <c r="C2" s="6"/>
      <c r="D2" s="20"/>
      <c r="E2" s="12" t="s">
        <v>28</v>
      </c>
      <c r="F2" s="13" t="s">
        <v>29</v>
      </c>
      <c r="G2" s="13" t="s">
        <v>30</v>
      </c>
      <c r="H2" s="13" t="s">
        <v>31</v>
      </c>
      <c r="I2" s="13" t="s">
        <v>158</v>
      </c>
    </row>
    <row r="3" spans="1:9" s="4" customFormat="1" ht="20.25" x14ac:dyDescent="0.25">
      <c r="A3" s="21"/>
      <c r="B3" s="22"/>
      <c r="C3" s="6"/>
      <c r="D3" s="20">
        <v>1</v>
      </c>
      <c r="E3" s="9" t="s">
        <v>33</v>
      </c>
      <c r="F3" s="35">
        <f>IFERROR(((VLOOKUP(D3,Vidros!$A$2:$C$67,3,0)*'Mark Up '!$C$2)),"X")</f>
        <v>4227.3</v>
      </c>
      <c r="G3" s="35">
        <f>IFERROR(((VLOOKUP(D3,Vidros!$A$2:$D$67,4,0)*'Mark Up '!$C$2)),"X")</f>
        <v>1552.32</v>
      </c>
      <c r="H3" s="35">
        <f>IFERROR(((VLOOKUP(D3,Vidros!$A$2:$E$67,5,0)*'Mark Up '!$C$2)),"X")</f>
        <v>7174.8600000000006</v>
      </c>
      <c r="I3" s="59" t="str">
        <f>IFERROR(((VLOOKUP(D3,Vidros!$A$2:$G$67,7,0)*'Mark Up '!$C$2)),"X")</f>
        <v>X</v>
      </c>
    </row>
    <row r="4" spans="1:9" s="4" customFormat="1" ht="20.25" x14ac:dyDescent="0.25">
      <c r="A4" s="21"/>
      <c r="B4" s="22"/>
      <c r="C4" s="6"/>
      <c r="D4" s="20">
        <v>2</v>
      </c>
      <c r="E4" s="3" t="s">
        <v>34</v>
      </c>
      <c r="F4" s="35">
        <f>IFERROR(((VLOOKUP(D4,Vidros!$A$2:$C$67,3,0)*'Mark Up '!$C$2)),"X")</f>
        <v>4901.82</v>
      </c>
      <c r="G4" s="35">
        <f>IFERROR(((VLOOKUP(D4,Vidros!$A$2:$D$67,4,0)*'Mark Up '!$C$2)),"X")</f>
        <v>1797.18</v>
      </c>
      <c r="H4" s="35">
        <f>IFERROR(((VLOOKUP(D4,Vidros!$A$2:$E$67,5,0)*'Mark Up '!$C$2)),"X")</f>
        <v>8126.58</v>
      </c>
      <c r="I4" s="59" t="str">
        <f>IFERROR(((VLOOKUP(D4,Vidros!$A$2:$G$67,7,0)*'Mark Up '!$C$2)),"X")</f>
        <v>X</v>
      </c>
    </row>
    <row r="5" spans="1:9" s="4" customFormat="1" ht="20.25" x14ac:dyDescent="0.25">
      <c r="A5" s="21"/>
      <c r="B5" s="22"/>
      <c r="C5" s="6"/>
      <c r="D5" s="20">
        <v>3</v>
      </c>
      <c r="E5" s="3" t="s">
        <v>35</v>
      </c>
      <c r="F5" s="35">
        <f>IFERROR(((VLOOKUP(D5,Vidros!$A$2:$C$67,3,0)*'Mark Up '!$C$2)),"X")</f>
        <v>5627.16</v>
      </c>
      <c r="G5" s="35">
        <f>IFERROR(((VLOOKUP(D5,Vidros!$A$2:$D$67,4,0)*'Mark Up '!$C$2)),"X")</f>
        <v>2060.52</v>
      </c>
      <c r="H5" s="35">
        <f>IFERROR(((VLOOKUP(D5,Vidros!$A$2:$E$67,5,0)*'Mark Up '!$C$2)),"X")</f>
        <v>9327.7800000000007</v>
      </c>
      <c r="I5" s="59" t="str">
        <f>IFERROR(((VLOOKUP(D5,Vidros!$A$2:$G$67,7,0)*'Mark Up '!$C$2)),"X")</f>
        <v>X</v>
      </c>
    </row>
    <row r="6" spans="1:9" s="4" customFormat="1" ht="20.25" customHeight="1" x14ac:dyDescent="0.25">
      <c r="A6" s="139"/>
      <c r="B6" s="139"/>
      <c r="C6" s="139"/>
      <c r="D6" s="20">
        <v>4</v>
      </c>
      <c r="E6" s="3" t="s">
        <v>36</v>
      </c>
      <c r="F6" s="35">
        <f>IFERROR(((VLOOKUP(D6,Vidros!$A$2:$C$67,3,0)*'Mark Up '!$C$2)),"X")</f>
        <v>6403.32</v>
      </c>
      <c r="G6" s="35">
        <f>IFERROR(((VLOOKUP(D6,Vidros!$A$2:$D$67,4,0)*'Mark Up '!$C$2)),"X")</f>
        <v>2342.34</v>
      </c>
      <c r="H6" s="35">
        <f>IFERROR(((VLOOKUP(D6,Vidros!$A$2:$E$67,5,0)*'Mark Up '!$C$2)),"X")</f>
        <v>10612.14</v>
      </c>
      <c r="I6" s="59" t="str">
        <f>IFERROR(((VLOOKUP(D6,Vidros!$A$2:$G$67,7,0)*'Mark Up '!$C$2)),"X")</f>
        <v>X</v>
      </c>
    </row>
    <row r="7" spans="1:9" s="4" customFormat="1" ht="21.75" customHeight="1" x14ac:dyDescent="0.25">
      <c r="A7" s="139"/>
      <c r="B7" s="139"/>
      <c r="C7" s="139"/>
      <c r="D7" s="20">
        <v>5</v>
      </c>
      <c r="E7" s="3" t="s">
        <v>37</v>
      </c>
      <c r="F7" s="35">
        <f>IFERROR(((VLOOKUP(D7,Vidros!$A$2:$C$67,3,0)*'Mark Up '!$C$2)),"X")</f>
        <v>3603.6</v>
      </c>
      <c r="G7" s="35">
        <f>IFERROR(((VLOOKUP(D7,Vidros!$A$2:$D$67,4,0)*'Mark Up '!$C$2)),"X")</f>
        <v>1321.32</v>
      </c>
      <c r="H7" s="35">
        <f>IFERROR(((VLOOKUP(D7,Vidros!$A$2:$E$67,5,0)*'Mark Up '!$C$2)),"X")</f>
        <v>6112.26</v>
      </c>
      <c r="I7" s="59">
        <f>IFERROR(((VLOOKUP(D7,Vidros!$A$2:$G$67,7,0)*'Mark Up '!$C$2)),"X")</f>
        <v>4924.92</v>
      </c>
    </row>
    <row r="8" spans="1:9" s="4" customFormat="1" ht="20.25" x14ac:dyDescent="0.25">
      <c r="A8" s="139"/>
      <c r="B8" s="139"/>
      <c r="C8" s="139"/>
      <c r="D8" s="20">
        <v>6</v>
      </c>
      <c r="E8" s="3" t="s">
        <v>38</v>
      </c>
      <c r="F8" s="35">
        <f>IFERROR(((VLOOKUP(D8,Vidros!$A$2:$C$67,3,0)*'Mark Up '!$C$2)),"X")</f>
        <v>4000.92</v>
      </c>
      <c r="G8" s="35">
        <f>IFERROR(((VLOOKUP(D8,Vidros!$A$2:$D$67,4,0)*'Mark Up '!$C$2)),"X")</f>
        <v>1464.54</v>
      </c>
      <c r="H8" s="35">
        <f>IFERROR(((VLOOKUP(D8,Vidros!$A$2:$E$67,5,0)*'Mark Up '!$C$2)),"X")</f>
        <v>6791.4000000000005</v>
      </c>
      <c r="I8" s="59">
        <f>IFERROR(((VLOOKUP(D8,Vidros!$A$2:$G$67,7,0)*'Mark Up '!$C$2)),"X")</f>
        <v>4924.92</v>
      </c>
    </row>
    <row r="9" spans="1:9" s="4" customFormat="1" ht="20.25" x14ac:dyDescent="0.25">
      <c r="A9" s="21"/>
      <c r="B9" s="23"/>
      <c r="C9" s="6"/>
      <c r="D9" s="20">
        <v>7</v>
      </c>
      <c r="E9" s="3" t="s">
        <v>39</v>
      </c>
      <c r="F9" s="35">
        <f>IFERROR(((VLOOKUP(D9,Vidros!$A$2:$C$67,3,0)*'Mark Up '!$C$2)),"X")</f>
        <v>4499.88</v>
      </c>
      <c r="G9" s="35">
        <f>IFERROR(((VLOOKUP(D9,Vidros!$A$2:$D$67,4,0)*'Mark Up '!$C$2)),"X")</f>
        <v>1649.3400000000001</v>
      </c>
      <c r="H9" s="35">
        <f>IFERROR(((VLOOKUP(D9,Vidros!$A$2:$E$67,5,0)*'Mark Up '!$C$2)),"X")</f>
        <v>7641.4800000000005</v>
      </c>
      <c r="I9" s="59">
        <f>IFERROR(((VLOOKUP(D9,Vidros!$A$2:$G$67,7,0)*'Mark Up '!$C$2)),"X")</f>
        <v>5544</v>
      </c>
    </row>
    <row r="10" spans="1:9" s="4" customFormat="1" ht="20.25" x14ac:dyDescent="0.25">
      <c r="A10" s="21"/>
      <c r="B10" s="23"/>
      <c r="C10" s="6"/>
      <c r="D10" s="20">
        <v>8</v>
      </c>
      <c r="E10" s="3" t="s">
        <v>40</v>
      </c>
      <c r="F10" s="35">
        <f>IFERROR(((VLOOKUP(D10,Vidros!$A$2:$C$67,3,0)*'Mark Up '!$C$2)),"X")</f>
        <v>5003.46</v>
      </c>
      <c r="G10" s="35">
        <f>IFERROR(((VLOOKUP(D10,Vidros!$A$2:$D$67,4,0)*'Mark Up '!$C$2)),"X")</f>
        <v>1829.52</v>
      </c>
      <c r="H10" s="35">
        <f>IFERROR(((VLOOKUP(D10,Vidros!$A$2:$E$67,5,0)*'Mark Up '!$C$2)),"X")</f>
        <v>8491.56</v>
      </c>
      <c r="I10" s="59">
        <f>IFERROR(((VLOOKUP(D10,Vidros!$A$2:$G$67,7,0)*'Mark Up '!$C$2)),"X")</f>
        <v>5821.2</v>
      </c>
    </row>
    <row r="11" spans="1:9" s="4" customFormat="1" ht="20.25" x14ac:dyDescent="0.25">
      <c r="A11" s="21"/>
      <c r="B11" s="24"/>
      <c r="C11" s="6"/>
      <c r="D11" s="20">
        <v>9</v>
      </c>
      <c r="E11" s="3" t="s">
        <v>41</v>
      </c>
      <c r="F11" s="35">
        <f>IFERROR(((VLOOKUP(D11,Vidros!$A$2:$C$67,3,0)*'Mark Up '!$C$2)),"X")</f>
        <v>6052.2</v>
      </c>
      <c r="G11" s="35">
        <f>IFERROR(((VLOOKUP(D11,Vidros!$A$2:$D$67,4,0)*'Mark Up '!$C$2)),"X")</f>
        <v>2217.6</v>
      </c>
      <c r="H11" s="35">
        <f>IFERROR(((VLOOKUP(D11,Vidros!$A$2:$E$67,5,0)*'Mark Up '!$C$2)),"X")</f>
        <v>10030.02</v>
      </c>
      <c r="I11" s="59">
        <f>IFERROR(((VLOOKUP(D11,Vidros!$A$2:$G$67,7,0)*'Mark Up '!$C$2)),"X")</f>
        <v>6212.0520000000006</v>
      </c>
    </row>
    <row r="12" spans="1:9" s="4" customFormat="1" ht="20.25" x14ac:dyDescent="0.25">
      <c r="A12" s="21"/>
      <c r="B12" s="22"/>
      <c r="C12" s="6"/>
      <c r="D12" s="20">
        <v>10</v>
      </c>
      <c r="E12" s="3" t="s">
        <v>42</v>
      </c>
      <c r="F12" s="35">
        <f>IFERROR(((VLOOKUP(D12,Vidros!$A$2:$C$67,3,0)*'Mark Up '!$C$2)),"X")</f>
        <v>6601.9800000000005</v>
      </c>
      <c r="G12" s="35">
        <f>IFERROR(((VLOOKUP(D12,Vidros!$A$2:$D$67,4,0)*'Mark Up '!$C$2)),"X")</f>
        <v>2638.02</v>
      </c>
      <c r="H12" s="35">
        <f>IFERROR(((VLOOKUP(D12,Vidros!$A$2:$E$67,5,0)*'Mark Up '!$C$2)),"X")</f>
        <v>10944.78</v>
      </c>
      <c r="I12" s="59">
        <f>IFERROR(((VLOOKUP(D12,Vidros!$A$2:$G$67,7,0)*'Mark Up '!$C$2)),"X")</f>
        <v>7185.0239999999994</v>
      </c>
    </row>
    <row r="13" spans="1:9" s="4" customFormat="1" ht="20.25" x14ac:dyDescent="0.25">
      <c r="A13" s="21"/>
      <c r="B13" s="22"/>
      <c r="C13" s="6"/>
      <c r="D13" s="20">
        <v>11</v>
      </c>
      <c r="E13" s="3" t="s">
        <v>43</v>
      </c>
      <c r="F13" s="35">
        <f>IFERROR(((VLOOKUP(D13,Vidros!$A$2:$C$67,3,0)*'Mark Up '!$C$2)),"X")</f>
        <v>8103.4800000000005</v>
      </c>
      <c r="G13" s="35">
        <f>IFERROR(((VLOOKUP(D13,Vidros!$A$2:$D$67,4,0)*'Mark Up '!$C$2)),"X")</f>
        <v>2966.04</v>
      </c>
      <c r="H13" s="35">
        <f>IFERROR(((VLOOKUP(D13,Vidros!$A$2:$E$67,5,0)*'Mark Up '!$C$2)),"X")</f>
        <v>13430.34</v>
      </c>
      <c r="I13" s="59">
        <f>IFERROR(((VLOOKUP(D13,Vidros!$A$2:$G$67,7,0)*'Mark Up '!$C$2)),"X")</f>
        <v>7979.202000000002</v>
      </c>
    </row>
    <row r="14" spans="1:9" s="4" customFormat="1" ht="20.25" x14ac:dyDescent="0.3">
      <c r="A14" s="21"/>
      <c r="B14" s="22"/>
      <c r="C14" s="6"/>
      <c r="D14" s="20">
        <v>12</v>
      </c>
      <c r="E14" s="10" t="s">
        <v>44</v>
      </c>
      <c r="F14" s="35">
        <f>IFERROR(((VLOOKUP(D14,Vidros!$A$2:$C$67,3,0)*'Mark Up '!$C$2)),"X")</f>
        <v>8999.76</v>
      </c>
      <c r="G14" s="35">
        <f>IFERROR(((VLOOKUP(D14,Vidros!$A$2:$D$67,4,0)*'Mark Up '!$C$2)),"X")</f>
        <v>3294.06</v>
      </c>
      <c r="H14" s="35">
        <f>IFERROR(((VLOOKUP(D14,Vidros!$A$2:$E$67,5,0)*'Mark Up '!$C$2)),"X")</f>
        <v>14922.6</v>
      </c>
      <c r="I14" s="59">
        <f>IFERROR(((VLOOKUP(D14,Vidros!$A$2:$G$67,7,0)*'Mark Up '!$C$2)),"X")</f>
        <v>8625.5400000000009</v>
      </c>
    </row>
    <row r="15" spans="1:9" s="4" customFormat="1" ht="20.25" x14ac:dyDescent="0.3">
      <c r="A15" s="21"/>
      <c r="B15" s="24"/>
      <c r="C15" s="6"/>
      <c r="D15" s="20">
        <v>13</v>
      </c>
      <c r="E15" s="10" t="s">
        <v>45</v>
      </c>
      <c r="F15" s="35">
        <f>IFERROR(((VLOOKUP(D15,Vidros!$A$2:$C$67,3,0)*'Mark Up '!$C$2)),"X")</f>
        <v>9600.36</v>
      </c>
      <c r="G15" s="35">
        <f>IFERROR(((VLOOKUP(D15,Vidros!$A$2:$D$67,4,0)*'Mark Up '!$C$2)),"X")</f>
        <v>3515.82</v>
      </c>
      <c r="H15" s="35">
        <f>IFERROR(((VLOOKUP(D15,Vidros!$A$2:$E$67,5,0)*'Mark Up '!$C$2)),"X")</f>
        <v>15920.52</v>
      </c>
      <c r="I15" s="59" t="str">
        <f>IFERROR(((VLOOKUP(D15,Vidros!$A$2:$G$67,7,0)*'Mark Up '!$C$2)),"X")</f>
        <v>X</v>
      </c>
    </row>
    <row r="16" spans="1:9" s="4" customFormat="1" ht="20.25" x14ac:dyDescent="0.3">
      <c r="A16" s="21"/>
      <c r="B16" s="42"/>
      <c r="C16" s="6"/>
      <c r="D16" s="20">
        <v>14</v>
      </c>
      <c r="E16" s="10" t="s">
        <v>46</v>
      </c>
      <c r="F16" s="35">
        <f>IFERROR(((VLOOKUP(D16,Vidros!$A$2:$C$67,3,0)*'Mark Up '!$C$2)),"X")</f>
        <v>1076.46</v>
      </c>
      <c r="G16" s="35">
        <f>IFERROR(((VLOOKUP(D16,Vidros!$A$2:$D$67,4,0)*'Mark Up '!$C$2)),"X")</f>
        <v>406.56</v>
      </c>
      <c r="H16" s="35">
        <f>IFERROR(((VLOOKUP(D16,Vidros!$A$2:$E$67,5,0)*'Mark Up '!$C$2)),"X")</f>
        <v>1820.28</v>
      </c>
      <c r="I16" s="59">
        <f>IFERROR(((VLOOKUP(D16,Vidros!$A$2:$G$67,7,0)*'Mark Up '!$C$2)),"X")</f>
        <v>1566.18</v>
      </c>
    </row>
    <row r="17" spans="1:9" s="4" customFormat="1" ht="20.25" x14ac:dyDescent="0.3">
      <c r="A17" s="21"/>
      <c r="B17" s="42"/>
      <c r="C17" s="6"/>
      <c r="D17" s="20">
        <v>15</v>
      </c>
      <c r="E17" s="10" t="s">
        <v>47</v>
      </c>
      <c r="F17" s="35">
        <f>IFERROR(((VLOOKUP(D17,Vidros!$A$2:$C$67,3,0)*'Mark Up '!$C$2)),"X")</f>
        <v>1367.52</v>
      </c>
      <c r="G17" s="35">
        <f>IFERROR(((VLOOKUP(D17,Vidros!$A$2:$D$67,4,0)*'Mark Up '!$C$2)),"X")</f>
        <v>512.82000000000005</v>
      </c>
      <c r="H17" s="35">
        <f>IFERROR(((VLOOKUP(D17,Vidros!$A$2:$E$67,5,0)*'Mark Up '!$C$2)),"X")</f>
        <v>2319.2400000000002</v>
      </c>
      <c r="I17" s="59">
        <f>IFERROR(((VLOOKUP(D17,Vidros!$A$2:$G$67,7,0)*'Mark Up '!$C$2)),"X")</f>
        <v>1677.06</v>
      </c>
    </row>
    <row r="18" spans="1:9" s="5" customFormat="1" ht="20.25" x14ac:dyDescent="0.3">
      <c r="A18" s="21"/>
      <c r="B18" s="22"/>
      <c r="C18" s="6"/>
      <c r="D18" s="20">
        <v>16</v>
      </c>
      <c r="E18" s="10" t="s">
        <v>48</v>
      </c>
      <c r="F18" s="35">
        <f>IFERROR(((VLOOKUP(D18,Vidros!$A$2:$C$67,3,0)*'Mark Up '!$C$2)),"X")</f>
        <v>1561.56</v>
      </c>
      <c r="G18" s="35">
        <f>IFERROR(((VLOOKUP(D18,Vidros!$A$2:$D$67,4,0)*'Mark Up '!$C$2)),"X")</f>
        <v>586.74</v>
      </c>
      <c r="H18" s="35">
        <f>IFERROR(((VLOOKUP(D18,Vidros!$A$2:$E$67,5,0)*'Mark Up '!$C$2)),"X")</f>
        <v>2647.26</v>
      </c>
      <c r="I18" s="59">
        <f>IFERROR(((VLOOKUP(D18,Vidros!$A$2:$G$67,7,0)*'Mark Up '!$C$2)),"X")</f>
        <v>1963.5</v>
      </c>
    </row>
    <row r="19" spans="1:9" s="5" customFormat="1" ht="20.25" x14ac:dyDescent="0.3">
      <c r="A19" s="21"/>
      <c r="B19" s="22"/>
      <c r="C19" s="6"/>
      <c r="D19" s="20">
        <v>17</v>
      </c>
      <c r="E19" s="10" t="s">
        <v>49</v>
      </c>
      <c r="F19" s="35">
        <f>IFERROR(((VLOOKUP(D19,Vidros!$A$2:$C$67,3,0)*'Mark Up '!$C$2)),"X")</f>
        <v>1755.6000000000001</v>
      </c>
      <c r="G19" s="35">
        <f>IFERROR(((VLOOKUP(D19,Vidros!$A$2:$D$67,4,0)*'Mark Up '!$C$2)),"X")</f>
        <v>660.66</v>
      </c>
      <c r="H19" s="35">
        <f>IFERROR(((VLOOKUP(D19,Vidros!$A$2:$E$67,5,0)*'Mark Up '!$C$2)),"X")</f>
        <v>2979.9</v>
      </c>
      <c r="I19" s="59">
        <f>IFERROR(((VLOOKUP(D19,Vidros!$A$2:$G$67,7,0)*'Mark Up '!$C$2)),"X")</f>
        <v>2656.5</v>
      </c>
    </row>
    <row r="20" spans="1:9" s="5" customFormat="1" ht="20.25" x14ac:dyDescent="0.3">
      <c r="A20" s="21"/>
      <c r="B20" s="22"/>
      <c r="C20" s="6"/>
      <c r="D20" s="20">
        <v>18</v>
      </c>
      <c r="E20" s="10" t="s">
        <v>50</v>
      </c>
      <c r="F20" s="35">
        <f>IFERROR(((VLOOKUP(D20,Vidros!$A$2:$C$67,3,0)*'Mark Up '!$C$2)),"X")</f>
        <v>1238.1600000000001</v>
      </c>
      <c r="G20" s="35">
        <f>IFERROR(((VLOOKUP(D20,Vidros!$A$2:$D$67,4,0)*'Mark Up '!$C$2)),"X")</f>
        <v>462</v>
      </c>
      <c r="H20" s="35">
        <f>IFERROR(((VLOOKUP(D20,Vidros!$A$2:$E$67,5,0)*'Mark Up '!$C$2)),"X")</f>
        <v>2102.1</v>
      </c>
      <c r="I20" s="59">
        <f>IFERROR(((VLOOKUP(D20,Vidros!$A$2:$G$67,7,0)*'Mark Up '!$C$2)),"X")</f>
        <v>1894.2</v>
      </c>
    </row>
    <row r="21" spans="1:9" s="5" customFormat="1" ht="20.25" x14ac:dyDescent="0.3">
      <c r="A21" s="21"/>
      <c r="B21" s="24"/>
      <c r="C21" s="6"/>
      <c r="D21" s="20">
        <v>19</v>
      </c>
      <c r="E21" s="10" t="s">
        <v>51</v>
      </c>
      <c r="F21" s="35">
        <f>IFERROR(((VLOOKUP(D21,Vidros!$A$2:$C$67,3,0)*'Mark Up '!$C$2)),"X")</f>
        <v>1575.42</v>
      </c>
      <c r="G21" s="35">
        <f>IFERROR(((VLOOKUP(D21,Vidros!$A$2:$D$67,4,0)*'Mark Up '!$C$2)),"X")</f>
        <v>577.5</v>
      </c>
      <c r="H21" s="35">
        <f>IFERROR(((VLOOKUP(D21,Vidros!$A$2:$E$67,5,0)*'Mark Up '!$C$2)),"X")</f>
        <v>2674.98</v>
      </c>
      <c r="I21" s="59">
        <f>IFERROR(((VLOOKUP(D21,Vidros!$A$2:$G$67,7,0)*'Mark Up '!$C$2)),"X")</f>
        <v>2407.02</v>
      </c>
    </row>
    <row r="22" spans="1:9" s="5" customFormat="1" ht="20.25" x14ac:dyDescent="0.3">
      <c r="A22" s="21"/>
      <c r="B22" s="22"/>
      <c r="C22" s="6"/>
      <c r="D22" s="20">
        <v>20</v>
      </c>
      <c r="E22" s="10" t="s">
        <v>52</v>
      </c>
      <c r="F22" s="35">
        <f>IFERROR(((VLOOKUP(D22,Vidros!$A$2:$C$67,3,0)*'Mark Up '!$C$2)),"X")</f>
        <v>1801.8</v>
      </c>
      <c r="G22" s="35">
        <f>IFERROR(((VLOOKUP(D22,Vidros!$A$2:$D$67,4,0)*'Mark Up '!$C$2)),"X")</f>
        <v>660.66</v>
      </c>
      <c r="H22" s="35">
        <f>IFERROR(((VLOOKUP(D22,Vidros!$A$2:$E$67,5,0)*'Mark Up '!$C$2)),"X")</f>
        <v>3058.44</v>
      </c>
      <c r="I22" s="59">
        <f>IFERROR(((VLOOKUP(D22,Vidros!$A$2:$G$67,7,0)*'Mark Up '!$C$2)),"X")</f>
        <v>2748.9</v>
      </c>
    </row>
    <row r="23" spans="1:9" s="5" customFormat="1" ht="20.25" x14ac:dyDescent="0.3">
      <c r="A23" s="21"/>
      <c r="B23" s="22"/>
      <c r="C23" s="6"/>
      <c r="D23" s="20">
        <v>21</v>
      </c>
      <c r="E23" s="10" t="s">
        <v>53</v>
      </c>
      <c r="F23" s="35">
        <f>IFERROR(((VLOOKUP(D23,Vidros!$A$2:$C$67,3,0)*'Mark Up '!$C$2)),"X")</f>
        <v>2028.18</v>
      </c>
      <c r="G23" s="35">
        <f>IFERROR(((VLOOKUP(D23,Vidros!$A$2:$D$67,4,0)*'Mark Up '!$C$2)),"X")</f>
        <v>743.82</v>
      </c>
      <c r="H23" s="35">
        <f>IFERROR(((VLOOKUP(D23,Vidros!$A$2:$E$67,5,0)*'Mark Up '!$C$2)),"X")</f>
        <v>3437.28</v>
      </c>
      <c r="I23" s="59">
        <f>IFERROR(((VLOOKUP(D23,Vidros!$A$2:$G$67,7,0)*'Mark Up '!$C$2)),"X")</f>
        <v>3081.54</v>
      </c>
    </row>
    <row r="24" spans="1:9" s="5" customFormat="1" ht="20.25" x14ac:dyDescent="0.3">
      <c r="A24" s="21"/>
      <c r="B24" s="22"/>
      <c r="C24" s="6"/>
      <c r="D24" s="20">
        <v>22</v>
      </c>
      <c r="E24" s="10" t="s">
        <v>54</v>
      </c>
      <c r="F24" s="35">
        <f>IFERROR(((VLOOKUP(D24,Vidros!$A$2:$C$67,3,0)*'Mark Up '!$C$2)),"X")</f>
        <v>2249.94</v>
      </c>
      <c r="G24" s="35">
        <f>IFERROR(((VLOOKUP(D24,Vidros!$A$2:$D$67,4,0)*'Mark Up '!$C$2)),"X")</f>
        <v>826.98</v>
      </c>
      <c r="H24" s="35">
        <f>IFERROR(((VLOOKUP(D24,Vidros!$A$2:$E$67,5,0)*'Mark Up '!$C$2)),"X")</f>
        <v>3820.7400000000002</v>
      </c>
      <c r="I24" s="59">
        <f>IFERROR(((VLOOKUP(D24,Vidros!$A$2:$G$67,7,0)*'Mark Up '!$C$2)),"X")</f>
        <v>3428.04</v>
      </c>
    </row>
    <row r="25" spans="1:9" s="5" customFormat="1" ht="20.25" x14ac:dyDescent="0.3">
      <c r="A25" s="21"/>
      <c r="B25" s="25"/>
      <c r="C25" s="6"/>
      <c r="D25" s="20">
        <v>23</v>
      </c>
      <c r="E25" s="10" t="s">
        <v>55</v>
      </c>
      <c r="F25" s="35">
        <f>IFERROR(((VLOOKUP(D25,Vidros!$A$2:$C$67,3,0)*'Mark Up '!$C$2)),"X")</f>
        <v>2476.3200000000002</v>
      </c>
      <c r="G25" s="35">
        <f>IFERROR(((VLOOKUP(D25,Vidros!$A$2:$D$67,4,0)*'Mark Up '!$C$2)),"X")</f>
        <v>910.14</v>
      </c>
      <c r="H25" s="35">
        <f>IFERROR(((VLOOKUP(D25,Vidros!$A$2:$E$67,5,0)*'Mark Up '!$C$2)),"X")</f>
        <v>4102.5600000000004</v>
      </c>
      <c r="I25" s="59">
        <f>IFERROR(((VLOOKUP(D25,Vidros!$A$2:$G$67,7,0)*'Mark Up '!$C$2)),"X")</f>
        <v>3793.02</v>
      </c>
    </row>
    <row r="26" spans="1:9" s="5" customFormat="1" ht="20.25" x14ac:dyDescent="0.3">
      <c r="A26" s="21"/>
      <c r="B26" s="25"/>
      <c r="C26" s="6"/>
      <c r="D26" s="20">
        <v>24</v>
      </c>
      <c r="E26" s="10" t="s">
        <v>56</v>
      </c>
      <c r="F26" s="35">
        <f>IFERROR(((VLOOKUP(D26,Vidros!$A$2:$C$67,3,0)*'Mark Up '!$C$2)),"X")</f>
        <v>2813.58</v>
      </c>
      <c r="G26" s="35">
        <f>IFERROR(((VLOOKUP(D26,Vidros!$A$2:$D$67,4,0)*'Mark Up '!$C$2)),"X")</f>
        <v>1034.8800000000001</v>
      </c>
      <c r="H26" s="35">
        <f>IFERROR(((VLOOKUP(D26,Vidros!$A$2:$E$67,5,0)*'Mark Up '!$C$2)),"X")</f>
        <v>4661.58</v>
      </c>
      <c r="I26" s="59">
        <f>IFERROR(((VLOOKUP(D26,Vidros!$A$2:$G$67,7,0)*'Mark Up '!$C$2)),"X")</f>
        <v>4328.9400000000005</v>
      </c>
    </row>
    <row r="27" spans="1:9" s="5" customFormat="1" ht="20.25" x14ac:dyDescent="0.3">
      <c r="A27" s="21"/>
      <c r="B27" s="25"/>
      <c r="C27" s="6"/>
      <c r="D27" s="20">
        <v>25</v>
      </c>
      <c r="E27" s="10" t="s">
        <v>57</v>
      </c>
      <c r="F27" s="35">
        <f>IFERROR(((VLOOKUP(D27,Vidros!$A$2:$C$67,3,0)*'Mark Up '!$C$2)),"X")</f>
        <v>2028.18</v>
      </c>
      <c r="G27" s="35">
        <f>IFERROR(((VLOOKUP(D27,Vidros!$A$2:$D$67,4,0)*'Mark Up '!$C$2)),"X")</f>
        <v>743.82</v>
      </c>
      <c r="H27" s="35">
        <f>IFERROR(((VLOOKUP(D27,Vidros!$A$2:$E$67,5,0)*'Mark Up '!$C$2)),"X")</f>
        <v>3437.28</v>
      </c>
      <c r="I27" s="59">
        <f>IFERROR(((VLOOKUP(D27,Vidros!$A$2:$G$67,7,0)*'Mark Up '!$C$2)),"X")</f>
        <v>3081.54</v>
      </c>
    </row>
    <row r="28" spans="1:9" s="5" customFormat="1" ht="20.25" x14ac:dyDescent="0.3">
      <c r="A28" s="21"/>
      <c r="B28" s="25"/>
      <c r="C28" s="6"/>
      <c r="D28" s="20">
        <v>26</v>
      </c>
      <c r="E28" s="10" t="s">
        <v>58</v>
      </c>
      <c r="F28" s="35">
        <f>IFERROR(((VLOOKUP(D28,Vidros!$A$2:$C$67,3,0)*'Mark Up '!$C$2)),"X")</f>
        <v>1575.42</v>
      </c>
      <c r="G28" s="35">
        <f>IFERROR(((VLOOKUP(D28,Vidros!$A$2:$D$67,4,0)*'Mark Up '!$C$2)),"X")</f>
        <v>577.5</v>
      </c>
      <c r="H28" s="35">
        <f>IFERROR(((VLOOKUP(D28,Vidros!$A$2:$E$67,5,0)*'Mark Up '!$C$2)),"X")</f>
        <v>2674.98</v>
      </c>
      <c r="I28" s="59">
        <f>IFERROR(((VLOOKUP(D28,Vidros!$A$2:$G$67,7,0)*'Mark Up '!$C$2)),"X")</f>
        <v>2397.7800000000002</v>
      </c>
    </row>
    <row r="29" spans="1:9" s="5" customFormat="1" ht="20.25" x14ac:dyDescent="0.3">
      <c r="A29" s="21"/>
      <c r="B29" s="25"/>
      <c r="C29" s="6"/>
      <c r="D29" s="20">
        <v>27</v>
      </c>
      <c r="E29" s="10" t="s">
        <v>59</v>
      </c>
      <c r="F29" s="35">
        <f>IFERROR(((VLOOKUP(D29,Vidros!$A$2:$C$67,3,0)*'Mark Up '!$C$2)),"X")</f>
        <v>1801.8</v>
      </c>
      <c r="G29" s="35">
        <f>IFERROR(((VLOOKUP(D29,Vidros!$A$2:$D$67,4,0)*'Mark Up '!$C$2)),"X")</f>
        <v>660.66</v>
      </c>
      <c r="H29" s="35">
        <f>IFERROR(((VLOOKUP(D29,Vidros!$A$2:$E$67,5,0)*'Mark Up '!$C$2)),"X")</f>
        <v>3058.44</v>
      </c>
      <c r="I29" s="59">
        <f>IFERROR(((VLOOKUP(D29,Vidros!$A$2:$G$67,7,0)*'Mark Up '!$C$2)),"X")</f>
        <v>2055.9</v>
      </c>
    </row>
    <row r="30" spans="1:9" s="5" customFormat="1" ht="20.25" x14ac:dyDescent="0.3">
      <c r="A30" s="21"/>
      <c r="B30" s="25"/>
      <c r="C30" s="6"/>
      <c r="D30" s="20">
        <v>28</v>
      </c>
      <c r="E30" s="10" t="s">
        <v>60</v>
      </c>
      <c r="F30" s="35">
        <f>IFERROR(((VLOOKUP(D30,Vidros!$A$2:$C$67,3,0)*'Mark Up '!$C$2)),"X")</f>
        <v>2102.1</v>
      </c>
      <c r="G30" s="35">
        <f>IFERROR(((VLOOKUP(D30,Vidros!$A$2:$D$67,4,0)*'Mark Up '!$C$2)),"X")</f>
        <v>771.54</v>
      </c>
      <c r="H30" s="35">
        <f>IFERROR(((VLOOKUP(D30,Vidros!$A$2:$E$67,5,0)*'Mark Up '!$C$2)),"X")</f>
        <v>3566.64</v>
      </c>
      <c r="I30" s="59">
        <f>IFERROR(((VLOOKUP(D30,Vidros!$A$2:$G$67,7,0)*'Mark Up '!$C$2)),"X")</f>
        <v>4111.8</v>
      </c>
    </row>
    <row r="31" spans="1:9" s="5" customFormat="1" ht="20.25" x14ac:dyDescent="0.3">
      <c r="A31" s="21"/>
      <c r="B31" s="25"/>
      <c r="C31" s="6"/>
      <c r="D31" s="20">
        <v>29</v>
      </c>
      <c r="E31" s="10" t="s">
        <v>61</v>
      </c>
      <c r="F31" s="35">
        <f>IFERROR(((VLOOKUP(D31,Vidros!$A$2:$C$67,3,0)*'Mark Up '!$C$2)),"X")</f>
        <v>2453.2200000000003</v>
      </c>
      <c r="G31" s="35">
        <f>IFERROR(((VLOOKUP(D31,Vidros!$A$2:$D$67,4,0)*'Mark Up '!$C$2)),"X")</f>
        <v>900.9</v>
      </c>
      <c r="H31" s="35">
        <f>IFERROR(((VLOOKUP(D31,Vidros!$A$2:$E$67,5,0)*'Mark Up '!$C$2)),"X")</f>
        <v>4162.62</v>
      </c>
      <c r="I31" s="59">
        <f>IFERROR(((VLOOKUP(D31,Vidros!$A$2:$G$67,7,0)*'Mark Up '!$C$2)),"X")</f>
        <v>4795.5600000000004</v>
      </c>
    </row>
    <row r="32" spans="1:9" s="5" customFormat="1" ht="20.25" x14ac:dyDescent="0.3">
      <c r="A32" s="21"/>
      <c r="B32" s="25"/>
      <c r="C32" s="6"/>
      <c r="D32" s="20">
        <v>30</v>
      </c>
      <c r="E32" s="10" t="s">
        <v>62</v>
      </c>
      <c r="F32" s="35">
        <f>IFERROR(((VLOOKUP(D32,Vidros!$A$2:$C$67,3,0)*'Mark Up '!$C$2)),"X")</f>
        <v>3150.84</v>
      </c>
      <c r="G32" s="35">
        <f>IFERROR(((VLOOKUP(D32,Vidros!$A$2:$D$67,4,0)*'Mark Up '!$C$2)),"X")</f>
        <v>1155</v>
      </c>
      <c r="H32" s="35">
        <f>IFERROR(((VLOOKUP(D32,Vidros!$A$2:$E$67,5,0)*'Mark Up '!$C$2)),"X")</f>
        <v>5349.96</v>
      </c>
      <c r="I32" s="59">
        <f>IFERROR(((VLOOKUP(D32,Vidros!$A$2:$G$67,7,0)*'Mark Up '!$C$2)),"X")</f>
        <v>4934.16</v>
      </c>
    </row>
    <row r="33" spans="1:9" s="5" customFormat="1" ht="20.25" x14ac:dyDescent="0.3">
      <c r="A33" s="21"/>
      <c r="B33" s="25"/>
      <c r="C33" s="6"/>
      <c r="D33" s="20">
        <v>31</v>
      </c>
      <c r="E33" s="10" t="s">
        <v>63</v>
      </c>
      <c r="F33" s="35">
        <f>IFERROR(((VLOOKUP(D33,Vidros!$A$2:$C$67,3,0)*'Mark Up '!$C$2)),"X")</f>
        <v>3603.6</v>
      </c>
      <c r="G33" s="35">
        <f>IFERROR(((VLOOKUP(D33,Vidros!$A$2:$D$67,4,0)*'Mark Up '!$C$2)),"X")</f>
        <v>1321.32</v>
      </c>
      <c r="H33" s="35">
        <f>IFERROR(((VLOOKUP(D33,Vidros!$A$2:$E$67,5,0)*'Mark Up '!$C$2)),"X")</f>
        <v>6112.26</v>
      </c>
      <c r="I33" s="59">
        <f>IFERROR(((VLOOKUP(D33,Vidros!$A$2:$G$67,7,0)*'Mark Up '!$C$2)),"X")</f>
        <v>4504.5</v>
      </c>
    </row>
    <row r="34" spans="1:9" s="5" customFormat="1" ht="20.25" x14ac:dyDescent="0.3">
      <c r="A34" s="21"/>
      <c r="B34" s="25"/>
      <c r="C34" s="6"/>
      <c r="D34" s="20">
        <v>32</v>
      </c>
      <c r="E34" s="10" t="s">
        <v>64</v>
      </c>
      <c r="F34" s="35">
        <f>IFERROR(((VLOOKUP(D34,Vidros!$A$2:$C$67,3,0)*'Mark Up '!$C$2)),"X")</f>
        <v>3026.1</v>
      </c>
      <c r="G34" s="35">
        <f>IFERROR(((VLOOKUP(D34,Vidros!$A$2:$D$67,4,0)*'Mark Up '!$C$2)),"X")</f>
        <v>1108.8</v>
      </c>
      <c r="H34" s="35">
        <f>IFERROR(((VLOOKUP(D34,Vidros!$A$2:$E$67,5,0)*'Mark Up '!$C$2)),"X")</f>
        <v>5137.4400000000005</v>
      </c>
      <c r="I34" s="59">
        <f>IFERROR(((VLOOKUP(D34,Vidros!$A$2:$G$67,7,0)*'Mark Up '!$C$2)),"X")</f>
        <v>4019.4</v>
      </c>
    </row>
    <row r="35" spans="1:9" s="5" customFormat="1" ht="20.25" x14ac:dyDescent="0.3">
      <c r="A35" s="21"/>
      <c r="B35" s="25"/>
      <c r="C35" s="6"/>
      <c r="D35" s="20">
        <v>33</v>
      </c>
      <c r="E35" s="10" t="s">
        <v>65</v>
      </c>
      <c r="F35" s="35">
        <f>IFERROR(((VLOOKUP(D35,Vidros!$A$2:$C$67,3,0)*'Mark Up '!$C$2)),"X")</f>
        <v>2504.04</v>
      </c>
      <c r="G35" s="35">
        <f>IFERROR(((VLOOKUP(D35,Vidros!$A$2:$D$67,4,0)*'Mark Up '!$C$2)),"X")</f>
        <v>919.38</v>
      </c>
      <c r="H35" s="35">
        <f>IFERROR(((VLOOKUP(D35,Vidros!$A$2:$E$67,5,0)*'Mark Up '!$C$2)),"X")</f>
        <v>4245.78</v>
      </c>
      <c r="I35" s="59">
        <f>IFERROR(((VLOOKUP(D35,Vidros!$A$2:$G$67,7,0)*'Mark Up '!$C$2)),"X")</f>
        <v>3663.6600000000003</v>
      </c>
    </row>
    <row r="36" spans="1:9" ht="20.25" x14ac:dyDescent="0.3">
      <c r="A36" s="21"/>
      <c r="B36" s="25"/>
      <c r="D36" s="20">
        <v>34</v>
      </c>
      <c r="E36" s="10" t="s">
        <v>66</v>
      </c>
      <c r="F36" s="35">
        <f>IFERROR(((VLOOKUP(D36,Vidros!$A$2:$C$67,3,0)*'Mark Up '!$C$2)),"X")</f>
        <v>628.32000000000005</v>
      </c>
      <c r="G36" s="35">
        <f>IFERROR(((VLOOKUP(D36,Vidros!$A$2:$D$67,4,0)*'Mark Up '!$C$2)),"X")</f>
        <v>231</v>
      </c>
      <c r="H36" s="35">
        <f>IFERROR(((VLOOKUP(D36,Vidros!$A$2:$E$67,5,0)*'Mark Up '!$C$2)),"X")</f>
        <v>1062.6000000000001</v>
      </c>
      <c r="I36" s="59">
        <f>IFERROR(((VLOOKUP(D36,Vidros!$A$2:$G$67,7,0)*'Mark Up '!$C$2)),"X")</f>
        <v>993.30000000000007</v>
      </c>
    </row>
    <row r="37" spans="1:9" ht="20.25" x14ac:dyDescent="0.3">
      <c r="A37" s="21"/>
      <c r="B37" s="25"/>
      <c r="D37" s="20">
        <v>35</v>
      </c>
      <c r="E37" s="10" t="s">
        <v>67</v>
      </c>
      <c r="F37" s="35">
        <f>IFERROR(((VLOOKUP(D37,Vidros!$A$2:$C$67,3,0)*'Mark Up '!$C$2)),"X")</f>
        <v>900.9</v>
      </c>
      <c r="G37" s="35">
        <f>IFERROR(((VLOOKUP(D37,Vidros!$A$2:$D$67,4,0)*'Mark Up '!$C$2)),"X")</f>
        <v>337.26</v>
      </c>
      <c r="H37" s="35">
        <f>IFERROR(((VLOOKUP(D37,Vidros!$A$2:$E$67,5,0)*'Mark Up '!$C$2)),"X")</f>
        <v>1529.22</v>
      </c>
      <c r="I37" s="59">
        <f>IFERROR(((VLOOKUP(D37,Vidros!$A$2:$G$67,7,0)*'Mark Up '!$C$2)),"X")</f>
        <v>1085.7</v>
      </c>
    </row>
    <row r="38" spans="1:9" ht="40.5" x14ac:dyDescent="0.25">
      <c r="A38" s="21"/>
      <c r="B38" s="25"/>
      <c r="D38" s="20">
        <v>36</v>
      </c>
      <c r="E38" s="12" t="s">
        <v>68</v>
      </c>
      <c r="F38" s="13" t="s">
        <v>29</v>
      </c>
      <c r="G38" s="13" t="s">
        <v>69</v>
      </c>
      <c r="H38" s="13" t="s">
        <v>70</v>
      </c>
      <c r="I38" s="13" t="s">
        <v>158</v>
      </c>
    </row>
    <row r="39" spans="1:9" ht="20.25" x14ac:dyDescent="0.25">
      <c r="A39" s="21"/>
      <c r="B39" s="25"/>
      <c r="D39" s="20">
        <v>37</v>
      </c>
      <c r="E39" s="9" t="s">
        <v>72</v>
      </c>
      <c r="F39" s="35">
        <f>IFERROR(((VLOOKUP(D39,Vidros!$A$2:$C$67,3,0)*'Mark Up '!$C$2)),"X")</f>
        <v>309.54000000000002</v>
      </c>
      <c r="G39" s="35">
        <f>IFERROR(((VLOOKUP(D39,Vidros!$A$2:$D$67,4,0)*'Mark Up '!$C$2)),"X")</f>
        <v>124.74000000000001</v>
      </c>
      <c r="H39" s="35">
        <f>IFERROR(((VLOOKUP(D39,Vidros!$A$2:$E$67,5,0)*'Mark Up '!$C$2)),"X")</f>
        <v>522.06000000000006</v>
      </c>
      <c r="I39" s="59">
        <f>IFERROR(((VLOOKUP(D39,Vidros!$A$2:$G$67,7,0)*'Mark Up '!$C$2)),"X")</f>
        <v>452.76</v>
      </c>
    </row>
    <row r="40" spans="1:9" ht="20.25" x14ac:dyDescent="0.25">
      <c r="A40" s="21"/>
      <c r="B40" s="25"/>
      <c r="D40" s="20">
        <v>38</v>
      </c>
      <c r="E40" s="9" t="s">
        <v>73</v>
      </c>
      <c r="F40" s="35">
        <f>IFERROR(((VLOOKUP(D40,Vidros!$A$2:$C$67,3,0)*'Mark Up '!$C$2)),"X")</f>
        <v>508.2</v>
      </c>
      <c r="G40" s="35">
        <f>IFERROR(((VLOOKUP(D40,Vidros!$A$2:$D$67,4,0)*'Mark Up '!$C$2)),"X")</f>
        <v>189.42000000000002</v>
      </c>
      <c r="H40" s="35">
        <f>IFERROR(((VLOOKUP(D40,Vidros!$A$2:$E$67,5,0)*'Mark Up '!$C$2)),"X")</f>
        <v>859.32</v>
      </c>
      <c r="I40" s="59">
        <f>IFERROR(((VLOOKUP(D40,Vidros!$A$2:$G$67,7,0)*'Mark Up '!$C$2)),"X")</f>
        <v>683.76</v>
      </c>
    </row>
    <row r="41" spans="1:9" ht="20.25" x14ac:dyDescent="0.3">
      <c r="A41" s="21"/>
      <c r="B41" s="25"/>
      <c r="D41" s="20">
        <v>39</v>
      </c>
      <c r="E41" s="10" t="s">
        <v>74</v>
      </c>
      <c r="F41" s="35">
        <f>IFERROR(((VLOOKUP(D41,Vidros!$A$2:$C$67,3,0)*'Mark Up '!$C$2)),"X")</f>
        <v>757.68000000000006</v>
      </c>
      <c r="G41" s="35">
        <f>IFERROR(((VLOOKUP(D41,Vidros!$A$2:$D$67,4,0)*'Mark Up '!$C$2)),"X")</f>
        <v>304.92</v>
      </c>
      <c r="H41" s="35">
        <f>IFERROR(((VLOOKUP(D41,Vidros!$A$2:$E$67,5,0)*'Mark Up '!$C$2)),"X")</f>
        <v>1284.3600000000001</v>
      </c>
      <c r="I41" s="59">
        <f>IFERROR(((VLOOKUP(D41,Vidros!$A$2:$G$67,7,0)*'Mark Up '!$C$2)),"X")</f>
        <v>993.30000000000007</v>
      </c>
    </row>
    <row r="42" spans="1:9" ht="20.25" x14ac:dyDescent="0.3">
      <c r="A42" s="21"/>
      <c r="B42" s="25"/>
      <c r="D42" s="20">
        <v>40</v>
      </c>
      <c r="E42" s="10" t="s">
        <v>75</v>
      </c>
      <c r="F42" s="35">
        <f>IFERROR(((VLOOKUP(D42,Vidros!$A$2:$C$67,3,0)*'Mark Up '!$C$2)),"X")</f>
        <v>1057.98</v>
      </c>
      <c r="G42" s="35">
        <f>IFERROR(((VLOOKUP(D42,Vidros!$A$2:$D$67,4,0)*'Mark Up '!$C$2)),"X")</f>
        <v>420.42</v>
      </c>
      <c r="H42" s="35">
        <f>IFERROR(((VLOOKUP(D42,Vidros!$A$2:$E$67,5,0)*'Mark Up '!$C$2)),"X")</f>
        <v>1792.56</v>
      </c>
      <c r="I42" s="59">
        <f>IFERROR(((VLOOKUP(D42,Vidros!$A$2:$G$67,7,0)*'Mark Up '!$C$2)),"X")</f>
        <v>1085.7</v>
      </c>
    </row>
    <row r="43" spans="1:9" ht="20.25" x14ac:dyDescent="0.3">
      <c r="A43" s="21"/>
      <c r="B43" s="25"/>
      <c r="D43" s="20">
        <v>41</v>
      </c>
      <c r="E43" s="10" t="s">
        <v>76</v>
      </c>
      <c r="F43" s="35">
        <f>IFERROR(((VLOOKUP(D43,Vidros!$A$2:$C$67,3,0)*'Mark Up '!$C$2)),"X")</f>
        <v>1409.1000000000001</v>
      </c>
      <c r="G43" s="35">
        <f>IFERROR(((VLOOKUP(D43,Vidros!$A$2:$D$67,4,0)*'Mark Up '!$C$2)),"X")</f>
        <v>559.02</v>
      </c>
      <c r="H43" s="35">
        <f>IFERROR(((VLOOKUP(D43,Vidros!$A$2:$E$67,5,0)*'Mark Up '!$C$2)),"X")</f>
        <v>2388.54</v>
      </c>
      <c r="I43" s="59">
        <f>IFERROR(((VLOOKUP(D43,Vidros!$A$2:$G$67,7,0)*'Mark Up '!$C$2)),"X")</f>
        <v>2305.38</v>
      </c>
    </row>
    <row r="44" spans="1:9" ht="20.25" x14ac:dyDescent="0.3">
      <c r="A44" s="21"/>
      <c r="B44" s="25"/>
      <c r="D44" s="20">
        <v>42</v>
      </c>
      <c r="E44" s="10" t="s">
        <v>77</v>
      </c>
      <c r="F44" s="35">
        <f>IFERROR(((VLOOKUP(D44,Vidros!$A$2:$C$67,3,0)*'Mark Up '!$C$2)),"X")</f>
        <v>1806.42</v>
      </c>
      <c r="G44" s="35">
        <f>IFERROR(((VLOOKUP(D44,Vidros!$A$2:$D$67,4,0)*'Mark Up '!$C$2)),"X")</f>
        <v>711.48</v>
      </c>
      <c r="H44" s="35">
        <f>IFERROR(((VLOOKUP(D44,Vidros!$A$2:$E$67,5,0)*'Mark Up '!$C$2)),"X")</f>
        <v>3067.6800000000003</v>
      </c>
      <c r="I44" s="59">
        <f>IFERROR(((VLOOKUP(D44,Vidros!$A$2:$G$67,7,0)*'Mark Up '!$C$2)),"X")</f>
        <v>2739.66</v>
      </c>
    </row>
    <row r="45" spans="1:9" ht="20.25" x14ac:dyDescent="0.3">
      <c r="A45" s="21"/>
      <c r="B45" s="25"/>
      <c r="D45" s="20">
        <v>43</v>
      </c>
      <c r="E45" s="10" t="s">
        <v>78</v>
      </c>
      <c r="F45" s="35">
        <f>IFERROR(((VLOOKUP(D45,Vidros!$A$2:$C$67,3,0)*'Mark Up '!$C$2)),"X")</f>
        <v>2259.1799999999998</v>
      </c>
      <c r="G45" s="35">
        <f>IFERROR(((VLOOKUP(D45,Vidros!$A$2:$D$67,4,0)*'Mark Up '!$C$2)),"X")</f>
        <v>896.28</v>
      </c>
      <c r="H45" s="35">
        <f>IFERROR(((VLOOKUP(D45,Vidros!$A$2:$E$67,5,0)*'Mark Up '!$C$2)),"X")</f>
        <v>3829.98</v>
      </c>
      <c r="I45" s="59">
        <f>IFERROR(((VLOOKUP(D45,Vidros!$A$2:$G$67,7,0)*'Mark Up '!$C$2)),"X")</f>
        <v>3081.54</v>
      </c>
    </row>
    <row r="46" spans="1:9" ht="20.25" x14ac:dyDescent="0.3">
      <c r="A46" s="21"/>
      <c r="B46" s="25"/>
      <c r="D46" s="20">
        <v>44</v>
      </c>
      <c r="E46" s="10" t="s">
        <v>79</v>
      </c>
      <c r="F46" s="35">
        <f>IFERROR(((VLOOKUP(D46,Vidros!$A$2:$C$67,3,0)*'Mark Up '!$C$2)),"X")</f>
        <v>2758.14</v>
      </c>
      <c r="G46" s="35">
        <f>IFERROR(((VLOOKUP(D46,Vidros!$A$2:$D$67,4,0)*'Mark Up '!$C$2)),"X")</f>
        <v>1094.94</v>
      </c>
      <c r="H46" s="35">
        <f>IFERROR(((VLOOKUP(D46,Vidros!$A$2:$E$67,5,0)*'Mark Up '!$C$2)),"X")</f>
        <v>4680.0600000000004</v>
      </c>
      <c r="I46" s="59">
        <f>IFERROR(((VLOOKUP(D46,Vidros!$A$2:$G$67,7,0)*'Mark Up '!$C$2)),"X")</f>
        <v>3663.6600000000003</v>
      </c>
    </row>
    <row r="47" spans="1:9" ht="20.25" x14ac:dyDescent="0.3">
      <c r="A47" s="21"/>
      <c r="B47" s="25"/>
      <c r="D47" s="20">
        <v>45</v>
      </c>
      <c r="E47" s="10" t="s">
        <v>80</v>
      </c>
      <c r="F47" s="35">
        <f>IFERROR(((VLOOKUP(D47,Vidros!$A$2:$C$67,3,0)*'Mark Up '!$C$2)),"X")</f>
        <v>3307.92</v>
      </c>
      <c r="G47" s="35">
        <f>IFERROR(((VLOOKUP(D47,Vidros!$A$2:$D$67,4,0)*'Mark Up '!$C$2)),"X")</f>
        <v>1302.8399999999999</v>
      </c>
      <c r="H47" s="35">
        <f>IFERROR(((VLOOKUP(D47,Vidros!$A$2:$E$67,5,0)*'Mark Up '!$C$2)),"X")</f>
        <v>5613.3</v>
      </c>
      <c r="I47" s="59">
        <f>IFERROR(((VLOOKUP(D47,Vidros!$A$2:$G$67,7,0)*'Mark Up '!$C$2)),"X")</f>
        <v>4019.4</v>
      </c>
    </row>
    <row r="48" spans="1:9" ht="20.25" x14ac:dyDescent="0.3">
      <c r="A48" s="21"/>
      <c r="B48" s="25"/>
      <c r="D48" s="20">
        <v>46</v>
      </c>
      <c r="E48" s="10" t="s">
        <v>81</v>
      </c>
      <c r="F48" s="35">
        <f>IFERROR(((VLOOKUP(D48,Vidros!$A$2:$C$67,3,0)*'Mark Up '!$C$2)),"X")</f>
        <v>3908.52</v>
      </c>
      <c r="G48" s="35">
        <f>IFERROR(((VLOOKUP(D48,Vidros!$A$2:$D$67,4,0)*'Mark Up '!$C$2)),"X")</f>
        <v>1533.8400000000001</v>
      </c>
      <c r="H48" s="35">
        <f>IFERROR(((VLOOKUP(D48,Vidros!$A$2:$E$67,5,0)*'Mark Up '!$C$2)),"X")</f>
        <v>6634.32</v>
      </c>
      <c r="I48" s="59">
        <f>IFERROR(((VLOOKUP(D48,Vidros!$A$2:$G$67,7,0)*'Mark Up '!$C$2)),"X")</f>
        <v>4504.5</v>
      </c>
    </row>
    <row r="49" spans="1:9" ht="20.25" x14ac:dyDescent="0.3">
      <c r="A49" s="21"/>
      <c r="B49" s="25"/>
      <c r="D49" s="20">
        <v>47</v>
      </c>
      <c r="E49" s="10" t="s">
        <v>82</v>
      </c>
      <c r="F49" s="35">
        <f>IFERROR(((VLOOKUP(D49,Vidros!$A$2:$C$67,3,0)*'Mark Up '!$C$2)),"X")</f>
        <v>4901.82</v>
      </c>
      <c r="G49" s="35">
        <f>IFERROR(((VLOOKUP(D49,Vidros!$A$2:$D$67,4,0)*'Mark Up '!$C$2)),"X")</f>
        <v>1917.3</v>
      </c>
      <c r="H49" s="35">
        <f>IFERROR(((VLOOKUP(D49,Vidros!$A$2:$E$67,5,0)*'Mark Up '!$C$2)),"X")</f>
        <v>8320.6200000000008</v>
      </c>
      <c r="I49" s="59" t="str">
        <f>IFERROR(((VLOOKUP(D49,Vidros!$A$2:$G$67,7,0)*'Mark Up '!$C$2)),"X")</f>
        <v>X</v>
      </c>
    </row>
    <row r="50" spans="1:9" ht="20.25" x14ac:dyDescent="0.3">
      <c r="A50" s="21"/>
      <c r="B50" s="25"/>
      <c r="D50" s="20">
        <v>48</v>
      </c>
      <c r="E50" s="10" t="s">
        <v>83</v>
      </c>
      <c r="F50" s="35">
        <f>IFERROR(((VLOOKUP(D50,Vidros!$A$2:$C$67,3,0)*'Mark Up '!$C$2)),"X")</f>
        <v>5853.54</v>
      </c>
      <c r="G50" s="35">
        <f>IFERROR(((VLOOKUP(D50,Vidros!$A$2:$D$67,4,0)*'Mark Up '!$C$2)),"X")</f>
        <v>2143.6799999999998</v>
      </c>
      <c r="H50" s="35">
        <f>IFERROR(((VLOOKUP(D50,Vidros!$A$2:$E$67,5,0)*'Mark Up '!$C$2)),"X")</f>
        <v>9702</v>
      </c>
      <c r="I50" s="59" t="str">
        <f>IFERROR(((VLOOKUP(D50,Vidros!$A$2:$G$67,7,0)*'Mark Up '!$C$2)),"X")</f>
        <v>X</v>
      </c>
    </row>
    <row r="51" spans="1:9" ht="20.25" x14ac:dyDescent="0.3">
      <c r="A51" s="21"/>
      <c r="B51" s="25"/>
      <c r="D51" s="20">
        <v>49</v>
      </c>
      <c r="E51" s="10" t="s">
        <v>84</v>
      </c>
      <c r="F51" s="35">
        <f>IFERROR(((VLOOKUP(D51,Vidros!$A$2:$C$67,3,0)*'Mark Up '!$C$2)),"X")</f>
        <v>6809.88</v>
      </c>
      <c r="G51" s="35">
        <f>IFERROR(((VLOOKUP(D51,Vidros!$A$2:$D$67,4,0)*'Mark Up '!$C$2)),"X")</f>
        <v>2679.6</v>
      </c>
      <c r="H51" s="35">
        <f>IFERROR(((VLOOKUP(D51,Vidros!$A$2:$E$67,5,0)*'Mark Up '!$C$2)),"X")</f>
        <v>11286.66</v>
      </c>
      <c r="I51" s="59" t="str">
        <f>IFERROR(((VLOOKUP(D51,Vidros!$A$2:$G$67,7,0)*'Mark Up '!$C$2)),"X")</f>
        <v>X</v>
      </c>
    </row>
    <row r="52" spans="1:9" ht="20.25" x14ac:dyDescent="0.3">
      <c r="A52" s="21"/>
      <c r="B52" s="25"/>
      <c r="D52" s="20">
        <v>50</v>
      </c>
      <c r="E52" s="10" t="s">
        <v>85</v>
      </c>
      <c r="F52" s="35">
        <f>IFERROR(((VLOOKUP(D52,Vidros!$A$2:$C$67,3,0)*'Mark Up '!$C$2)),"X")</f>
        <v>8556.24</v>
      </c>
      <c r="G52" s="35">
        <f>IFERROR(((VLOOKUP(D52,Vidros!$A$2:$D$67,4,0)*'Mark Up '!$C$2)),"X")</f>
        <v>3340.26</v>
      </c>
      <c r="H52" s="35">
        <f>IFERROR(((VLOOKUP(D52,Vidros!$A$2:$E$67,5,0)*'Mark Up '!$C$2)),"X")</f>
        <v>14188.02</v>
      </c>
      <c r="I52" s="59" t="str">
        <f>IFERROR(((VLOOKUP(D52,Vidros!$A$2:$G$67,7,0)*'Mark Up '!$C$2)),"X")</f>
        <v>X</v>
      </c>
    </row>
    <row r="53" spans="1:9" ht="40.5" x14ac:dyDescent="0.25">
      <c r="A53" s="21"/>
      <c r="B53" s="25"/>
      <c r="D53" s="20">
        <v>51</v>
      </c>
      <c r="E53" s="12" t="s">
        <v>86</v>
      </c>
      <c r="F53" s="13" t="s">
        <v>29</v>
      </c>
      <c r="G53" s="13" t="s">
        <v>69</v>
      </c>
      <c r="H53" s="13" t="s">
        <v>70</v>
      </c>
      <c r="I53" s="13" t="s">
        <v>158</v>
      </c>
    </row>
    <row r="54" spans="1:9" ht="20.25" x14ac:dyDescent="0.25">
      <c r="A54" s="21"/>
      <c r="B54" s="25"/>
      <c r="D54" s="20">
        <v>52</v>
      </c>
      <c r="E54" s="3" t="s">
        <v>66</v>
      </c>
      <c r="F54" s="35">
        <f>IFERROR(((VLOOKUP(D54,Vidros!$A$2:$C$67,3,0)*'Mark Up '!$C$2)),"X")</f>
        <v>845.46</v>
      </c>
      <c r="G54" s="35">
        <f>IFERROR(((VLOOKUP(D54,Vidros!$A$2:$D$67,4,0)*'Mark Up '!$C$2)),"X")</f>
        <v>332.64</v>
      </c>
      <c r="H54" s="35">
        <f>IFERROR(((VLOOKUP(D54,Vidros!$A$2:$E$67,5,0)*'Mark Up '!$C$2)),"X")</f>
        <v>1381.38</v>
      </c>
      <c r="I54" s="59">
        <f>IFERROR(((VLOOKUP(D54,Vidros!$A$2:$G$67,7,0)*'Mark Up '!$C$2)),"X")</f>
        <v>993.30000000000007</v>
      </c>
    </row>
    <row r="55" spans="1:9" ht="20.25" x14ac:dyDescent="0.25">
      <c r="A55" s="21"/>
      <c r="B55" s="25"/>
      <c r="D55" s="20">
        <v>53</v>
      </c>
      <c r="E55" s="3" t="s">
        <v>67</v>
      </c>
      <c r="F55" s="35">
        <f>IFERROR(((VLOOKUP(D55,Vidros!$A$2:$C$67,3,0)*'Mark Up '!$C$2)),"X")</f>
        <v>1215.06</v>
      </c>
      <c r="G55" s="35">
        <f>IFERROR(((VLOOKUP(D55,Vidros!$A$2:$D$67,4,0)*'Mark Up '!$C$2)),"X")</f>
        <v>475.86</v>
      </c>
      <c r="H55" s="35">
        <f>IFERROR(((VLOOKUP(D55,Vidros!$A$2:$E$67,5,0)*'Mark Up '!$C$2)),"X")</f>
        <v>1986.6000000000001</v>
      </c>
      <c r="I55" s="59">
        <f>IFERROR(((VLOOKUP(D55,Vidros!$A$2:$G$67,7,0)*'Mark Up '!$C$2)),"X")</f>
        <v>1085.7</v>
      </c>
    </row>
    <row r="56" spans="1:9" ht="20.25" x14ac:dyDescent="0.25">
      <c r="A56" s="21"/>
      <c r="B56" s="25"/>
      <c r="D56" s="20">
        <v>54</v>
      </c>
      <c r="E56" s="3" t="s">
        <v>87</v>
      </c>
      <c r="F56" s="35">
        <f>IFERROR(((VLOOKUP(D56,Vidros!$A$2:$C$67,3,0)*'Mark Up '!$C$2)),"X")</f>
        <v>1215.06</v>
      </c>
      <c r="G56" s="35">
        <f>IFERROR(((VLOOKUP(D56,Vidros!$A$2:$D$67,4,0)*'Mark Up '!$C$2)),"X")</f>
        <v>475.86</v>
      </c>
      <c r="H56" s="35">
        <f>IFERROR(((VLOOKUP(D56,Vidros!$A$2:$E$67,5,0)*'Mark Up '!$C$2)),"X")</f>
        <v>1986.6000000000001</v>
      </c>
      <c r="I56" s="59">
        <f>IFERROR(((VLOOKUP(D56,Vidros!$A$2:$G$67,7,0)*'Mark Up '!$C$2)),"X")</f>
        <v>1501.5</v>
      </c>
    </row>
    <row r="57" spans="1:9" ht="20.25" x14ac:dyDescent="0.25">
      <c r="A57" s="21"/>
      <c r="B57" s="25"/>
      <c r="D57" s="20">
        <v>55</v>
      </c>
      <c r="E57" s="9" t="s">
        <v>88</v>
      </c>
      <c r="F57" s="35">
        <f>IFERROR(((VLOOKUP(D57,Vidros!$A$2:$C$67,3,0)*'Mark Up '!$C$2)),"X")</f>
        <v>2430.12</v>
      </c>
      <c r="G57" s="35">
        <f>IFERROR(((VLOOKUP(D57,Vidros!$A$2:$D$67,4,0)*'Mark Up '!$C$2)),"X")</f>
        <v>942.48</v>
      </c>
      <c r="H57" s="35">
        <f>IFERROR(((VLOOKUP(D57,Vidros!$A$2:$E$67,5,0)*'Mark Up '!$C$2)),"X")</f>
        <v>5299.14</v>
      </c>
      <c r="I57" s="59">
        <f>IFERROR(((VLOOKUP(D57,Vidros!$A$2:$G$67,7,0)*'Mark Up '!$C$2)),"X")</f>
        <v>2055.9</v>
      </c>
    </row>
    <row r="58" spans="1:9" ht="20.25" x14ac:dyDescent="0.25">
      <c r="A58" s="21"/>
      <c r="B58" s="25"/>
      <c r="D58" s="20">
        <v>56</v>
      </c>
      <c r="E58" s="3" t="s">
        <v>61</v>
      </c>
      <c r="F58" s="35">
        <f>IFERROR(((VLOOKUP(D58,Vidros!$A$2:$C$67,3,0)*'Mark Up '!$C$2)),"X")</f>
        <v>3307.92</v>
      </c>
      <c r="G58" s="35">
        <f>IFERROR(((VLOOKUP(D58,Vidros!$A$2:$D$67,4,0)*'Mark Up '!$C$2)),"X")</f>
        <v>1284.3600000000001</v>
      </c>
      <c r="H58" s="35">
        <f>IFERROR(((VLOOKUP(D58,Vidros!$A$2:$E$67,5,0)*'Mark Up '!$C$2)),"X")</f>
        <v>5410.02</v>
      </c>
      <c r="I58" s="59">
        <f>IFERROR(((VLOOKUP(D58,Vidros!$A$2:$G$67,7,0)*'Mark Up '!$C$2)),"X")</f>
        <v>4795.5600000000004</v>
      </c>
    </row>
    <row r="59" spans="1:9" ht="20.25" x14ac:dyDescent="0.25">
      <c r="A59" s="21"/>
      <c r="B59" s="25"/>
      <c r="D59" s="20">
        <v>57</v>
      </c>
      <c r="E59" s="3" t="s">
        <v>89</v>
      </c>
      <c r="F59" s="35">
        <f>IFERROR(((VLOOKUP(D59,Vidros!$A$2:$C$67,3,0)*'Mark Up '!$C$2)),"X")</f>
        <v>4319.7</v>
      </c>
      <c r="G59" s="35">
        <f>IFERROR(((VLOOKUP(D59,Vidros!$A$2:$D$67,4,0)*'Mark Up '!$C$2)),"X")</f>
        <v>1663.2</v>
      </c>
      <c r="H59" s="35">
        <f>IFERROR(((VLOOKUP(D59,Vidros!$A$2:$E$67,5,0)*'Mark Up '!$C$2)),"X")</f>
        <v>7063.9800000000005</v>
      </c>
      <c r="I59" s="59">
        <f>IFERROR(((VLOOKUP(D59,Vidros!$A$2:$G$67,7,0)*'Mark Up '!$C$2)),"X")</f>
        <v>4920.3</v>
      </c>
    </row>
    <row r="60" spans="1:9" ht="20.25" x14ac:dyDescent="0.25">
      <c r="A60" s="21"/>
      <c r="B60" s="25"/>
      <c r="D60" s="20">
        <v>58</v>
      </c>
      <c r="E60" s="3" t="s">
        <v>90</v>
      </c>
      <c r="F60" s="35">
        <f>IFERROR(((VLOOKUP(D60,Vidros!$A$2:$C$67,3,0)*'Mark Up '!$C$2)),"X")</f>
        <v>4860.24</v>
      </c>
      <c r="G60" s="35">
        <f>IFERROR(((VLOOKUP(D60,Vidros!$A$2:$D$67,4,0)*'Mark Up '!$C$2)),"X")</f>
        <v>1871.1000000000001</v>
      </c>
      <c r="H60" s="35">
        <f>IFERROR(((VLOOKUP(D60,Vidros!$A$2:$E$67,5,0)*'Mark Up '!$C$2)),"X")</f>
        <v>7946.4000000000005</v>
      </c>
      <c r="I60" s="59">
        <f>IFERROR(((VLOOKUP(D60,Vidros!$A$2:$G$67,7,0)*'Mark Up '!$C$2)),"X")</f>
        <v>5544</v>
      </c>
    </row>
    <row r="61" spans="1:9" ht="20.25" x14ac:dyDescent="0.25">
      <c r="A61" s="21"/>
      <c r="B61" s="25"/>
      <c r="D61" s="20">
        <v>59</v>
      </c>
      <c r="E61" s="3" t="s">
        <v>91</v>
      </c>
      <c r="F61" s="35">
        <f>IFERROR(((VLOOKUP(D61,Vidros!$A$2:$C$67,3,0)*'Mark Up '!$C$2)),"X")</f>
        <v>6075.3</v>
      </c>
      <c r="G61" s="35">
        <f>IFERROR(((VLOOKUP(D61,Vidros!$A$2:$D$67,4,0)*'Mark Up '!$C$2)),"X")</f>
        <v>2328.48</v>
      </c>
      <c r="H61" s="35">
        <f>IFERROR(((VLOOKUP(D61,Vidros!$A$2:$E$67,5,0)*'Mark Up '!$C$2)),"X")</f>
        <v>9933</v>
      </c>
      <c r="I61" s="59">
        <f>IFERROR(((VLOOKUP(D61,Vidros!$A$2:$G$67,7,0)*'Mark Up '!$C$2)),"X")</f>
        <v>5544</v>
      </c>
    </row>
    <row r="62" spans="1:9" ht="20.25" x14ac:dyDescent="0.25">
      <c r="A62" s="21"/>
      <c r="B62" s="25"/>
      <c r="D62" s="20">
        <v>60</v>
      </c>
      <c r="E62" s="3" t="s">
        <v>92</v>
      </c>
      <c r="F62" s="35">
        <f>IFERROR(((VLOOKUP(D62,Vidros!$A$2:$C$67,3,0)*'Mark Up '!$C$2)),"X")</f>
        <v>6749.82</v>
      </c>
      <c r="G62" s="35">
        <f>IFERROR(((VLOOKUP(D62,Vidros!$A$2:$D$67,4,0)*'Mark Up '!$C$2)),"X")</f>
        <v>2591.8200000000002</v>
      </c>
      <c r="H62" s="35">
        <f>IFERROR(((VLOOKUP(D62,Vidros!$A$2:$E$67,5,0)*'Mark Up '!$C$2)),"X")</f>
        <v>11037.18</v>
      </c>
      <c r="I62" s="59">
        <f>IFERROR(((VLOOKUP(D62,Vidros!$A$2:$G$67,7,0)*'Mark Up '!$C$2)),"X")</f>
        <v>5821.2</v>
      </c>
    </row>
    <row r="63" spans="1:9" ht="20.25" x14ac:dyDescent="0.25">
      <c r="A63" s="21"/>
      <c r="B63" s="25"/>
      <c r="D63" s="20">
        <v>61</v>
      </c>
      <c r="E63" s="3" t="s">
        <v>93</v>
      </c>
      <c r="F63" s="35">
        <f>IFERROR(((VLOOKUP(D63,Vidros!$A$2:$C$67,3,0)*'Mark Up '!$C$2)),"X")</f>
        <v>8103.4800000000005</v>
      </c>
      <c r="G63" s="35">
        <f>IFERROR(((VLOOKUP(D63,Vidros!$A$2:$D$67,4,0)*'Mark Up '!$C$2)),"X")</f>
        <v>3095.4</v>
      </c>
      <c r="H63" s="35">
        <f>IFERROR(((VLOOKUP(D63,Vidros!$A$2:$E$67,5,0)*'Mark Up '!$C$2)),"X")</f>
        <v>13245.54</v>
      </c>
      <c r="I63" s="59">
        <f>IFERROR(((VLOOKUP(D63,Vidros!$A$2:$G$67,7,0)*'Mark Up '!$C$2)),"X")</f>
        <v>5821.2</v>
      </c>
    </row>
    <row r="64" spans="1:9" ht="20.25" x14ac:dyDescent="0.25">
      <c r="A64" s="21"/>
      <c r="B64" s="25"/>
      <c r="D64" s="20">
        <v>62</v>
      </c>
      <c r="E64" s="3" t="s">
        <v>94</v>
      </c>
      <c r="F64" s="35">
        <f>IFERROR(((VLOOKUP(D64,Vidros!$A$2:$C$67,3,0)*'Mark Up '!$C$2)),"X")</f>
        <v>8911.98</v>
      </c>
      <c r="G64" s="35">
        <f>IFERROR(((VLOOKUP(D64,Vidros!$A$2:$D$67,4,0)*'Mark Up '!$C$2)),"X")</f>
        <v>3400.32</v>
      </c>
      <c r="H64" s="35">
        <f>IFERROR(((VLOOKUP(D64,Vidros!$A$2:$E$67,5,0)*'Mark Up '!$C$2)),"X")</f>
        <v>14229.6</v>
      </c>
      <c r="I64" s="59">
        <f>IFERROR(((VLOOKUP(D64,Vidros!$A$2:$G$67,7,0)*'Mark Up '!$C$2)),"X")</f>
        <v>6212.0520000000006</v>
      </c>
    </row>
    <row r="65" spans="1:9" ht="20.25" x14ac:dyDescent="0.25">
      <c r="A65" s="21"/>
      <c r="B65" s="25"/>
      <c r="D65" s="20">
        <v>63</v>
      </c>
      <c r="E65" s="3" t="s">
        <v>95</v>
      </c>
      <c r="F65" s="35">
        <f>IFERROR(((VLOOKUP(D65,Vidros!$A$2:$C$67,3,0)*'Mark Up '!$C$2)),"X")</f>
        <v>9720.48</v>
      </c>
      <c r="G65" s="35">
        <f>IFERROR(((VLOOKUP(D65,Vidros!$A$2:$D$67,4,0)*'Mark Up '!$C$2)),"X")</f>
        <v>3705.2400000000002</v>
      </c>
      <c r="H65" s="35">
        <f>IFERROR(((VLOOKUP(D65,Vidros!$A$2:$E$67,5,0)*'Mark Up '!$C$2)),"X")</f>
        <v>15518.58</v>
      </c>
      <c r="I65" s="59">
        <f>IFERROR(((VLOOKUP(D65,Vidros!$A$2:$G$67,7,0)*'Mark Up '!$C$2)),"X")</f>
        <v>7185.0239999999994</v>
      </c>
    </row>
    <row r="66" spans="1:9" ht="20.25" x14ac:dyDescent="0.25">
      <c r="A66" s="21"/>
      <c r="B66" s="25"/>
      <c r="D66" s="20">
        <v>64</v>
      </c>
      <c r="E66" s="3" t="s">
        <v>43</v>
      </c>
      <c r="F66" s="35">
        <f>IFERROR(((VLOOKUP(D66,Vidros!$A$2:$C$67,3,0)*'Mark Up '!$C$2)),"X")</f>
        <v>10935.54</v>
      </c>
      <c r="G66" s="35">
        <f>IFERROR(((VLOOKUP(D66,Vidros!$A$2:$D$67,4,0)*'Mark Up '!$C$2)),"X")</f>
        <v>4167.24</v>
      </c>
      <c r="H66" s="35">
        <f>IFERROR(((VLOOKUP(D66,Vidros!$A$2:$E$67,5,0)*'Mark Up '!$C$2)),"X")</f>
        <v>17454.36</v>
      </c>
      <c r="I66" s="59">
        <f>IFERROR(((VLOOKUP(D66,Vidros!$A$2:$G$67,7,0)*'Mark Up '!$C$2)),"X")</f>
        <v>7979.202000000002</v>
      </c>
    </row>
    <row r="67" spans="1:9" ht="20.25" x14ac:dyDescent="0.25">
      <c r="A67" s="21"/>
      <c r="B67" s="25"/>
      <c r="D67" s="20">
        <v>65</v>
      </c>
      <c r="E67" s="3" t="s">
        <v>44</v>
      </c>
      <c r="F67" s="35">
        <f>IFERROR(((VLOOKUP(D67,Vidros!$A$2:$C$67,3,0)*'Mark Up '!$C$2)),"X")</f>
        <v>12150.6</v>
      </c>
      <c r="G67" s="35">
        <f>IFERROR(((VLOOKUP(D67,Vidros!$A$2:$D$67,4,0)*'Mark Up '!$C$2)),"X")</f>
        <v>4629.24</v>
      </c>
      <c r="H67" s="35">
        <f>IFERROR(((VLOOKUP(D67,Vidros!$A$2:$E$67,5,0)*'Mark Up '!$C$2)),"X")</f>
        <v>19399.38</v>
      </c>
      <c r="I67" s="59">
        <f>IFERROR(((VLOOKUP(D67,Vidros!$A$2:$G$67,7,0)*'Mark Up '!$C$2)),"X")</f>
        <v>8625.5400000000009</v>
      </c>
    </row>
    <row r="68" spans="1:9" ht="20.25" x14ac:dyDescent="0.25">
      <c r="A68" s="21"/>
      <c r="B68" s="25"/>
      <c r="D68" s="20">
        <v>66</v>
      </c>
      <c r="E68" s="3" t="s">
        <v>45</v>
      </c>
      <c r="F68" s="35">
        <f>IFERROR(((VLOOKUP(D68,Vidros!$A$2:$C$67,3,0)*'Mark Up '!$C$2)),"X")</f>
        <v>12959.1</v>
      </c>
      <c r="G68" s="35">
        <f>IFERROR(((VLOOKUP(D68,Vidros!$A$2:$D$67,4,0)*'Mark Up '!$C$2)),"X")</f>
        <v>4938.78</v>
      </c>
      <c r="H68" s="35">
        <f>IFERROR(((VLOOKUP(D68,Vidros!$A$2:$E$67,5,0)*'Mark Up '!$C$2)),"X")</f>
        <v>20692.98</v>
      </c>
      <c r="I68" s="59" t="str">
        <f>IFERROR(((VLOOKUP(D68,Vidros!$A$2:$G$67,7,0)*'Mark Up '!$C$2)),"X")</f>
        <v>X</v>
      </c>
    </row>
  </sheetData>
  <sheetProtection algorithmName="SHA-512" hashValue="3eGtcSUzsvziMUePKllk+k9iWbl3FNq5DYo6qizFPE/GtjBg92WrFO3Mpk/DXd4nIxTlE0Ri0jUUMwkMWtHF/w==" saltValue="NDYdF/x78nNpoLM+VD295A==" spinCount="100000" sheet="1" objects="1" scenarios="1"/>
  <mergeCells count="2">
    <mergeCell ref="A1:I1"/>
    <mergeCell ref="A6:C8"/>
  </mergeCells>
  <pageMargins left="0.23622047244094491" right="0" top="0" bottom="0" header="0" footer="0"/>
  <pageSetup paperSize="9" scale="54" fitToHeight="0" orientation="landscape" r:id="rId1"/>
  <headerFooter alignWithMargins="0">
    <oddFooter>&amp;RPágina &amp;P de &amp;N</oddFooter>
  </headerFooter>
  <rowBreaks count="1" manualBreakCount="1">
    <brk id="37" max="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3"/>
  <dimension ref="A1:G67"/>
  <sheetViews>
    <sheetView workbookViewId="0">
      <selection activeCell="G2" sqref="G2"/>
    </sheetView>
  </sheetViews>
  <sheetFormatPr defaultRowHeight="15" x14ac:dyDescent="0.25"/>
  <cols>
    <col min="1" max="1" width="3" bestFit="1" customWidth="1"/>
    <col min="2" max="7" width="20" bestFit="1" customWidth="1"/>
  </cols>
  <sheetData>
    <row r="1" spans="1:7" ht="60.75" x14ac:dyDescent="0.25">
      <c r="B1" s="17" t="s">
        <v>28</v>
      </c>
      <c r="C1" s="18" t="s">
        <v>29</v>
      </c>
      <c r="D1" s="18" t="s">
        <v>30</v>
      </c>
      <c r="E1" s="18" t="s">
        <v>31</v>
      </c>
      <c r="F1" s="19" t="s">
        <v>32</v>
      </c>
      <c r="G1" s="19" t="s">
        <v>157</v>
      </c>
    </row>
    <row r="2" spans="1:7" ht="20.25" x14ac:dyDescent="0.25">
      <c r="A2" s="20">
        <v>1</v>
      </c>
      <c r="B2" s="9" t="s">
        <v>33</v>
      </c>
      <c r="C2" s="15">
        <v>915</v>
      </c>
      <c r="D2" s="15">
        <v>336</v>
      </c>
      <c r="E2" s="15">
        <v>1553</v>
      </c>
      <c r="F2" s="16" t="s">
        <v>17</v>
      </c>
      <c r="G2" s="16" t="s">
        <v>17</v>
      </c>
    </row>
    <row r="3" spans="1:7" ht="20.25" x14ac:dyDescent="0.25">
      <c r="A3" s="20">
        <v>2</v>
      </c>
      <c r="B3" s="3" t="s">
        <v>34</v>
      </c>
      <c r="C3" s="15">
        <v>1061</v>
      </c>
      <c r="D3" s="15">
        <v>389</v>
      </c>
      <c r="E3" s="15">
        <v>1759</v>
      </c>
      <c r="F3" s="16" t="s">
        <v>17</v>
      </c>
      <c r="G3" s="16" t="s">
        <v>17</v>
      </c>
    </row>
    <row r="4" spans="1:7" ht="20.25" x14ac:dyDescent="0.25">
      <c r="A4" s="20">
        <v>3</v>
      </c>
      <c r="B4" s="3" t="s">
        <v>35</v>
      </c>
      <c r="C4" s="15">
        <v>1218</v>
      </c>
      <c r="D4" s="15">
        <v>446</v>
      </c>
      <c r="E4" s="15">
        <v>2019</v>
      </c>
      <c r="F4" s="16" t="s">
        <v>17</v>
      </c>
      <c r="G4" s="16" t="s">
        <v>17</v>
      </c>
    </row>
    <row r="5" spans="1:7" ht="20.25" x14ac:dyDescent="0.25">
      <c r="A5" s="20">
        <v>4</v>
      </c>
      <c r="B5" s="3" t="s">
        <v>36</v>
      </c>
      <c r="C5" s="15">
        <v>1386</v>
      </c>
      <c r="D5" s="15">
        <v>507</v>
      </c>
      <c r="E5" s="15">
        <v>2297</v>
      </c>
      <c r="F5" s="16" t="s">
        <v>17</v>
      </c>
      <c r="G5" s="16" t="s">
        <v>17</v>
      </c>
    </row>
    <row r="6" spans="1:7" ht="20.25" x14ac:dyDescent="0.25">
      <c r="A6" s="20">
        <v>5</v>
      </c>
      <c r="B6" s="3" t="s">
        <v>37</v>
      </c>
      <c r="C6" s="15">
        <v>780</v>
      </c>
      <c r="D6" s="15">
        <v>286</v>
      </c>
      <c r="E6" s="15">
        <v>1323</v>
      </c>
      <c r="F6" s="16">
        <v>511</v>
      </c>
      <c r="G6" s="16">
        <v>1066</v>
      </c>
    </row>
    <row r="7" spans="1:7" ht="20.25" x14ac:dyDescent="0.25">
      <c r="A7" s="20">
        <v>6</v>
      </c>
      <c r="B7" s="3" t="s">
        <v>38</v>
      </c>
      <c r="C7" s="15">
        <v>866</v>
      </c>
      <c r="D7" s="15">
        <v>317</v>
      </c>
      <c r="E7" s="15">
        <v>1470</v>
      </c>
      <c r="F7" s="16">
        <v>568</v>
      </c>
      <c r="G7" s="16">
        <v>1066</v>
      </c>
    </row>
    <row r="8" spans="1:7" ht="20.25" x14ac:dyDescent="0.25">
      <c r="A8" s="20">
        <v>7</v>
      </c>
      <c r="B8" s="3" t="s">
        <v>39</v>
      </c>
      <c r="C8" s="15">
        <v>974</v>
      </c>
      <c r="D8" s="15">
        <v>357</v>
      </c>
      <c r="E8" s="15">
        <v>1654</v>
      </c>
      <c r="F8" s="16">
        <v>639</v>
      </c>
      <c r="G8" s="16">
        <v>1200</v>
      </c>
    </row>
    <row r="9" spans="1:7" ht="20.25" x14ac:dyDescent="0.25">
      <c r="A9" s="20">
        <v>8</v>
      </c>
      <c r="B9" s="3" t="s">
        <v>40</v>
      </c>
      <c r="C9" s="15">
        <v>1083</v>
      </c>
      <c r="D9" s="15">
        <v>396</v>
      </c>
      <c r="E9" s="15">
        <v>1838</v>
      </c>
      <c r="F9" s="16">
        <v>709</v>
      </c>
      <c r="G9" s="16">
        <v>1260</v>
      </c>
    </row>
    <row r="10" spans="1:7" ht="20.25" x14ac:dyDescent="0.25">
      <c r="A10" s="20">
        <v>9</v>
      </c>
      <c r="B10" s="3" t="s">
        <v>41</v>
      </c>
      <c r="C10" s="15">
        <v>1310</v>
      </c>
      <c r="D10" s="15">
        <v>480</v>
      </c>
      <c r="E10" s="15">
        <v>2171</v>
      </c>
      <c r="F10" s="16">
        <v>858</v>
      </c>
      <c r="G10" s="16">
        <v>1344.6000000000001</v>
      </c>
    </row>
    <row r="11" spans="1:7" ht="20.25" x14ac:dyDescent="0.25">
      <c r="A11" s="20">
        <v>10</v>
      </c>
      <c r="B11" s="3" t="s">
        <v>42</v>
      </c>
      <c r="C11" s="15">
        <v>1429</v>
      </c>
      <c r="D11" s="15">
        <v>571</v>
      </c>
      <c r="E11" s="15">
        <v>2369</v>
      </c>
      <c r="F11" s="16">
        <v>936</v>
      </c>
      <c r="G11" s="16">
        <v>1555.1999999999998</v>
      </c>
    </row>
    <row r="12" spans="1:7" ht="20.25" x14ac:dyDescent="0.25">
      <c r="A12" s="20">
        <v>11</v>
      </c>
      <c r="B12" s="3" t="s">
        <v>43</v>
      </c>
      <c r="C12" s="15">
        <v>1754</v>
      </c>
      <c r="D12" s="15">
        <v>642</v>
      </c>
      <c r="E12" s="15">
        <v>2907</v>
      </c>
      <c r="F12" s="16" t="s">
        <v>17</v>
      </c>
      <c r="G12" s="16">
        <v>1727.1000000000004</v>
      </c>
    </row>
    <row r="13" spans="1:7" ht="20.25" x14ac:dyDescent="0.3">
      <c r="A13" s="20">
        <v>12</v>
      </c>
      <c r="B13" s="10" t="s">
        <v>44</v>
      </c>
      <c r="C13" s="15">
        <v>1948</v>
      </c>
      <c r="D13" s="15">
        <v>713</v>
      </c>
      <c r="E13" s="15">
        <v>3230</v>
      </c>
      <c r="F13" s="16" t="s">
        <v>17</v>
      </c>
      <c r="G13" s="16">
        <v>1867</v>
      </c>
    </row>
    <row r="14" spans="1:7" ht="20.25" x14ac:dyDescent="0.3">
      <c r="A14" s="20">
        <v>13</v>
      </c>
      <c r="B14" s="10" t="s">
        <v>45</v>
      </c>
      <c r="C14" s="15">
        <v>2078</v>
      </c>
      <c r="D14" s="15">
        <v>761</v>
      </c>
      <c r="E14" s="15">
        <v>3446</v>
      </c>
      <c r="F14" s="16" t="s">
        <v>17</v>
      </c>
      <c r="G14" s="16" t="s">
        <v>17</v>
      </c>
    </row>
    <row r="15" spans="1:7" ht="20.25" x14ac:dyDescent="0.3">
      <c r="A15" s="20">
        <v>14</v>
      </c>
      <c r="B15" s="10" t="s">
        <v>46</v>
      </c>
      <c r="C15" s="15">
        <v>233</v>
      </c>
      <c r="D15" s="15">
        <v>88</v>
      </c>
      <c r="E15" s="15">
        <v>394</v>
      </c>
      <c r="F15" s="16">
        <v>153</v>
      </c>
      <c r="G15" s="16">
        <v>339</v>
      </c>
    </row>
    <row r="16" spans="1:7" ht="20.25" x14ac:dyDescent="0.3">
      <c r="A16" s="20">
        <v>15</v>
      </c>
      <c r="B16" s="10" t="s">
        <v>47</v>
      </c>
      <c r="C16" s="15">
        <v>296</v>
      </c>
      <c r="D16" s="15">
        <v>111</v>
      </c>
      <c r="E16" s="15">
        <v>502</v>
      </c>
      <c r="F16" s="16">
        <v>200</v>
      </c>
      <c r="G16" s="16">
        <v>363</v>
      </c>
    </row>
    <row r="17" spans="1:7" ht="20.25" x14ac:dyDescent="0.3">
      <c r="A17" s="20">
        <v>16</v>
      </c>
      <c r="B17" s="10" t="s">
        <v>48</v>
      </c>
      <c r="C17" s="15">
        <v>338</v>
      </c>
      <c r="D17" s="15">
        <v>127</v>
      </c>
      <c r="E17" s="15">
        <v>573</v>
      </c>
      <c r="F17" s="16">
        <v>228</v>
      </c>
      <c r="G17" s="16">
        <v>425</v>
      </c>
    </row>
    <row r="18" spans="1:7" ht="20.25" x14ac:dyDescent="0.3">
      <c r="A18" s="20">
        <v>17</v>
      </c>
      <c r="B18" s="10" t="s">
        <v>49</v>
      </c>
      <c r="C18" s="15">
        <v>380</v>
      </c>
      <c r="D18" s="15">
        <v>143</v>
      </c>
      <c r="E18" s="15">
        <v>645</v>
      </c>
      <c r="F18" s="16">
        <v>251</v>
      </c>
      <c r="G18" s="16">
        <v>575</v>
      </c>
    </row>
    <row r="19" spans="1:7" ht="20.25" x14ac:dyDescent="0.3">
      <c r="A19" s="20">
        <v>18</v>
      </c>
      <c r="B19" s="10" t="s">
        <v>50</v>
      </c>
      <c r="C19" s="15">
        <v>268</v>
      </c>
      <c r="D19" s="15">
        <v>100</v>
      </c>
      <c r="E19" s="15">
        <v>455</v>
      </c>
      <c r="F19" s="16">
        <v>177</v>
      </c>
      <c r="G19" s="16">
        <v>410</v>
      </c>
    </row>
    <row r="20" spans="1:7" ht="20.25" x14ac:dyDescent="0.3">
      <c r="A20" s="20">
        <v>19</v>
      </c>
      <c r="B20" s="10" t="s">
        <v>51</v>
      </c>
      <c r="C20" s="15">
        <v>341</v>
      </c>
      <c r="D20" s="15">
        <v>125</v>
      </c>
      <c r="E20" s="15">
        <v>579</v>
      </c>
      <c r="F20" s="16">
        <v>224</v>
      </c>
      <c r="G20" s="16">
        <v>521</v>
      </c>
    </row>
    <row r="21" spans="1:7" ht="20.25" x14ac:dyDescent="0.3">
      <c r="A21" s="20">
        <v>20</v>
      </c>
      <c r="B21" s="10" t="s">
        <v>52</v>
      </c>
      <c r="C21" s="15">
        <v>390</v>
      </c>
      <c r="D21" s="15">
        <v>143</v>
      </c>
      <c r="E21" s="15">
        <v>662</v>
      </c>
      <c r="F21" s="16">
        <v>256</v>
      </c>
      <c r="G21" s="16">
        <v>595</v>
      </c>
    </row>
    <row r="22" spans="1:7" ht="20.25" x14ac:dyDescent="0.3">
      <c r="A22" s="20">
        <v>21</v>
      </c>
      <c r="B22" s="10" t="s">
        <v>53</v>
      </c>
      <c r="C22" s="15">
        <v>439</v>
      </c>
      <c r="D22" s="15">
        <v>161</v>
      </c>
      <c r="E22" s="15">
        <v>744</v>
      </c>
      <c r="F22" s="16">
        <v>288</v>
      </c>
      <c r="G22" s="16">
        <v>667</v>
      </c>
    </row>
    <row r="23" spans="1:7" ht="20.25" x14ac:dyDescent="0.3">
      <c r="A23" s="20">
        <v>22</v>
      </c>
      <c r="B23" s="10" t="s">
        <v>54</v>
      </c>
      <c r="C23" s="15">
        <v>487</v>
      </c>
      <c r="D23" s="15">
        <v>179</v>
      </c>
      <c r="E23" s="15">
        <v>827</v>
      </c>
      <c r="F23" s="16">
        <v>320</v>
      </c>
      <c r="G23" s="16">
        <v>742</v>
      </c>
    </row>
    <row r="24" spans="1:7" ht="20.25" x14ac:dyDescent="0.3">
      <c r="A24" s="20">
        <v>23</v>
      </c>
      <c r="B24" s="10" t="s">
        <v>55</v>
      </c>
      <c r="C24" s="15">
        <v>536</v>
      </c>
      <c r="D24" s="15">
        <v>197</v>
      </c>
      <c r="E24" s="15">
        <v>888</v>
      </c>
      <c r="F24" s="16">
        <v>352</v>
      </c>
      <c r="G24" s="16">
        <v>821</v>
      </c>
    </row>
    <row r="25" spans="1:7" ht="20.25" x14ac:dyDescent="0.3">
      <c r="A25" s="20">
        <v>24</v>
      </c>
      <c r="B25" s="10" t="s">
        <v>56</v>
      </c>
      <c r="C25" s="15">
        <v>609</v>
      </c>
      <c r="D25" s="15">
        <v>224</v>
      </c>
      <c r="E25" s="15">
        <v>1009</v>
      </c>
      <c r="F25" s="16" t="s">
        <v>17</v>
      </c>
      <c r="G25" s="16">
        <v>937</v>
      </c>
    </row>
    <row r="26" spans="1:7" ht="20.25" x14ac:dyDescent="0.3">
      <c r="A26" s="20">
        <v>25</v>
      </c>
      <c r="B26" s="10" t="s">
        <v>57</v>
      </c>
      <c r="C26" s="15">
        <v>439</v>
      </c>
      <c r="D26" s="15">
        <v>161</v>
      </c>
      <c r="E26" s="15">
        <v>744</v>
      </c>
      <c r="F26" s="16">
        <v>288</v>
      </c>
      <c r="G26" s="16">
        <v>667</v>
      </c>
    </row>
    <row r="27" spans="1:7" ht="20.25" x14ac:dyDescent="0.3">
      <c r="A27" s="20">
        <v>26</v>
      </c>
      <c r="B27" s="10" t="s">
        <v>58</v>
      </c>
      <c r="C27" s="15">
        <v>341</v>
      </c>
      <c r="D27" s="15">
        <v>125</v>
      </c>
      <c r="E27" s="15">
        <v>579</v>
      </c>
      <c r="F27" s="16">
        <v>224</v>
      </c>
      <c r="G27" s="16">
        <v>519</v>
      </c>
    </row>
    <row r="28" spans="1:7" ht="20.25" x14ac:dyDescent="0.3">
      <c r="A28" s="20">
        <v>27</v>
      </c>
      <c r="B28" s="10" t="s">
        <v>59</v>
      </c>
      <c r="C28" s="15">
        <v>390</v>
      </c>
      <c r="D28" s="15">
        <v>143</v>
      </c>
      <c r="E28" s="15">
        <v>662</v>
      </c>
      <c r="F28" s="16">
        <v>256</v>
      </c>
      <c r="G28" s="16">
        <v>445</v>
      </c>
    </row>
    <row r="29" spans="1:7" ht="20.25" x14ac:dyDescent="0.3">
      <c r="A29" s="20">
        <v>28</v>
      </c>
      <c r="B29" s="10" t="s">
        <v>60</v>
      </c>
      <c r="C29" s="15">
        <v>455</v>
      </c>
      <c r="D29" s="15">
        <v>167</v>
      </c>
      <c r="E29" s="15">
        <v>772</v>
      </c>
      <c r="F29" s="16">
        <v>299</v>
      </c>
      <c r="G29" s="16">
        <v>890</v>
      </c>
    </row>
    <row r="30" spans="1:7" ht="20.25" x14ac:dyDescent="0.3">
      <c r="A30" s="20">
        <v>29</v>
      </c>
      <c r="B30" s="10" t="s">
        <v>61</v>
      </c>
      <c r="C30" s="15">
        <v>531</v>
      </c>
      <c r="D30" s="15">
        <v>195</v>
      </c>
      <c r="E30" s="15">
        <v>901</v>
      </c>
      <c r="F30" s="16">
        <v>348</v>
      </c>
      <c r="G30" s="16">
        <v>1038</v>
      </c>
    </row>
    <row r="31" spans="1:7" ht="20.25" x14ac:dyDescent="0.3">
      <c r="A31" s="20">
        <v>30</v>
      </c>
      <c r="B31" s="10" t="s">
        <v>62</v>
      </c>
      <c r="C31" s="15">
        <v>682</v>
      </c>
      <c r="D31" s="15">
        <v>250</v>
      </c>
      <c r="E31" s="15">
        <v>1158</v>
      </c>
      <c r="F31" s="16">
        <v>448</v>
      </c>
      <c r="G31" s="16">
        <v>1068</v>
      </c>
    </row>
    <row r="32" spans="1:7" ht="20.25" x14ac:dyDescent="0.3">
      <c r="A32" s="20">
        <v>31</v>
      </c>
      <c r="B32" s="10" t="s">
        <v>63</v>
      </c>
      <c r="C32" s="15">
        <v>780</v>
      </c>
      <c r="D32" s="15">
        <v>286</v>
      </c>
      <c r="E32" s="15">
        <v>1323</v>
      </c>
      <c r="F32" s="16">
        <v>511</v>
      </c>
      <c r="G32" s="16">
        <v>975</v>
      </c>
    </row>
    <row r="33" spans="1:7" ht="20.25" x14ac:dyDescent="0.3">
      <c r="A33" s="20">
        <v>32</v>
      </c>
      <c r="B33" s="10" t="s">
        <v>64</v>
      </c>
      <c r="C33" s="15">
        <v>655</v>
      </c>
      <c r="D33" s="15">
        <v>240</v>
      </c>
      <c r="E33" s="15">
        <v>1112</v>
      </c>
      <c r="F33" s="16">
        <v>430</v>
      </c>
      <c r="G33" s="16">
        <v>870</v>
      </c>
    </row>
    <row r="34" spans="1:7" ht="20.25" x14ac:dyDescent="0.3">
      <c r="A34" s="20">
        <v>33</v>
      </c>
      <c r="B34" s="10" t="s">
        <v>65</v>
      </c>
      <c r="C34" s="15">
        <v>542</v>
      </c>
      <c r="D34" s="15">
        <v>199</v>
      </c>
      <c r="E34" s="15">
        <v>919</v>
      </c>
      <c r="F34" s="16">
        <v>355</v>
      </c>
      <c r="G34" s="16">
        <v>793</v>
      </c>
    </row>
    <row r="35" spans="1:7" ht="20.25" x14ac:dyDescent="0.3">
      <c r="A35" s="20">
        <v>34</v>
      </c>
      <c r="B35" s="10" t="s">
        <v>66</v>
      </c>
      <c r="C35" s="15">
        <v>136</v>
      </c>
      <c r="D35" s="15">
        <v>50</v>
      </c>
      <c r="E35" s="15">
        <v>230</v>
      </c>
      <c r="F35" s="16">
        <v>89</v>
      </c>
      <c r="G35" s="16">
        <v>215</v>
      </c>
    </row>
    <row r="36" spans="1:7" ht="20.25" x14ac:dyDescent="0.3">
      <c r="A36" s="20">
        <v>35</v>
      </c>
      <c r="B36" s="10" t="s">
        <v>67</v>
      </c>
      <c r="C36" s="15">
        <v>195</v>
      </c>
      <c r="D36" s="15">
        <v>73</v>
      </c>
      <c r="E36" s="15">
        <v>331</v>
      </c>
      <c r="F36" s="16">
        <v>128</v>
      </c>
      <c r="G36" s="16">
        <v>235</v>
      </c>
    </row>
    <row r="37" spans="1:7" ht="60.75" x14ac:dyDescent="0.25">
      <c r="A37" s="20">
        <v>36</v>
      </c>
      <c r="B37" s="12" t="s">
        <v>68</v>
      </c>
      <c r="C37" s="13" t="s">
        <v>29</v>
      </c>
      <c r="D37" s="13" t="s">
        <v>69</v>
      </c>
      <c r="E37" s="14" t="s">
        <v>70</v>
      </c>
      <c r="F37" s="11" t="s">
        <v>71</v>
      </c>
      <c r="G37" s="19" t="s">
        <v>157</v>
      </c>
    </row>
    <row r="38" spans="1:7" ht="20.25" x14ac:dyDescent="0.25">
      <c r="A38" s="20">
        <v>37</v>
      </c>
      <c r="B38" s="9" t="s">
        <v>72</v>
      </c>
      <c r="C38" s="15">
        <v>67</v>
      </c>
      <c r="D38" s="15">
        <v>27</v>
      </c>
      <c r="E38" s="15">
        <v>113</v>
      </c>
      <c r="F38" s="16">
        <v>48</v>
      </c>
      <c r="G38" s="16">
        <v>98</v>
      </c>
    </row>
    <row r="39" spans="1:7" ht="20.25" x14ac:dyDescent="0.25">
      <c r="A39" s="20">
        <v>38</v>
      </c>
      <c r="B39" s="9" t="s">
        <v>73</v>
      </c>
      <c r="C39" s="15">
        <v>110</v>
      </c>
      <c r="D39" s="15">
        <v>41</v>
      </c>
      <c r="E39" s="15">
        <v>186</v>
      </c>
      <c r="F39" s="16">
        <v>79</v>
      </c>
      <c r="G39" s="16">
        <v>148</v>
      </c>
    </row>
    <row r="40" spans="1:7" ht="20.25" x14ac:dyDescent="0.3">
      <c r="A40" s="20">
        <v>39</v>
      </c>
      <c r="B40" s="10" t="s">
        <v>74</v>
      </c>
      <c r="C40" s="15">
        <v>164</v>
      </c>
      <c r="D40" s="15">
        <v>66</v>
      </c>
      <c r="E40" s="15">
        <v>278</v>
      </c>
      <c r="F40" s="16">
        <v>117</v>
      </c>
      <c r="G40" s="16">
        <v>215</v>
      </c>
    </row>
    <row r="41" spans="1:7" ht="20.25" x14ac:dyDescent="0.3">
      <c r="A41" s="20">
        <v>40</v>
      </c>
      <c r="B41" s="10" t="s">
        <v>75</v>
      </c>
      <c r="C41" s="15">
        <v>229</v>
      </c>
      <c r="D41" s="15">
        <v>91</v>
      </c>
      <c r="E41" s="15">
        <v>388</v>
      </c>
      <c r="F41" s="16">
        <v>162</v>
      </c>
      <c r="G41" s="16">
        <v>235</v>
      </c>
    </row>
    <row r="42" spans="1:7" ht="20.25" x14ac:dyDescent="0.3">
      <c r="A42" s="20">
        <v>41</v>
      </c>
      <c r="B42" s="10" t="s">
        <v>76</v>
      </c>
      <c r="C42" s="15">
        <v>305</v>
      </c>
      <c r="D42" s="15">
        <v>121</v>
      </c>
      <c r="E42" s="15">
        <v>517</v>
      </c>
      <c r="F42" s="16">
        <v>218</v>
      </c>
      <c r="G42" s="16">
        <v>499</v>
      </c>
    </row>
    <row r="43" spans="1:7" ht="20.25" x14ac:dyDescent="0.3">
      <c r="A43" s="20">
        <v>42</v>
      </c>
      <c r="B43" s="10" t="s">
        <v>77</v>
      </c>
      <c r="C43" s="15">
        <v>391</v>
      </c>
      <c r="D43" s="15">
        <v>154</v>
      </c>
      <c r="E43" s="15">
        <v>664</v>
      </c>
      <c r="F43" s="16">
        <v>276</v>
      </c>
      <c r="G43" s="16">
        <v>593</v>
      </c>
    </row>
    <row r="44" spans="1:7" ht="20.25" x14ac:dyDescent="0.3">
      <c r="A44" s="20">
        <v>43</v>
      </c>
      <c r="B44" s="10" t="s">
        <v>78</v>
      </c>
      <c r="C44" s="15">
        <v>489</v>
      </c>
      <c r="D44" s="15">
        <v>194</v>
      </c>
      <c r="E44" s="15">
        <v>829</v>
      </c>
      <c r="F44" s="16">
        <v>347</v>
      </c>
      <c r="G44" s="16">
        <v>667</v>
      </c>
    </row>
    <row r="45" spans="1:7" ht="20.25" x14ac:dyDescent="0.3">
      <c r="A45" s="20">
        <v>44</v>
      </c>
      <c r="B45" s="10" t="s">
        <v>79</v>
      </c>
      <c r="C45" s="15">
        <v>597</v>
      </c>
      <c r="D45" s="15">
        <v>237</v>
      </c>
      <c r="E45" s="15">
        <v>1013</v>
      </c>
      <c r="F45" s="16">
        <v>422</v>
      </c>
      <c r="G45" s="16">
        <v>793</v>
      </c>
    </row>
    <row r="46" spans="1:7" ht="20.25" x14ac:dyDescent="0.3">
      <c r="A46" s="20">
        <v>45</v>
      </c>
      <c r="B46" s="10" t="s">
        <v>80</v>
      </c>
      <c r="C46" s="15">
        <v>716</v>
      </c>
      <c r="D46" s="15">
        <v>282</v>
      </c>
      <c r="E46" s="15">
        <v>1215</v>
      </c>
      <c r="F46" s="16">
        <v>506</v>
      </c>
      <c r="G46" s="16">
        <v>870</v>
      </c>
    </row>
    <row r="47" spans="1:7" ht="20.25" x14ac:dyDescent="0.3">
      <c r="A47" s="20">
        <v>46</v>
      </c>
      <c r="B47" s="10" t="s">
        <v>81</v>
      </c>
      <c r="C47" s="15">
        <v>846</v>
      </c>
      <c r="D47" s="15">
        <v>332</v>
      </c>
      <c r="E47" s="15">
        <v>1436</v>
      </c>
      <c r="F47" s="16">
        <v>595</v>
      </c>
      <c r="G47" s="16">
        <v>975</v>
      </c>
    </row>
    <row r="48" spans="1:7" ht="20.25" x14ac:dyDescent="0.3">
      <c r="A48" s="20">
        <v>47</v>
      </c>
      <c r="B48" s="10" t="s">
        <v>82</v>
      </c>
      <c r="C48" s="15">
        <v>1061</v>
      </c>
      <c r="D48" s="15">
        <v>415</v>
      </c>
      <c r="E48" s="15">
        <v>1801</v>
      </c>
      <c r="F48" s="16" t="s">
        <v>17</v>
      </c>
      <c r="G48" s="16" t="s">
        <v>17</v>
      </c>
    </row>
    <row r="49" spans="1:7" ht="20.25" x14ac:dyDescent="0.3">
      <c r="A49" s="20">
        <v>48</v>
      </c>
      <c r="B49" s="10" t="s">
        <v>83</v>
      </c>
      <c r="C49" s="15">
        <v>1267</v>
      </c>
      <c r="D49" s="15">
        <v>464</v>
      </c>
      <c r="E49" s="15">
        <v>2100</v>
      </c>
      <c r="F49" s="16" t="s">
        <v>17</v>
      </c>
      <c r="G49" s="16" t="s">
        <v>17</v>
      </c>
    </row>
    <row r="50" spans="1:7" ht="20.25" x14ac:dyDescent="0.3">
      <c r="A50" s="20">
        <v>49</v>
      </c>
      <c r="B50" s="10" t="s">
        <v>84</v>
      </c>
      <c r="C50" s="15">
        <v>1474</v>
      </c>
      <c r="D50" s="15">
        <v>580</v>
      </c>
      <c r="E50" s="15">
        <v>2443</v>
      </c>
      <c r="F50" s="16" t="s">
        <v>17</v>
      </c>
      <c r="G50" s="16" t="s">
        <v>17</v>
      </c>
    </row>
    <row r="51" spans="1:7" ht="20.25" x14ac:dyDescent="0.3">
      <c r="A51" s="20">
        <v>50</v>
      </c>
      <c r="B51" s="10" t="s">
        <v>85</v>
      </c>
      <c r="C51" s="15">
        <v>1852</v>
      </c>
      <c r="D51" s="15">
        <v>723</v>
      </c>
      <c r="E51" s="15">
        <v>3071</v>
      </c>
      <c r="F51" s="16" t="s">
        <v>17</v>
      </c>
      <c r="G51" s="16" t="s">
        <v>17</v>
      </c>
    </row>
    <row r="52" spans="1:7" ht="60.75" x14ac:dyDescent="0.25">
      <c r="A52" s="20">
        <v>51</v>
      </c>
      <c r="B52" s="12" t="s">
        <v>86</v>
      </c>
      <c r="C52" s="13" t="s">
        <v>29</v>
      </c>
      <c r="D52" s="13" t="s">
        <v>69</v>
      </c>
      <c r="E52" s="14" t="s">
        <v>70</v>
      </c>
      <c r="F52" s="11" t="s">
        <v>71</v>
      </c>
      <c r="G52" s="19" t="s">
        <v>157</v>
      </c>
    </row>
    <row r="53" spans="1:7" ht="20.25" x14ac:dyDescent="0.25">
      <c r="A53" s="20">
        <v>52</v>
      </c>
      <c r="B53" s="3" t="s">
        <v>66</v>
      </c>
      <c r="C53" s="15">
        <v>183</v>
      </c>
      <c r="D53" s="15">
        <v>72</v>
      </c>
      <c r="E53" s="15">
        <v>299</v>
      </c>
      <c r="F53" s="16">
        <v>126</v>
      </c>
      <c r="G53" s="16">
        <v>215</v>
      </c>
    </row>
    <row r="54" spans="1:7" ht="20.25" x14ac:dyDescent="0.25">
      <c r="A54" s="20">
        <v>53</v>
      </c>
      <c r="B54" s="3" t="s">
        <v>67</v>
      </c>
      <c r="C54" s="15">
        <v>263</v>
      </c>
      <c r="D54" s="15">
        <v>103</v>
      </c>
      <c r="E54" s="15">
        <v>430</v>
      </c>
      <c r="F54" s="16">
        <v>182</v>
      </c>
      <c r="G54" s="16">
        <v>235</v>
      </c>
    </row>
    <row r="55" spans="1:7" ht="20.25" x14ac:dyDescent="0.25">
      <c r="A55" s="20">
        <v>54</v>
      </c>
      <c r="B55" s="3" t="s">
        <v>87</v>
      </c>
      <c r="C55" s="15">
        <v>263</v>
      </c>
      <c r="D55" s="15">
        <v>103</v>
      </c>
      <c r="E55" s="15">
        <v>430</v>
      </c>
      <c r="F55" s="16">
        <v>182</v>
      </c>
      <c r="G55" s="16">
        <v>325</v>
      </c>
    </row>
    <row r="56" spans="1:7" ht="20.25" x14ac:dyDescent="0.25">
      <c r="A56" s="20">
        <v>55</v>
      </c>
      <c r="B56" s="9" t="s">
        <v>88</v>
      </c>
      <c r="C56" s="15">
        <v>526</v>
      </c>
      <c r="D56" s="15">
        <v>204</v>
      </c>
      <c r="E56" s="15">
        <v>1147</v>
      </c>
      <c r="F56" s="16">
        <v>363</v>
      </c>
      <c r="G56" s="16">
        <v>445</v>
      </c>
    </row>
    <row r="57" spans="1:7" ht="20.25" x14ac:dyDescent="0.25">
      <c r="A57" s="20">
        <v>56</v>
      </c>
      <c r="B57" s="3" t="s">
        <v>61</v>
      </c>
      <c r="C57" s="15">
        <v>716</v>
      </c>
      <c r="D57" s="15">
        <v>278</v>
      </c>
      <c r="E57" s="15">
        <v>1171</v>
      </c>
      <c r="F57" s="16">
        <v>494</v>
      </c>
      <c r="G57" s="16">
        <v>1038</v>
      </c>
    </row>
    <row r="58" spans="1:7" ht="20.25" x14ac:dyDescent="0.25">
      <c r="A58" s="20">
        <v>57</v>
      </c>
      <c r="B58" s="3" t="s">
        <v>89</v>
      </c>
      <c r="C58" s="15">
        <v>935</v>
      </c>
      <c r="D58" s="15">
        <v>360</v>
      </c>
      <c r="E58" s="15">
        <v>1529</v>
      </c>
      <c r="F58" s="16">
        <v>645</v>
      </c>
      <c r="G58" s="16">
        <v>1065</v>
      </c>
    </row>
    <row r="59" spans="1:7" ht="20.25" x14ac:dyDescent="0.25">
      <c r="A59" s="20">
        <v>58</v>
      </c>
      <c r="B59" s="3" t="s">
        <v>90</v>
      </c>
      <c r="C59" s="15">
        <v>1052</v>
      </c>
      <c r="D59" s="15">
        <v>405</v>
      </c>
      <c r="E59" s="15">
        <v>1720</v>
      </c>
      <c r="F59" s="16">
        <v>726</v>
      </c>
      <c r="G59" s="16">
        <v>1200</v>
      </c>
    </row>
    <row r="60" spans="1:7" ht="20.25" x14ac:dyDescent="0.25">
      <c r="A60" s="20">
        <v>59</v>
      </c>
      <c r="B60" s="3" t="s">
        <v>91</v>
      </c>
      <c r="C60" s="15">
        <v>1315</v>
      </c>
      <c r="D60" s="15">
        <v>504</v>
      </c>
      <c r="E60" s="15">
        <v>2150</v>
      </c>
      <c r="F60" s="16">
        <v>907</v>
      </c>
      <c r="G60" s="16">
        <v>1200</v>
      </c>
    </row>
    <row r="61" spans="1:7" ht="20.25" x14ac:dyDescent="0.25">
      <c r="A61" s="20">
        <v>60</v>
      </c>
      <c r="B61" s="3" t="s">
        <v>92</v>
      </c>
      <c r="C61" s="15">
        <v>1461</v>
      </c>
      <c r="D61" s="15">
        <v>561</v>
      </c>
      <c r="E61" s="15">
        <v>2389</v>
      </c>
      <c r="F61" s="16">
        <v>1007</v>
      </c>
      <c r="G61" s="16">
        <v>1260</v>
      </c>
    </row>
    <row r="62" spans="1:7" ht="20.25" x14ac:dyDescent="0.25">
      <c r="A62" s="20">
        <v>61</v>
      </c>
      <c r="B62" s="3" t="s">
        <v>93</v>
      </c>
      <c r="C62" s="15">
        <v>1754</v>
      </c>
      <c r="D62" s="15">
        <v>670</v>
      </c>
      <c r="E62" s="15">
        <v>2867</v>
      </c>
      <c r="F62" s="16">
        <v>1208</v>
      </c>
      <c r="G62" s="16">
        <v>1260</v>
      </c>
    </row>
    <row r="63" spans="1:7" ht="20.25" x14ac:dyDescent="0.25">
      <c r="A63" s="20">
        <v>62</v>
      </c>
      <c r="B63" s="3" t="s">
        <v>94</v>
      </c>
      <c r="C63" s="15">
        <v>1929</v>
      </c>
      <c r="D63" s="15">
        <v>736</v>
      </c>
      <c r="E63" s="15">
        <v>3080</v>
      </c>
      <c r="F63" s="16">
        <v>1330</v>
      </c>
      <c r="G63" s="16">
        <v>1344.6000000000001</v>
      </c>
    </row>
    <row r="64" spans="1:7" ht="20.25" x14ac:dyDescent="0.25">
      <c r="A64" s="20">
        <v>63</v>
      </c>
      <c r="B64" s="3" t="s">
        <v>95</v>
      </c>
      <c r="C64" s="15">
        <v>2104</v>
      </c>
      <c r="D64" s="15">
        <v>802</v>
      </c>
      <c r="E64" s="15">
        <v>3359</v>
      </c>
      <c r="F64" s="16">
        <v>1451</v>
      </c>
      <c r="G64" s="16">
        <v>1555.1999999999998</v>
      </c>
    </row>
    <row r="65" spans="1:7" ht="20.25" x14ac:dyDescent="0.25">
      <c r="A65" s="20">
        <v>64</v>
      </c>
      <c r="B65" s="3" t="s">
        <v>43</v>
      </c>
      <c r="C65" s="15">
        <v>2367</v>
      </c>
      <c r="D65" s="15">
        <v>902</v>
      </c>
      <c r="E65" s="15">
        <v>3778</v>
      </c>
      <c r="F65" s="16" t="s">
        <v>17</v>
      </c>
      <c r="G65" s="16">
        <v>1727.1000000000004</v>
      </c>
    </row>
    <row r="66" spans="1:7" ht="20.25" x14ac:dyDescent="0.25">
      <c r="A66" s="20">
        <v>65</v>
      </c>
      <c r="B66" s="3" t="s">
        <v>44</v>
      </c>
      <c r="C66" s="15">
        <v>2630</v>
      </c>
      <c r="D66" s="15">
        <v>1002</v>
      </c>
      <c r="E66" s="15">
        <v>4199</v>
      </c>
      <c r="F66" s="16" t="s">
        <v>17</v>
      </c>
      <c r="G66" s="16">
        <v>1867</v>
      </c>
    </row>
    <row r="67" spans="1:7" ht="20.25" x14ac:dyDescent="0.25">
      <c r="A67" s="20">
        <v>66</v>
      </c>
      <c r="B67" s="3" t="s">
        <v>45</v>
      </c>
      <c r="C67" s="15">
        <v>2805</v>
      </c>
      <c r="D67" s="15">
        <v>1069</v>
      </c>
      <c r="E67" s="15">
        <v>4479</v>
      </c>
      <c r="F67" s="16" t="s">
        <v>17</v>
      </c>
      <c r="G67" s="16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13</vt:i4>
      </vt:variant>
    </vt:vector>
  </HeadingPairs>
  <TitlesOfParts>
    <vt:vector size="26" baseType="lpstr">
      <vt:lpstr>Capa Tabela</vt:lpstr>
      <vt:lpstr>Cores Capa</vt:lpstr>
      <vt:lpstr>Garantia</vt:lpstr>
      <vt:lpstr>Mark Up </vt:lpstr>
      <vt:lpstr>Origem </vt:lpstr>
      <vt:lpstr>Aparadores</vt:lpstr>
      <vt:lpstr>Gaveteiros</vt:lpstr>
      <vt:lpstr>Complementos</vt:lpstr>
      <vt:lpstr>Mesa Centro e Laterais</vt:lpstr>
      <vt:lpstr>Mesas Jantar e Mesa Apoio</vt:lpstr>
      <vt:lpstr>Informações</vt:lpstr>
      <vt:lpstr>Valores Vidros e Espelhos</vt:lpstr>
      <vt:lpstr>Vidros</vt:lpstr>
      <vt:lpstr>Aparadores!Area_de_impressao</vt:lpstr>
      <vt:lpstr>'Capa Tabela'!Area_de_impressao</vt:lpstr>
      <vt:lpstr>Complementos!Area_de_impressao</vt:lpstr>
      <vt:lpstr>Garantia!Area_de_impressao</vt:lpstr>
      <vt:lpstr>Gaveteiros!Area_de_impressao</vt:lpstr>
      <vt:lpstr>'Mesa Centro e Laterais'!Area_de_impressao</vt:lpstr>
      <vt:lpstr>'Mesas Jantar e Mesa Apoio'!Area_de_impressao</vt:lpstr>
      <vt:lpstr>'Valores Vidros e Espelhos'!Area_de_impressao</vt:lpstr>
      <vt:lpstr>Aparadores!Titulos_de_impressao</vt:lpstr>
      <vt:lpstr>Complementos!Titulos_de_impressao</vt:lpstr>
      <vt:lpstr>Gaveteiros!Titulos_de_impressao</vt:lpstr>
      <vt:lpstr>'Mesa Centro e Laterais'!Titulos_de_impressao</vt:lpstr>
      <vt:lpstr>'Mesas Jantar e Mesa Apoio'!Titulos_de_impressao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Custos</dc:creator>
  <cp:lastModifiedBy>Compras</cp:lastModifiedBy>
  <cp:lastPrinted>2024-12-17T13:11:53Z</cp:lastPrinted>
  <dcterms:created xsi:type="dcterms:W3CDTF">2022-10-11T17:54:00Z</dcterms:created>
  <dcterms:modified xsi:type="dcterms:W3CDTF">2025-01-14T20:14:57Z</dcterms:modified>
</cp:coreProperties>
</file>