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 Lighting" sheetId="1" r:id="rId4"/>
    <sheet state="visible" name="Lighting" sheetId="2" r:id="rId5"/>
    <sheet state="visible" name="Lighting In &amp; Out" sheetId="3" r:id="rId6"/>
    <sheet state="visible" name="Acessórios" sheetId="4" r:id="rId7"/>
    <sheet state="visible" name="Componentes" sheetId="5" r:id="rId8"/>
    <sheet state="visible" name="Acabamentos Indoor" sheetId="6" r:id="rId9"/>
    <sheet state="visible" name="Acabamentos In &amp; Out" sheetId="7" r:id="rId10"/>
    <sheet state="visible" name="Política de Pagamento" sheetId="8" r:id="rId11"/>
  </sheets>
  <definedNames>
    <definedName localSheetId="5" name="_ml6">#REF!</definedName>
    <definedName localSheetId="5" name="_smj3">#REF!</definedName>
    <definedName name="_lum5">#REF!</definedName>
    <definedName localSheetId="7" name="_sof5">#REF!</definedName>
    <definedName localSheetId="1" name="_cad38">#REF!</definedName>
    <definedName localSheetId="2" name="_mj4">#REF!</definedName>
    <definedName localSheetId="5" name="_cad36">#REF!</definedName>
    <definedName localSheetId="7" name="_srack1">#REF!</definedName>
    <definedName localSheetId="2" name="_moonoffice">#REF!</definedName>
    <definedName localSheetId="7" name="_puf1">#REF!</definedName>
    <definedName name="_gar4">#REF!</definedName>
    <definedName localSheetId="5" name="_scad3">#REF!</definedName>
    <definedName localSheetId="5" name="_cad18">#REF!</definedName>
    <definedName localSheetId="1" name="_bco14">#REF!</definedName>
    <definedName localSheetId="5" name="_145">#REF!</definedName>
    <definedName localSheetId="2" name="_obj34">#REF!</definedName>
    <definedName localSheetId="2" name="_obj28">#REF!</definedName>
    <definedName name="_obj40a">#REF!</definedName>
    <definedName localSheetId="2" name="_cad16">#REF!</definedName>
    <definedName name="_mj_t04m">#REF!</definedName>
    <definedName localSheetId="1" name="_cad37">#REF!</definedName>
    <definedName localSheetId="7" name="_sof13">#REF!</definedName>
    <definedName name="_mc1">#REF!</definedName>
    <definedName localSheetId="5" name="lia_arredondada">#REF!</definedName>
    <definedName name="_sof1">#REF!</definedName>
    <definedName name="_obj15">#REF!</definedName>
    <definedName localSheetId="2" name="_spuff1">#REF!</definedName>
    <definedName name="_ml33">#REF!</definedName>
    <definedName localSheetId="2" name="_scad12b">#REF!</definedName>
    <definedName name="_mj22">#REF!</definedName>
    <definedName localSheetId="7" name="SOFA_BASIC_1">#REF!</definedName>
    <definedName localSheetId="7" name="gio_alta">#REF!</definedName>
    <definedName localSheetId="2" name="_sbanq4">#REF!</definedName>
    <definedName name="_acess2">#REF!</definedName>
    <definedName name="_cad10">#REF!</definedName>
    <definedName localSheetId="5" name="_pol20">#REF!</definedName>
    <definedName localSheetId="1" name="_pol11">#REF!</definedName>
    <definedName localSheetId="1" name="_obj43f">#REF!</definedName>
    <definedName name="_acess3">#REF!</definedName>
    <definedName localSheetId="1" name="_bank6">#REF!</definedName>
    <definedName localSheetId="2" name="_obj11">#REF!</definedName>
    <definedName localSheetId="1" name="_obj26">#REF!</definedName>
    <definedName localSheetId="1" name="_bank1">#REF!</definedName>
    <definedName localSheetId="7" name="_obj15">#REF!</definedName>
    <definedName name="_smc6">#REF!</definedName>
    <definedName name="_sprat1">#REF!</definedName>
    <definedName localSheetId="1" name="_obj37">#REF!</definedName>
    <definedName localSheetId="1" name="_mj276">#REF!</definedName>
    <definedName localSheetId="2" name="_obj30">#REF!</definedName>
    <definedName localSheetId="1" name="_117br">#REF!</definedName>
    <definedName localSheetId="1" name="_mj22">#REF!</definedName>
    <definedName localSheetId="7" name="_obj5">#REF!</definedName>
    <definedName localSheetId="1" name="_obj38">#REF!</definedName>
    <definedName localSheetId="2" name="_cad23">#REF!</definedName>
    <definedName name="_spolt10">#REF!</definedName>
    <definedName name="bank20">#REF!</definedName>
    <definedName name="_aer31">#REF!</definedName>
    <definedName localSheetId="5" name="_bco3">#REF!</definedName>
    <definedName localSheetId="7" name="_bco5">#REF!</definedName>
    <definedName localSheetId="5" name="_ml13">#REF!</definedName>
    <definedName localSheetId="5" name="BANCO_MASS">#REF!</definedName>
    <definedName localSheetId="7" name="_sof12">#REF!</definedName>
    <definedName name="BANCO_JULIA_FIBRA">#REF!</definedName>
    <definedName name="_aer1">#REF!</definedName>
    <definedName localSheetId="5" name="_poltjoy">#REF!</definedName>
    <definedName name="_obj8">#REF!</definedName>
    <definedName name="_esc1">#REF!</definedName>
    <definedName localSheetId="7" name="_obj6">#REF!</definedName>
    <definedName name="_mc24">#REF!</definedName>
    <definedName localSheetId="1" name="_leveep">#REF!</definedName>
    <definedName localSheetId="5" name="_sbco5">#REF!</definedName>
    <definedName localSheetId="5" name="_mj_t03m">#REF!</definedName>
    <definedName name="_aer2">#REF!</definedName>
    <definedName localSheetId="7" name="_obj28">#REF!</definedName>
    <definedName name="_bank5">#REF!</definedName>
    <definedName name="_scad33">#REF!</definedName>
    <definedName name="_ml2">#REF!</definedName>
    <definedName localSheetId="5" name="_obj3">#REF!</definedName>
    <definedName localSheetId="1" name="_sbj5">#REF!</definedName>
    <definedName name="_vic">#REF!</definedName>
    <definedName localSheetId="5" name="_aer23">#REF!</definedName>
    <definedName name="_ml45">#REF!</definedName>
    <definedName localSheetId="1" name="_mc22">#REF!</definedName>
    <definedName name="_obj43c">#REF!</definedName>
    <definedName name="_ml30">#REF!</definedName>
    <definedName name="_scad4b">#REF!</definedName>
    <definedName localSheetId="7" name="_bco10">#REF!</definedName>
    <definedName localSheetId="5" name="cirk">#REF!</definedName>
    <definedName name="_prat11">#REF!</definedName>
    <definedName localSheetId="5" name="_saer4">#REF!</definedName>
    <definedName localSheetId="2" name="_spuff5">#REF!</definedName>
    <definedName localSheetId="7" name="_mj14">#REF!</definedName>
    <definedName name="_mc3">#REF!</definedName>
    <definedName localSheetId="7" name="_scad32">#REF!</definedName>
    <definedName localSheetId="5" name="_obj8c">#REF!</definedName>
    <definedName localSheetId="5" name="_mj15">#REF!</definedName>
    <definedName localSheetId="1" name="_diaest">#REF!</definedName>
    <definedName localSheetId="1" name="_obj8d">#REF!</definedName>
    <definedName localSheetId="2" name="_sof15">#REF!</definedName>
    <definedName name="_obj32d">#REF!</definedName>
    <definedName name="_mj_t03">#REF!</definedName>
    <definedName localSheetId="5" name="_aer9">#REF!</definedName>
    <definedName localSheetId="2" name="_cad7">#REF!</definedName>
    <definedName localSheetId="1" name="_bco1">#REF!</definedName>
    <definedName name="_obj8e">#REF!</definedName>
    <definedName localSheetId="7" name="BANCO_MASS_FIBRA">#REF!</definedName>
    <definedName localSheetId="7" name="_bank2">#REF!</definedName>
    <definedName name="_aer20">#REF!</definedName>
    <definedName localSheetId="2" name="_obj43g">#REF!</definedName>
    <definedName localSheetId="5" name="_scad30">#REF!</definedName>
    <definedName localSheetId="2" name="_cad4">#REF!</definedName>
    <definedName localSheetId="2" name="_obj8d">#REF!</definedName>
    <definedName name="_cad37">#REF!</definedName>
    <definedName localSheetId="7" name="_bank8">#REF!</definedName>
    <definedName name="_ap4">#REF!</definedName>
    <definedName name="_mj29">#REF!</definedName>
    <definedName localSheetId="1" name="_pol20">#REF!</definedName>
    <definedName name="_rack1">#REF!</definedName>
    <definedName name="_mj23">#REF!</definedName>
    <definedName localSheetId="1" name="_bank17">#REF!</definedName>
    <definedName localSheetId="1" name="_obj43b">#REF!</definedName>
    <definedName localSheetId="7" name="_obj8">#REF!</definedName>
    <definedName localSheetId="7" name="_obj30">#REF!</definedName>
    <definedName localSheetId="5" name="_ml39">#REF!</definedName>
    <definedName name="_obj43d">#REF!</definedName>
    <definedName name="_rack2">#REF!</definedName>
    <definedName localSheetId="7" name="dora">#REF!</definedName>
    <definedName localSheetId="1" name="_146">#REF!</definedName>
    <definedName localSheetId="5" name="_sml2">#REF!</definedName>
    <definedName name="_puf3">#REF!</definedName>
    <definedName localSheetId="5" name="_mc23">#REF!</definedName>
    <definedName localSheetId="5" name="_cad30">#REF!</definedName>
    <definedName localSheetId="5" name="_scad16c">#REF!</definedName>
    <definedName name="_aer33">#REF!</definedName>
    <definedName localSheetId="2" name="_obj29">#REF!</definedName>
    <definedName localSheetId="5" name="_sof4">#REF!</definedName>
    <definedName localSheetId="7" name="_ml9">#REF!</definedName>
    <definedName name="_cad3">#REF!</definedName>
    <definedName localSheetId="2" name="_prima">#REF!</definedName>
    <definedName localSheetId="1" name="_obj13">#REF!</definedName>
    <definedName localSheetId="7" name="_ml36">#REF!</definedName>
    <definedName localSheetId="5" name="_leveep">#REF!</definedName>
    <definedName name="_sof5">#REF!</definedName>
    <definedName localSheetId="1" name="_sof15">#REF!</definedName>
    <definedName localSheetId="5" name="_aer17">#REF!</definedName>
    <definedName localSheetId="5" name="_obj28">#REF!</definedName>
    <definedName localSheetId="1" name="_148">#REF!</definedName>
    <definedName localSheetId="1" name="_ade3">#REF!</definedName>
    <definedName localSheetId="5" name="_smj11">#REF!</definedName>
    <definedName localSheetId="2" name="_sbj4">#REF!</definedName>
    <definedName localSheetId="5" name="lodd_marmore">#REF!</definedName>
    <definedName localSheetId="7" name="_bank13">#REF!</definedName>
    <definedName localSheetId="7" name="_saer5">#REF!</definedName>
    <definedName localSheetId="5" name="_sof18">#REF!</definedName>
    <definedName name="_bank13">#REF!</definedName>
    <definedName localSheetId="7" name="_srack4">#REF!</definedName>
    <definedName localSheetId="1" name="_obj32">#REF!</definedName>
    <definedName localSheetId="5" name="_cad24">#REF!</definedName>
    <definedName localSheetId="5" name="_aer18">#REF!</definedName>
    <definedName localSheetId="5" name="_prat7">#REF!</definedName>
    <definedName localSheetId="1" name="_spolt7">#REF!</definedName>
    <definedName localSheetId="7" name="BANCO_PEAO_FIBRA">#REF!</definedName>
    <definedName localSheetId="7" name="_145">#REF!</definedName>
    <definedName localSheetId="5" name="_cad32">#REF!</definedName>
    <definedName localSheetId="2" name="_ade3">#REF!</definedName>
    <definedName name="_scad16a">#REF!</definedName>
    <definedName localSheetId="1" name="_sbj4">#REF!</definedName>
    <definedName name="_smj7">#REF!</definedName>
    <definedName localSheetId="7" name="_smj10">#REF!</definedName>
    <definedName name="_acess4">#REF!</definedName>
    <definedName localSheetId="5" name="_obj11">#REF!</definedName>
    <definedName localSheetId="7" name="_scad20c">#REF!</definedName>
    <definedName name="SOFA_BASIC_1">#REF!</definedName>
    <definedName localSheetId="2" name="_cad26">#REF!</definedName>
    <definedName localSheetId="1" name="_smj8">#REF!</definedName>
    <definedName localSheetId="7" name="_sprat2">#REF!</definedName>
    <definedName localSheetId="1" name="_smj3">#REF!</definedName>
    <definedName name="_ipanema">#REF!</definedName>
    <definedName name="_mj17">#REF!</definedName>
    <definedName localSheetId="5" name="_bco13">#REF!</definedName>
    <definedName name="_lum4">#REF!</definedName>
    <definedName localSheetId="5" name="_bank10">#REF!</definedName>
    <definedName localSheetId="5" name="_scad12b">#REF!</definedName>
    <definedName name="lia_arredondada">#REF!</definedName>
    <definedName localSheetId="1" name="_obj23">#REF!</definedName>
    <definedName localSheetId="7" name="lia">#REF!</definedName>
    <definedName localSheetId="5" name="_cad4">#REF!</definedName>
    <definedName name="_sml3">#REF!</definedName>
    <definedName name="_ml31">#REF!</definedName>
    <definedName localSheetId="1" name="_pol9">#REF!</definedName>
    <definedName localSheetId="1" name="_obj43c">#REF!</definedName>
    <definedName localSheetId="5" name="_spolt7">#REF!</definedName>
    <definedName localSheetId="5" name="_mj5">#REF!</definedName>
    <definedName localSheetId="7" name="_cad15">#REF!</definedName>
    <definedName name="_sof6">#REF!</definedName>
    <definedName localSheetId="5" name="_obj36">#REF!</definedName>
    <definedName localSheetId="5" name="_mj21">#REF!</definedName>
    <definedName name="_joy">#REF!</definedName>
    <definedName localSheetId="1" name="_scad20">#REF!</definedName>
    <definedName localSheetId="5" name="_ml7">#REF!</definedName>
    <definedName name="_sof18">#REF!</definedName>
    <definedName localSheetId="7" name="_cad31">#REF!</definedName>
    <definedName localSheetId="7" name="_mj276">#REF!</definedName>
    <definedName localSheetId="1" name="_bco3">#REF!</definedName>
    <definedName localSheetId="2" name="_obj8a">#REF!</definedName>
    <definedName localSheetId="5" name="_sbj5">#REF!</definedName>
    <definedName localSheetId="5" name="_aer24">#REF!</definedName>
    <definedName name="_bco15">#REF!</definedName>
    <definedName localSheetId="5" name="_aer4">#REF!</definedName>
    <definedName localSheetId="2" name="_bco11">#REF!</definedName>
    <definedName name="_scad35">#REF!</definedName>
    <definedName localSheetId="7" name="_sbco1">#REF!</definedName>
    <definedName name="_bank3">#REF!</definedName>
    <definedName localSheetId="5" name="_obj36a">#REF!</definedName>
    <definedName localSheetId="2" name="_obj19">#REF!</definedName>
    <definedName localSheetId="5" name="_mj1">#REF!</definedName>
    <definedName localSheetId="7" name="_bco13">#REF!</definedName>
    <definedName localSheetId="5" name="_bco2">#REF!</definedName>
    <definedName name="_obj8h">#REF!</definedName>
    <definedName localSheetId="5" name="_moon">#REF!</definedName>
    <definedName localSheetId="5" name="_obj2">#REF!</definedName>
    <definedName name="_smc3">#REF!</definedName>
    <definedName localSheetId="7" name="_sbj3">#REF!</definedName>
    <definedName localSheetId="5" name="_pol6">#REF!</definedName>
    <definedName name="_bank8">#REF!</definedName>
    <definedName localSheetId="7" name="_146">#REF!</definedName>
    <definedName localSheetId="7" name="_joybr">#REF!</definedName>
    <definedName localSheetId="2" name="_obj31">#REF!</definedName>
    <definedName localSheetId="5" name="_smj5">#REF!</definedName>
    <definedName localSheetId="5" name="_sbco3">#REF!</definedName>
    <definedName localSheetId="7" name="_cad38">#REF!</definedName>
    <definedName localSheetId="5" name="_pol9">#REF!</definedName>
    <definedName name="_mc14">#REF!</definedName>
    <definedName localSheetId="5" name="_mj28">#REF!</definedName>
    <definedName localSheetId="7" name="_cad36">#REF!</definedName>
    <definedName localSheetId="5" name="_bco12">#REF!</definedName>
    <definedName localSheetId="7" name="_pol8">#REF!</definedName>
    <definedName localSheetId="5" name="_mj3">#REF!</definedName>
    <definedName localSheetId="5" name="_saer6">#REF!</definedName>
    <definedName localSheetId="5" name="_obj33">#REF!</definedName>
    <definedName localSheetId="2" name="_bank11">#REF!</definedName>
    <definedName name="_mj4">#REF!</definedName>
    <definedName name="_scad23">#REF!</definedName>
    <definedName name="_ml6">#REF!</definedName>
    <definedName name="_mj_tvsm">#REF!</definedName>
    <definedName localSheetId="7" name="_mj225">#REF!</definedName>
    <definedName localSheetId="5" name="_obj13">#REF!</definedName>
    <definedName localSheetId="5" name="_pol11">#REF!</definedName>
    <definedName localSheetId="5" name="_primabr">#REF!</definedName>
    <definedName localSheetId="5" name="_acess8">#REF!</definedName>
    <definedName localSheetId="7" name="_mj2762">#REF!</definedName>
    <definedName name="_sbco1">#REF!</definedName>
    <definedName localSheetId="2" name="_scad17">#REF!</definedName>
    <definedName name="_srack7">#REF!</definedName>
    <definedName name="_mj24">#REF!</definedName>
    <definedName localSheetId="5" name="_puf2">#REF!</definedName>
    <definedName name="_rack5">#REF!</definedName>
    <definedName localSheetId="5" name="_ap3">#REF!</definedName>
    <definedName localSheetId="1" name="_pol7">#REF!</definedName>
    <definedName localSheetId="2" name="_obj40a">#REF!</definedName>
    <definedName localSheetId="7" name="_spolt12">#REF!</definedName>
    <definedName localSheetId="1" name="_scad14">#REF!</definedName>
    <definedName name="_srack6">#REF!</definedName>
    <definedName localSheetId="1" name="_poltjoy">#REF!</definedName>
    <definedName localSheetId="2" name="_spolt17">#REF!</definedName>
    <definedName localSheetId="7" name="_cad20">#REF!</definedName>
    <definedName localSheetId="5" name="_sbanq3">#REF!</definedName>
    <definedName localSheetId="5" name="_mj19">#REF!</definedName>
    <definedName localSheetId="2" name="_cad28">#REF!</definedName>
    <definedName localSheetId="2" name="_obj22">#REF!</definedName>
    <definedName localSheetId="7" name="_scad4a">#REF!</definedName>
    <definedName localSheetId="5" name="_ap4">#REF!</definedName>
    <definedName localSheetId="2" name="_cad24">#REF!</definedName>
    <definedName name="_obj24">#REF!</definedName>
    <definedName name="_mc27">#REF!</definedName>
    <definedName name="_spuff4">#REF!</definedName>
    <definedName name="_saer5">#REF!</definedName>
    <definedName localSheetId="5" name="_bco10">#REF!</definedName>
    <definedName localSheetId="5" name="_obj43">#REF!</definedName>
    <definedName localSheetId="2" name="_obj36">#REF!</definedName>
    <definedName name="_nadi">#REF!</definedName>
    <definedName localSheetId="1" name="_mc17">#REF!</definedName>
    <definedName localSheetId="7" name="_pol19">#REF!</definedName>
    <definedName localSheetId="2" name="_spolt3">#REF!</definedName>
    <definedName localSheetId="5" name="_saer7">#REF!</definedName>
    <definedName localSheetId="2" name="_mj11">#REF!</definedName>
    <definedName localSheetId="7" name="_scad34">#REF!</definedName>
    <definedName localSheetId="2" name="_obj32">#REF!</definedName>
    <definedName localSheetId="5" name="adendo_03">#REF!</definedName>
    <definedName localSheetId="5" name="_scad11">#REF!</definedName>
    <definedName localSheetId="1" name="_scad21">#REF!</definedName>
    <definedName localSheetId="2" name="_mj225">#REF!</definedName>
    <definedName localSheetId="7" name="_obj40">#REF!</definedName>
    <definedName localSheetId="5" name="_mc18">#REF!</definedName>
    <definedName localSheetId="7" name="_obj18">#REF!</definedName>
    <definedName localSheetId="7" name="_scad29">#REF!</definedName>
    <definedName localSheetId="5" name="_acess3">#REF!</definedName>
    <definedName localSheetId="2" name="_obj25">#REF!</definedName>
    <definedName name="_mj_t03sm">#REF!</definedName>
    <definedName localSheetId="5" name="_obj38">#REF!</definedName>
    <definedName localSheetId="5" name="_spolt9">#REF!</definedName>
    <definedName name="_pol13">#REF!</definedName>
    <definedName localSheetId="2" name="_cad12">#REF!</definedName>
    <definedName name="_obj32">#REF!</definedName>
    <definedName localSheetId="7" name="_ml41">#REF!</definedName>
    <definedName name="_obj42">#REF!</definedName>
    <definedName name="_ml4">#REF!</definedName>
    <definedName name="_obj50">#REF!</definedName>
    <definedName localSheetId="7" name="_b2761">#REF!</definedName>
    <definedName localSheetId="7" name="_scad30">#REF!</definedName>
    <definedName localSheetId="2" name="_2762">#REF!</definedName>
    <definedName localSheetId="1" name="_tarjale">#REF!</definedName>
    <definedName localSheetId="5" name="_mj11">#REF!</definedName>
    <definedName localSheetId="2" name="_bco16">#REF!</definedName>
    <definedName localSheetId="1" name="_cad20">#REF!</definedName>
    <definedName localSheetId="7" name="_bco17">#REF!</definedName>
    <definedName localSheetId="5" name="_acess1">#REF!</definedName>
    <definedName localSheetId="2" name="_sbj2">#REF!</definedName>
    <definedName localSheetId="5" name="_mj_t02m">#REF!</definedName>
    <definedName localSheetId="1" name="_obj30">#REF!</definedName>
    <definedName localSheetId="5" name="_128">#REF!</definedName>
    <definedName localSheetId="2" name="_scad16b">#REF!</definedName>
    <definedName localSheetId="2" name="_obj17">#REF!</definedName>
    <definedName name="_prat5">#REF!</definedName>
    <definedName localSheetId="7" name="_obj39">#REF!</definedName>
    <definedName localSheetId="7" name="_ml42">#REF!</definedName>
    <definedName localSheetId="5" name="_saer1">#REF!</definedName>
    <definedName name="_sof4">#REF!</definedName>
    <definedName localSheetId="2" name="_mj2">#REF!</definedName>
    <definedName localSheetId="5" name="_sbj1">#REF!</definedName>
    <definedName localSheetId="5" name="_saer11">#REF!</definedName>
    <definedName localSheetId="1" name="_cad11">#REF!</definedName>
    <definedName localSheetId="2" name="_cad27">#REF!</definedName>
    <definedName localSheetId="2" name="_cad18">#REF!</definedName>
    <definedName name="_srack2">#REF!</definedName>
    <definedName localSheetId="2" name="_bank13">#REF!</definedName>
    <definedName localSheetId="7" name="_128br">#REF!</definedName>
    <definedName name="_ml15">#REF!</definedName>
    <definedName name="_sbco3">#REF!</definedName>
    <definedName localSheetId="7" name="_mj11">#REF!</definedName>
    <definedName localSheetId="2" name="_obj8c">#REF!</definedName>
    <definedName name="_ml26">#REF!</definedName>
    <definedName localSheetId="5" name="_obj32">#REF!</definedName>
    <definedName localSheetId="1" name="_obj43a">#REF!</definedName>
    <definedName name="_aer8">#REF!</definedName>
    <definedName name="adendo_03">#REF!</definedName>
    <definedName localSheetId="7" name="_scad16c">#REF!</definedName>
    <definedName localSheetId="5" name="_cad31">#REF!</definedName>
    <definedName name="_bco3">#REF!</definedName>
    <definedName name="_bank16">#REF!</definedName>
    <definedName name="_sap1">#REF!</definedName>
    <definedName localSheetId="5" name="_bco8">#REF!</definedName>
    <definedName localSheetId="1" name="_scad32">#REF!</definedName>
    <definedName name="_aer7">#REF!</definedName>
    <definedName localSheetId="1" name="_scad17">#REF!</definedName>
    <definedName localSheetId="5" name="_rack5">#REF!</definedName>
    <definedName name="_scad8b">#REF!</definedName>
    <definedName localSheetId="5" name="_ml24">#REF!</definedName>
    <definedName name="_mj12">#REF!</definedName>
    <definedName localSheetId="2" name="_obj8e">#REF!</definedName>
    <definedName localSheetId="7" name="_cad21">#REF!</definedName>
    <definedName localSheetId="1" name="_obj36">#REF!</definedName>
    <definedName name="_mc15">#REF!</definedName>
    <definedName localSheetId="1" name="_scad2">#REF!</definedName>
    <definedName localSheetId="2" name="_scad16">#REF!</definedName>
    <definedName name="_sprat3">#REF!</definedName>
    <definedName localSheetId="5" name="BANCO_MASS_CORK">#REF!</definedName>
    <definedName localSheetId="2" name="_pol8">#REF!</definedName>
    <definedName name="_mj_tv">#REF!</definedName>
    <definedName localSheetId="5" name="_pol8">#REF!</definedName>
    <definedName localSheetId="2" name="_sof9">#REF!</definedName>
    <definedName name="_cad14">#REF!</definedName>
    <definedName localSheetId="5" name="_sbanq1">#REF!</definedName>
    <definedName localSheetId="1" name="_cad3">#REF!</definedName>
    <definedName localSheetId="5" name="_spolt13">#REF!</definedName>
    <definedName localSheetId="5" name="_obj32e">#REF!</definedName>
    <definedName localSheetId="7" name="_mj15">#REF!</definedName>
    <definedName localSheetId="5" name="_cad38">#REF!</definedName>
    <definedName localSheetId="7" name="_cad11">#REF!</definedName>
    <definedName name="_bank18">#REF!</definedName>
    <definedName localSheetId="1" name="_sof11">#REF!</definedName>
    <definedName name="BANCO_EASY">#REF!</definedName>
    <definedName localSheetId="7" name="_smc2">#REF!</definedName>
    <definedName localSheetId="2" name="_bank2">#REF!</definedName>
    <definedName localSheetId="7" name="_spolt1">#REF!</definedName>
    <definedName localSheetId="7" name="_sprat1">#REF!</definedName>
    <definedName name="SOFA_BASIC_4">#REF!</definedName>
    <definedName localSheetId="5" name="_mc6">#REF!</definedName>
    <definedName localSheetId="1" name="_bco10">#REF!</definedName>
    <definedName name="_gar8">#REF!</definedName>
    <definedName localSheetId="1" name="_cad12">#REF!</definedName>
    <definedName localSheetId="2" name="_obj14">#REF!</definedName>
    <definedName localSheetId="7" name="_mc18">#REF!</definedName>
    <definedName localSheetId="2" name="_scad33">#REF!</definedName>
    <definedName name="_spuff2">#REF!</definedName>
    <definedName localSheetId="2" name="_117">#REF!</definedName>
    <definedName localSheetId="7" name="_saer7">#REF!</definedName>
    <definedName localSheetId="1" name="_sbj2">#REF!</definedName>
    <definedName name="_ap5">#REF!</definedName>
    <definedName localSheetId="2" name="_obj36a">#REF!</definedName>
    <definedName localSheetId="5" name="_mj276mar">#REF!</definedName>
    <definedName localSheetId="2" name="_smj9">#REF!</definedName>
    <definedName localSheetId="1" name="_mj20">#REF!</definedName>
    <definedName localSheetId="7" name="_ml5">#REF!</definedName>
    <definedName localSheetId="5" name="_mj7">#REF!</definedName>
    <definedName localSheetId="5" name="_ml30">#REF!</definedName>
    <definedName name="_sof14">#REF!</definedName>
    <definedName localSheetId="7" name="_bank18">#REF!</definedName>
    <definedName localSheetId="5" name="_cad7">#REF!</definedName>
    <definedName name="_sprat2">#REF!</definedName>
    <definedName name="_bank2">#REF!</definedName>
    <definedName name="_ml18">#REF!</definedName>
    <definedName localSheetId="5" name="_sof16">#REF!</definedName>
    <definedName localSheetId="5" name="_bank18">#REF!</definedName>
    <definedName localSheetId="5" name="_cad39">#REF!</definedName>
    <definedName localSheetId="1" name="_ade1">#REF!</definedName>
    <definedName name="_gar2">#REF!</definedName>
    <definedName localSheetId="5" name="_prat10">#REF!</definedName>
    <definedName localSheetId="5" name="_sbanq2">#REF!</definedName>
    <definedName name="_boc4">#REF!</definedName>
    <definedName localSheetId="1" name="_spolt20">#REF!</definedName>
    <definedName localSheetId="2" name="_smj7">#REF!</definedName>
    <definedName localSheetId="5" name="_scad25">#REF!</definedName>
    <definedName name="_mj11">#REF!</definedName>
    <definedName localSheetId="1" name="_sbj6">#REF!</definedName>
    <definedName localSheetId="5" name="_ap2">#REF!</definedName>
    <definedName name="_ap1">#REF!</definedName>
    <definedName localSheetId="5" name="_smj10">#REF!</definedName>
    <definedName name="_mc25">#REF!</definedName>
    <definedName localSheetId="1" name="_scad27">#REF!</definedName>
    <definedName name="_cad34">#REF!</definedName>
    <definedName localSheetId="5" name="_mj13">#REF!</definedName>
    <definedName localSheetId="5" name="_cad1">#REF!</definedName>
    <definedName localSheetId="5" name="_saer14">#REF!</definedName>
    <definedName localSheetId="5" name="_mj_tvsm">#REF!</definedName>
    <definedName localSheetId="2" name="_scad27">#REF!</definedName>
    <definedName localSheetId="7" name="_obj50">#REF!</definedName>
    <definedName localSheetId="7" name="_scad12b">#REF!</definedName>
    <definedName localSheetId="5" name="_cad28">#REF!</definedName>
    <definedName name="_scad14">#REF!</definedName>
    <definedName localSheetId="2" name="_scad5">#REF!</definedName>
    <definedName name="_prat2">#REF!</definedName>
    <definedName localSheetId="7" name="BANCO_JULIA_MADEIRA">#REF!</definedName>
    <definedName localSheetId="1" name="_sof6">#REF!</definedName>
    <definedName localSheetId="7" name="_ade2">#REF!</definedName>
    <definedName localSheetId="5" name="_sof3">#REF!</definedName>
    <definedName localSheetId="5" name="_obj39">#REF!</definedName>
    <definedName localSheetId="7" name="_spolt13">#REF!</definedName>
    <definedName localSheetId="1" name="_obj44">#REF!</definedName>
    <definedName localSheetId="7" name="_scad16a">#REF!</definedName>
    <definedName localSheetId="7" name="_2762">#REF!</definedName>
    <definedName localSheetId="5" name="_esc2">#REF!</definedName>
    <definedName localSheetId="7" name="_obj11">#REF!</definedName>
    <definedName localSheetId="5" name="_ml45">#REF!</definedName>
    <definedName localSheetId="1" name="_obj2">#REF!</definedName>
    <definedName name="adendo_02">#REF!</definedName>
    <definedName localSheetId="7" name="_pol17">#REF!</definedName>
    <definedName localSheetId="5" name="_obj43e">#REF!</definedName>
    <definedName localSheetId="5" name="_mj23">#REF!</definedName>
    <definedName localSheetId="5" name="_cad11">#REF!</definedName>
    <definedName name="_sbj6">#REF!</definedName>
    <definedName name="_cad33">#REF!</definedName>
    <definedName localSheetId="5" name="_spolt3">#REF!</definedName>
    <definedName localSheetId="7" name="_cad22">#REF!</definedName>
    <definedName localSheetId="7" name="_spuff4">#REF!</definedName>
    <definedName localSheetId="2" name="_scad8a">#REF!</definedName>
    <definedName localSheetId="2" name="_scad12a">#REF!</definedName>
    <definedName name="_saer8">#REF!</definedName>
    <definedName localSheetId="7" name="_saer8">#REF!</definedName>
    <definedName localSheetId="5" name="SOFA_BASIC_3">#REF!</definedName>
    <definedName name="_prat7">#REF!</definedName>
    <definedName localSheetId="2" name="_pol17">#REF!</definedName>
    <definedName localSheetId="5" name="_gar3">#REF!</definedName>
    <definedName localSheetId="5" name="_smj1">#REF!</definedName>
    <definedName localSheetId="7" name="_bank7">#REF!</definedName>
    <definedName localSheetId="7" name="_puf2">#REF!</definedName>
    <definedName name="_pol10">#REF!</definedName>
    <definedName localSheetId="5" name="_bank13">#REF!</definedName>
    <definedName name="_srack8">#REF!</definedName>
    <definedName localSheetId="2" name="_obj39">#REF!</definedName>
    <definedName localSheetId="5" name="_joybr">#REF!</definedName>
    <definedName name="_mj14">#REF!</definedName>
    <definedName localSheetId="7" name="_mc10">#REF!</definedName>
    <definedName name="_aer37">#REF!</definedName>
    <definedName localSheetId="2" name="_diaest">#REF!</definedName>
    <definedName localSheetId="5" name="lia">#REF!</definedName>
    <definedName localSheetId="2" name="_cad31">#REF!</definedName>
    <definedName localSheetId="1" name="_pol5">#REF!</definedName>
    <definedName localSheetId="2" name="_spolt10">#REF!</definedName>
    <definedName localSheetId="5" name="_mc5">#REF!</definedName>
    <definedName localSheetId="5" name="_obj43b">#REF!</definedName>
    <definedName localSheetId="7" name="_cad17">#REF!</definedName>
    <definedName localSheetId="5" name="_aer16">#REF!</definedName>
    <definedName localSheetId="5" name="_lum2">#REF!</definedName>
    <definedName localSheetId="2" name="_spolt1">#REF!</definedName>
    <definedName name="_obj12">#REF!</definedName>
    <definedName name="_aer16">#REF!</definedName>
    <definedName localSheetId="2" name="_scad14">#REF!</definedName>
    <definedName localSheetId="2" name="_spuff2">#REF!</definedName>
    <definedName localSheetId="5" name="_128br">#REF!</definedName>
    <definedName localSheetId="1" name="_spuff3">#REF!</definedName>
    <definedName localSheetId="5" name="_mj_t03sm">#REF!</definedName>
    <definedName name="_spuff1">#REF!</definedName>
    <definedName localSheetId="7" name="SOFA_BASIC_2">#REF!</definedName>
    <definedName localSheetId="5" name="_obj21">#REF!</definedName>
    <definedName localSheetId="2" name="_obj23">#REF!</definedName>
    <definedName localSheetId="7" name="_smj7">#REF!</definedName>
    <definedName name="_smc4">#REF!</definedName>
    <definedName localSheetId="7" name="_mc22">#REF!</definedName>
    <definedName localSheetId="2" name="_pol20">#REF!</definedName>
    <definedName name="_ade3">#REF!</definedName>
    <definedName name="_ml44">#REF!</definedName>
    <definedName name="_mc12">#REF!</definedName>
    <definedName localSheetId="1" name="_obj32a">#REF!</definedName>
    <definedName name="_mj276marm2">#REF!</definedName>
    <definedName localSheetId="5" name="_sof19">#REF!</definedName>
    <definedName localSheetId="5" name="_spuff4">#REF!</definedName>
    <definedName name="_obj31">#REF!</definedName>
    <definedName name="_scad5">#REF!</definedName>
    <definedName localSheetId="7" name="_saer17">#REF!</definedName>
    <definedName localSheetId="2" name="_smj3">#REF!</definedName>
    <definedName name="_scad28">#REF!</definedName>
    <definedName localSheetId="1" name="_cad1">#REF!</definedName>
    <definedName localSheetId="7" name="_srack8">#REF!</definedName>
    <definedName name="_mc5">#REF!</definedName>
    <definedName localSheetId="5" name="_gar6">#REF!</definedName>
    <definedName localSheetId="1" name="_moonbr">#REF!</definedName>
    <definedName localSheetId="2" name="_scad28">#REF!</definedName>
    <definedName localSheetId="1" name="_pol23">#REF!</definedName>
    <definedName name="_sof9">#REF!</definedName>
    <definedName localSheetId="1" name="_cad4">#REF!</definedName>
    <definedName name="_scad30">#REF!</definedName>
    <definedName name="_sprat4">#REF!</definedName>
    <definedName localSheetId="5" name="_srack5">#REF!</definedName>
    <definedName localSheetId="7" name="_bank1">#REF!</definedName>
    <definedName localSheetId="5" name="_obj46">#REF!</definedName>
    <definedName name="_bco6">#REF!</definedName>
    <definedName name="_cad38">#REF!</definedName>
    <definedName localSheetId="7" name="_pol16">#REF!</definedName>
    <definedName localSheetId="5" name="_lum4">#REF!</definedName>
    <definedName localSheetId="2" name="_scad20b">#REF!</definedName>
    <definedName localSheetId="2" name="_scad9">#REF!</definedName>
    <definedName name="_spolt15">#REF!</definedName>
    <definedName localSheetId="1" name="_scad20c">#REF!</definedName>
    <definedName name="_obj23">#REF!</definedName>
    <definedName localSheetId="5" name="_ap5">#REF!</definedName>
    <definedName localSheetId="5" name="_bank19">#REF!</definedName>
    <definedName localSheetId="5" name="_ml16">#REF!</definedName>
    <definedName localSheetId="1" name="_nadi">#REF!</definedName>
    <definedName name="_scad26">#REF!</definedName>
    <definedName localSheetId="7" name="_cad3">#REF!</definedName>
    <definedName localSheetId="7" name="_sbj2">#REF!</definedName>
    <definedName name="_spolt6">#REF!</definedName>
    <definedName name="_srack5">#REF!</definedName>
    <definedName name="_obj8d">#REF!</definedName>
    <definedName localSheetId="1" name="_cheig">#REF!</definedName>
    <definedName localSheetId="1" name="_spolt11">#REF!</definedName>
    <definedName localSheetId="1" name="_obj32c">#REF!</definedName>
    <definedName localSheetId="1" name="_scad22">#REF!</definedName>
    <definedName localSheetId="7" name="_cad23">#REF!</definedName>
    <definedName localSheetId="7" name="_scad15">#REF!</definedName>
    <definedName localSheetId="2" name="_cad33">#REF!</definedName>
    <definedName localSheetId="1" name="_boc4">#REF!</definedName>
    <definedName localSheetId="5" name="_cad23">#REF!</definedName>
    <definedName localSheetId="2" name="_128br">#REF!</definedName>
    <definedName localSheetId="2" name="_moonbr">#REF!</definedName>
    <definedName name="_obj43f">#REF!</definedName>
    <definedName name="cirk">#REF!</definedName>
    <definedName name="_funni">#REF!</definedName>
    <definedName localSheetId="5" name="_srack4">#REF!</definedName>
    <definedName localSheetId="1" name="_sof8">#REF!</definedName>
    <definedName localSheetId="5" name="_obj50">#REF!</definedName>
    <definedName name="_mj13">#REF!</definedName>
    <definedName localSheetId="2" name="_spolt12">#REF!</definedName>
    <definedName localSheetId="2" name="_bco10">#REF!</definedName>
    <definedName name="_bank9">#REF!</definedName>
    <definedName localSheetId="5" name="_bco11">#REF!</definedName>
    <definedName localSheetId="5" name="_mj10">#REF!</definedName>
    <definedName localSheetId="5" name="_obj43f">#REF!</definedName>
    <definedName localSheetId="2" name="_sbanq5">#REF!</definedName>
    <definedName name="_obj8a">#REF!</definedName>
    <definedName localSheetId="1" name="_scad1">#REF!</definedName>
    <definedName localSheetId="2" name="_obj4">#REF!</definedName>
    <definedName name="_cad19">#REF!</definedName>
    <definedName localSheetId="2" name="_sof14">#REF!</definedName>
    <definedName name="_bco12">#REF!</definedName>
    <definedName localSheetId="5" name="_mc9">#REF!</definedName>
    <definedName localSheetId="7" name="_pol15">#REF!</definedName>
    <definedName localSheetId="2" name="_puf3">#REF!</definedName>
    <definedName localSheetId="7" name="_leve">#REF!</definedName>
    <definedName localSheetId="2" name="_147">#REF!</definedName>
    <definedName localSheetId="5" name="_ml1">#REF!</definedName>
    <definedName localSheetId="5" name="_mj_t04sm">#REF!</definedName>
    <definedName localSheetId="5" name="_mj26">#REF!</definedName>
    <definedName localSheetId="2" name="_scad25">#REF!</definedName>
    <definedName localSheetId="1" name="_obj21">#REF!</definedName>
    <definedName name="_saer2">#REF!</definedName>
    <definedName name="_funnibr">#REF!</definedName>
    <definedName name="_cad20">#REF!</definedName>
    <definedName localSheetId="5" name="_prat6">#REF!</definedName>
    <definedName localSheetId="5" name="_scad34">#REF!</definedName>
    <definedName name="_cad27">#REF!</definedName>
    <definedName localSheetId="1" name="_obj40">#REF!</definedName>
    <definedName localSheetId="2" name="_bank5">#REF!</definedName>
    <definedName name="_aer12">#REF!</definedName>
    <definedName name="mark_up">'CAPA Lighting'!$W$8</definedName>
    <definedName localSheetId="2" name="_sof4">#REF!</definedName>
    <definedName localSheetId="7" name="_nadi">#REF!</definedName>
    <definedName name="_acess7">#REF!</definedName>
    <definedName localSheetId="5" name="_scad24">#REF!</definedName>
    <definedName localSheetId="5" name="_prima">#REF!</definedName>
    <definedName localSheetId="2" name="_cad22">#REF!</definedName>
    <definedName name="_puf2">#REF!</definedName>
    <definedName localSheetId="5" name="_ap9">#REF!</definedName>
    <definedName localSheetId="1" name="_mj17">#REF!</definedName>
    <definedName name="_scad10">#REF!</definedName>
    <definedName localSheetId="7" name="_ml35">#REF!</definedName>
    <definedName name="_aer29">#REF!</definedName>
    <definedName localSheetId="7" name="_obj36">#REF!</definedName>
    <definedName localSheetId="1" name="_pol16">#REF!</definedName>
    <definedName localSheetId="1" name="_mj25">#REF!</definedName>
    <definedName name="BANCO_MATRIZ">#REF!</definedName>
    <definedName localSheetId="2" name="_obj8h">#REF!</definedName>
    <definedName localSheetId="5" name="_spolt6">#REF!</definedName>
    <definedName localSheetId="1" name="_b2761">#REF!</definedName>
    <definedName name="namoradeira_dora">#REF!</definedName>
    <definedName localSheetId="7" name="_128">#REF!</definedName>
    <definedName localSheetId="5" name="_scad15">#REF!</definedName>
    <definedName localSheetId="5" name="_bco1">#REF!</definedName>
    <definedName localSheetId="5" name="_mc16">#REF!</definedName>
    <definedName localSheetId="2" name="_bank16">#REF!</definedName>
    <definedName name="_cad5">#REF!</definedName>
    <definedName localSheetId="2" name="_mj21">#REF!</definedName>
    <definedName localSheetId="7" name="_saer4">#REF!</definedName>
    <definedName localSheetId="7" name="_mj30">#REF!</definedName>
    <definedName name="_leve">#REF!</definedName>
    <definedName localSheetId="1" name="_obj5">#REF!</definedName>
    <definedName localSheetId="2" name="_pol24">#REF!</definedName>
    <definedName localSheetId="5" name="_bank14">#REF!</definedName>
    <definedName localSheetId="2" name="_cad25">#REF!</definedName>
    <definedName localSheetId="5" name="_sof2">#REF!</definedName>
    <definedName localSheetId="2" name="_spolt19">#REF!</definedName>
    <definedName localSheetId="5" name="_cad26">#REF!</definedName>
    <definedName localSheetId="1" name="_scad20b">#REF!</definedName>
    <definedName name="BANCO_JULIA_MADEIRA">#REF!</definedName>
    <definedName name="BANCO_BLADE">#REF!</definedName>
    <definedName localSheetId="5" name="_ml14">#REF!</definedName>
    <definedName localSheetId="2" name="_scad18">#REF!</definedName>
    <definedName localSheetId="1" name="_obj32b">#REF!</definedName>
    <definedName localSheetId="7" name="_sbco3">#REF!</definedName>
    <definedName localSheetId="2" name="_spolt6">#REF!</definedName>
    <definedName localSheetId="1" name="_scad20a">#REF!</definedName>
    <definedName localSheetId="5" name="_obj20">#REF!</definedName>
    <definedName localSheetId="7" name="_spolt14">#REF!</definedName>
    <definedName name="_ml34">#REF!</definedName>
    <definedName localSheetId="7" name="_smj1">#REF!</definedName>
    <definedName localSheetId="7" name="_obj7">#REF!</definedName>
    <definedName localSheetId="7" name="_dia">#REF!</definedName>
    <definedName name="_scad20">#REF!</definedName>
    <definedName localSheetId="7" name="_srack5">#REF!</definedName>
    <definedName localSheetId="7" name="_pol20">#REF!</definedName>
    <definedName localSheetId="5" name="_ml4">#REF!</definedName>
    <definedName localSheetId="2" name="_obj43">#REF!</definedName>
    <definedName localSheetId="1" name="_cad25">#REF!</definedName>
    <definedName localSheetId="5" name="_smj7">#REF!</definedName>
    <definedName localSheetId="5" name="_aer5">#REF!</definedName>
    <definedName localSheetId="5" name="_mc25">#REF!</definedName>
    <definedName localSheetId="1" name="_spolt17">#REF!</definedName>
    <definedName localSheetId="7" name="_saer6">#REF!</definedName>
    <definedName localSheetId="5" name="_sof10">#REF!</definedName>
    <definedName localSheetId="5" name="_2762">#REF!</definedName>
    <definedName localSheetId="5" name="gio_alta">#REF!</definedName>
    <definedName localSheetId="1" name="_scad4b">#REF!</definedName>
    <definedName localSheetId="2" name="_obj8g">#REF!</definedName>
    <definedName name="dora">#REF!</definedName>
    <definedName localSheetId="7" name="_sbanq2">#REF!</definedName>
    <definedName name="_ml16">#REF!</definedName>
    <definedName localSheetId="1" name="_bank15">#REF!</definedName>
    <definedName localSheetId="1" name="_smj11">#REF!</definedName>
    <definedName localSheetId="1" name="_obj8g">#REF!</definedName>
    <definedName localSheetId="1" name="_mj14">#REF!</definedName>
    <definedName localSheetId="1" name="_sbanq4">#REF!</definedName>
    <definedName name="_bco11">#REF!</definedName>
    <definedName localSheetId="7" name="_sml1">#REF!</definedName>
    <definedName localSheetId="5" name="_obj32b">#REF!</definedName>
    <definedName localSheetId="1" name="_spolt16">#REF!</definedName>
    <definedName localSheetId="5" name="_smj8">#REF!</definedName>
    <definedName name="_ml37">#REF!</definedName>
    <definedName localSheetId="5" name="_esc1">#REF!</definedName>
    <definedName localSheetId="5" name="_cad19">#REF!</definedName>
    <definedName localSheetId="5" name="_mj9">#REF!</definedName>
    <definedName localSheetId="5" name="_sprat4">#REF!</definedName>
    <definedName name="_saer10">#REF!</definedName>
    <definedName localSheetId="1" name="_scad10">#REF!</definedName>
    <definedName localSheetId="1" name="_spolt14">#REF!</definedName>
    <definedName localSheetId="5" name="_prat8">#REF!</definedName>
    <definedName localSheetId="1" name="_sof13">#REF!</definedName>
    <definedName localSheetId="7" name="_mj18">#REF!</definedName>
    <definedName localSheetId="2" name="_smj8">#REF!</definedName>
    <definedName localSheetId="5" name="_gar4">#REF!</definedName>
    <definedName name="_rack6">#REF!</definedName>
    <definedName localSheetId="7" name="_mj17">#REF!</definedName>
    <definedName localSheetId="5" name="_sml5">#REF!</definedName>
    <definedName localSheetId="2" name="_bank21">#REF!</definedName>
    <definedName localSheetId="5" name="_ml33">#REF!</definedName>
    <definedName localSheetId="7" name="_mc24">#REF!</definedName>
    <definedName localSheetId="7" name="_mj7">#REF!</definedName>
    <definedName localSheetId="1" name="_scad12c">#REF!</definedName>
    <definedName name="_scad25">#REF!</definedName>
    <definedName name="_ade4">#REF!</definedName>
    <definedName localSheetId="5" name="_ml46">#REF!</definedName>
    <definedName localSheetId="5" name="ipanema_2">#REF!</definedName>
    <definedName localSheetId="2" name="_obj20">#REF!</definedName>
    <definedName name="_ml24">#REF!</definedName>
    <definedName localSheetId="7" name="_sof7">#REF!</definedName>
    <definedName name="_ml13">#REF!</definedName>
    <definedName name="_scad2">#REF!</definedName>
    <definedName name="_148">#REF!</definedName>
    <definedName localSheetId="5" name="_ml8">#REF!</definedName>
    <definedName localSheetId="7" name="_scad20a">#REF!</definedName>
    <definedName localSheetId="5" name="_scad16b">#REF!</definedName>
    <definedName localSheetId="5" name="_cad2">#REF!</definedName>
    <definedName name="_scad21">#REF!</definedName>
    <definedName localSheetId="7" name="_mj23">#REF!</definedName>
    <definedName localSheetId="2" name="_scad4d">#REF!</definedName>
    <definedName localSheetId="5" name="_cad9">#REF!</definedName>
    <definedName localSheetId="1" name="_mj26">#REF!</definedName>
    <definedName name="_spolt19">#REF!</definedName>
    <definedName localSheetId="7" name="_obj16">#REF!</definedName>
    <definedName localSheetId="5" name="_aer34">#REF!</definedName>
    <definedName localSheetId="5" name="_bank20">#REF!</definedName>
    <definedName localSheetId="5" name="_ml38">#REF!</definedName>
    <definedName localSheetId="5" name="_mj29">#REF!</definedName>
    <definedName localSheetId="7" name="_mj27">#REF!</definedName>
    <definedName localSheetId="5" name="_saer13">#REF!</definedName>
    <definedName localSheetId="2" name="_pol10">#REF!</definedName>
    <definedName localSheetId="5" name="SOFA_BASIC_2">#REF!</definedName>
    <definedName localSheetId="1" name="_mj18">#REF!</definedName>
    <definedName localSheetId="5" name="_spolt2">#REF!</definedName>
    <definedName name="_obj32c">#REF!</definedName>
    <definedName localSheetId="5" name="_obj7">#REF!</definedName>
    <definedName localSheetId="2" name="_pol13">#REF!</definedName>
    <definedName localSheetId="2" name="_bco6">#REF!</definedName>
    <definedName localSheetId="5" name="_obj29">#REF!</definedName>
    <definedName name="_poltjoy">#REF!</definedName>
    <definedName localSheetId="1" name="_spolt1">#REF!</definedName>
    <definedName name="_scad6">#REF!</definedName>
    <definedName localSheetId="1" name="_bank5">#REF!</definedName>
    <definedName localSheetId="7" name="_mj16">#REF!</definedName>
    <definedName localSheetId="1" name="_bco13">#REF!</definedName>
    <definedName localSheetId="1" name="_obj39">#REF!</definedName>
    <definedName name="_prima">#REF!</definedName>
    <definedName localSheetId="1" name="_mj30">#REF!</definedName>
    <definedName localSheetId="7" name="_pol13">#REF!</definedName>
    <definedName localSheetId="5" name="_ml28">#REF!</definedName>
    <definedName name="SOFA_BASIC_2">#REF!</definedName>
    <definedName localSheetId="2" name="_scad21">#REF!</definedName>
    <definedName localSheetId="5" name="_lum1">#REF!</definedName>
    <definedName name="_scad16c">#REF!</definedName>
    <definedName localSheetId="5" name="_ade3">#REF!</definedName>
    <definedName localSheetId="5" name="_sbuff1">#REF!</definedName>
    <definedName localSheetId="5" name="_obj9">#REF!</definedName>
    <definedName localSheetId="2" name="_obj8">#REF!</definedName>
    <definedName localSheetId="2" name="_scad13">#REF!</definedName>
    <definedName localSheetId="5" name="_pol17">#REF!</definedName>
    <definedName localSheetId="5" name="_mc20">#REF!</definedName>
    <definedName name="BANCO_PHILLIPS">#REF!</definedName>
    <definedName name="_bank6">#REF!</definedName>
    <definedName localSheetId="5" name="_ml35">#REF!</definedName>
    <definedName localSheetId="5" name="_sbj6">#REF!</definedName>
    <definedName localSheetId="7" name="_scad8b">#REF!</definedName>
    <definedName name="_spolt11">#REF!</definedName>
    <definedName name="_ml32">#REF!</definedName>
    <definedName localSheetId="2" name="_ade4">#REF!</definedName>
    <definedName localSheetId="1" name="_sof19">#REF!</definedName>
    <definedName localSheetId="2" name="_scad6">#REF!</definedName>
    <definedName localSheetId="5" name="_sof7">#REF!</definedName>
    <definedName localSheetId="7" name="_sof3">#REF!</definedName>
    <definedName name="_ml12">#REF!</definedName>
    <definedName localSheetId="5" name="_ml17">#REF!</definedName>
    <definedName name="_scad7">#REF!</definedName>
    <definedName localSheetId="2" name="_mj12">#REF!</definedName>
    <definedName localSheetId="5" name="_scad5">#REF!</definedName>
    <definedName localSheetId="2" name="_mj276marm2">#REF!</definedName>
    <definedName localSheetId="5" name="_cad5">#REF!</definedName>
    <definedName localSheetId="2" name="_mj1">#REF!</definedName>
    <definedName name="_obj35">#REF!</definedName>
    <definedName localSheetId="5" name="_sof1">#REF!</definedName>
    <definedName localSheetId="2" name="_obj15">#REF!</definedName>
    <definedName localSheetId="7" name="_obj27">#REF!</definedName>
    <definedName localSheetId="1" name="_128br">#REF!</definedName>
    <definedName localSheetId="7" name="_spolt5">#REF!</definedName>
    <definedName localSheetId="7" name="_cad34">#REF!</definedName>
    <definedName name="_saer16">#REF!</definedName>
    <definedName localSheetId="7" name="_obj34">#REF!</definedName>
    <definedName localSheetId="5" name="_obj32d">#REF!</definedName>
    <definedName name="_dia">#REF!</definedName>
    <definedName localSheetId="5" name="_mc4">#REF!</definedName>
    <definedName name="_obj33">#REF!</definedName>
    <definedName localSheetId="1" name="_spolt9">#REF!</definedName>
    <definedName localSheetId="7" name="_scad13">#REF!</definedName>
    <definedName localSheetId="1" name="_ade2">#REF!</definedName>
    <definedName localSheetId="5" name="_sbj2">#REF!</definedName>
    <definedName name="_lum6">#REF!</definedName>
    <definedName localSheetId="1" name="_bank21">#REF!</definedName>
    <definedName localSheetId="2" name="_cad2">#REF!</definedName>
    <definedName name="_obj20">#REF!</definedName>
    <definedName localSheetId="2" name="_sof8">#REF!</definedName>
    <definedName localSheetId="7" name="_sof6">#REF!</definedName>
    <definedName localSheetId="7" name="_gar2">#REF!</definedName>
    <definedName name="ipanema_2">#REF!</definedName>
    <definedName name="_pol24">#REF!</definedName>
    <definedName name="_scad12a">#REF!</definedName>
    <definedName name="_sbanq4">#REF!</definedName>
    <definedName localSheetId="2" name="_joybr">#REF!</definedName>
    <definedName localSheetId="2" name="_obj38">#REF!</definedName>
    <definedName name="_sof3">#REF!</definedName>
    <definedName localSheetId="7" name="BANCO_PEAO_MADEIRA">#REF!</definedName>
    <definedName name="_2762">#REF!</definedName>
    <definedName localSheetId="7" name="_saer13">#REF!</definedName>
    <definedName localSheetId="1" name="_mj21">#REF!</definedName>
    <definedName name="_prat10">#REF!</definedName>
    <definedName name="_cad35">#REF!</definedName>
    <definedName localSheetId="5" name="_acess7">#REF!</definedName>
    <definedName localSheetId="5" name="_bco15">#REF!</definedName>
    <definedName name="_smj1">#REF!</definedName>
    <definedName localSheetId="1" name="_prima">#REF!</definedName>
    <definedName localSheetId="7" name="_obj21">#REF!</definedName>
    <definedName localSheetId="7" name="_smj5">#REF!</definedName>
    <definedName localSheetId="1" name="_pol4">#REF!</definedName>
    <definedName localSheetId="7" name="_sof15">#REF!</definedName>
    <definedName localSheetId="7" name="_pol10">#REF!</definedName>
    <definedName localSheetId="5" name="_obj43d">#REF!</definedName>
    <definedName localSheetId="7" name="_bco6">#REF!</definedName>
    <definedName localSheetId="5" name="_scad10">#REF!</definedName>
    <definedName name="_acess9">#REF!</definedName>
    <definedName localSheetId="7" name="_lum5">#REF!</definedName>
    <definedName localSheetId="7" name="_obj9">#REF!</definedName>
    <definedName localSheetId="7" name="_pol21">#REF!</definedName>
    <definedName localSheetId="1" name="_obj1">#REF!</definedName>
    <definedName localSheetId="7" name="_sml3">#REF!</definedName>
    <definedName localSheetId="7" name="_lum6">#REF!</definedName>
    <definedName name="_obj11">#REF!</definedName>
    <definedName name="_sbj2">#REF!</definedName>
    <definedName localSheetId="2" name="_cad3">#REF!</definedName>
    <definedName name="_aer25">#REF!</definedName>
    <definedName localSheetId="5" name="_aer1">#REF!</definedName>
    <definedName localSheetId="7" name="_obj46">#REF!</definedName>
    <definedName localSheetId="2" name="_spolt5">#REF!</definedName>
    <definedName name="_bco1">#REF!</definedName>
    <definedName localSheetId="2" name="_ade2">#REF!</definedName>
    <definedName localSheetId="5" name="_obj43g">#REF!</definedName>
    <definedName localSheetId="7" name="_obj24">#REF!</definedName>
    <definedName localSheetId="2" name="_cad11">#REF!</definedName>
    <definedName localSheetId="2" name="_obj37">#REF!</definedName>
    <definedName localSheetId="7" name="poltrona_clad">#REF!</definedName>
    <definedName localSheetId="7" name="_sof16">#REF!</definedName>
    <definedName localSheetId="5" name="_mc12">#REF!</definedName>
    <definedName localSheetId="1" name="_mj8">#REF!</definedName>
    <definedName localSheetId="1" name="_scad19">#REF!</definedName>
    <definedName name="_smj2">#REF!</definedName>
    <definedName name="_cad18">#REF!</definedName>
    <definedName localSheetId="7" name="_gar3">#REF!</definedName>
    <definedName localSheetId="5" name="_moonoffice">#REF!</definedName>
    <definedName localSheetId="5" name="_bank7">#REF!</definedName>
    <definedName localSheetId="1" name="_bank19">#REF!</definedName>
    <definedName localSheetId="5" name="_funnibr">#REF!</definedName>
    <definedName localSheetId="7" name="_spuff1">#REF!</definedName>
    <definedName localSheetId="7" name="_spolt17">#REF!</definedName>
    <definedName localSheetId="2" name="_obj3">#REF!</definedName>
    <definedName name="_ml3">#REF!</definedName>
    <definedName name="_scad12b">#REF!</definedName>
    <definedName localSheetId="7" name="_scad19">#REF!</definedName>
    <definedName localSheetId="1" name="_cad31">#REF!</definedName>
    <definedName localSheetId="5" name="_cad14">#REF!</definedName>
    <definedName name="_mc20">#REF!</definedName>
    <definedName localSheetId="5" name="_mc22">#REF!</definedName>
    <definedName localSheetId="5" name="_ap6">#REF!</definedName>
    <definedName localSheetId="1" name="_obj43">#REF!</definedName>
    <definedName localSheetId="5" name="_pol14">#REF!</definedName>
    <definedName localSheetId="7" name="_bco11">#REF!</definedName>
    <definedName name="_saer6">#REF!</definedName>
    <definedName localSheetId="5" name="_obj4">#REF!</definedName>
    <definedName localSheetId="7" name="_bco16">#REF!</definedName>
    <definedName localSheetId="5" name="_sbco4">#REF!</definedName>
    <definedName name="_srack1">#REF!</definedName>
    <definedName localSheetId="5" name="SOFA_BASIC_1">#REF!</definedName>
    <definedName localSheetId="5" name="BANCO_JULIA">#REF!</definedName>
    <definedName localSheetId="2" name="_scad16c">#REF!</definedName>
    <definedName name="_mj6">#REF!</definedName>
    <definedName name="_ap3">#REF!</definedName>
    <definedName localSheetId="5" name="_mc11">#REF!</definedName>
    <definedName localSheetId="2" name="_sbanq3">#REF!</definedName>
    <definedName localSheetId="2" name="_obj43f">#REF!</definedName>
    <definedName localSheetId="7" name="_bank12">#REF!</definedName>
    <definedName localSheetId="2" name="_moonblack">#REF!</definedName>
    <definedName localSheetId="7" name="_esc1">#REF!</definedName>
    <definedName localSheetId="5" name="_ade5">#REF!</definedName>
    <definedName localSheetId="5" name="_b2761">#REF!</definedName>
    <definedName localSheetId="1" name="_scad8a">#REF!</definedName>
    <definedName localSheetId="2" name="_sof3">#REF!</definedName>
    <definedName name="_aer14">#REF!</definedName>
    <definedName name="_ade2">#REF!</definedName>
    <definedName localSheetId="7" name="_sof2">#REF!</definedName>
    <definedName name="_moonoffice">#REF!</definedName>
    <definedName localSheetId="7" name="_obj49">#REF!</definedName>
    <definedName localSheetId="7" name="_saer1">#REF!</definedName>
    <definedName localSheetId="7" name="_mc29">#REF!</definedName>
    <definedName name="_primabr">#REF!</definedName>
    <definedName localSheetId="2" name="_scad4a">#REF!</definedName>
    <definedName localSheetId="5" name="_spolt1">#REF!</definedName>
    <definedName name="_spuff5">#REF!</definedName>
    <definedName localSheetId="5" name="_buff2">#REF!</definedName>
    <definedName localSheetId="1" name="_bank13">#REF!</definedName>
    <definedName name="_pol20">#REF!</definedName>
    <definedName localSheetId="7" name="_scad2">#REF!</definedName>
    <definedName localSheetId="1" name="_mj19">#REF!</definedName>
    <definedName localSheetId="7" name="_mj9">#REF!</definedName>
    <definedName localSheetId="1" name="_cad22">#REF!</definedName>
    <definedName localSheetId="5" name="_bco6">#REF!</definedName>
    <definedName localSheetId="5" name="lodd">#REF!</definedName>
    <definedName localSheetId="1" name="_obj46">#REF!</definedName>
    <definedName localSheetId="1" name="_funnibr">#REF!</definedName>
    <definedName localSheetId="1" name="_sof10">#REF!</definedName>
    <definedName localSheetId="7" name="_spolt15">#REF!</definedName>
    <definedName localSheetId="1" name="_spuff4">#REF!</definedName>
    <definedName localSheetId="2" name="_bank14">#REF!</definedName>
    <definedName localSheetId="1" name="_cad19">#REF!</definedName>
    <definedName name="namoradeira_isa">#REF!</definedName>
    <definedName localSheetId="1" name="_obj14">Lighting!$B$2566</definedName>
    <definedName localSheetId="2" name="_cad13">#REF!</definedName>
    <definedName localSheetId="2" name="_scad11">#REF!</definedName>
    <definedName name="_bank14">#REF!</definedName>
    <definedName name="_mj2762">#REF!</definedName>
    <definedName localSheetId="2" name="_146">#REF!</definedName>
    <definedName name="_scad12c">#REF!</definedName>
    <definedName localSheetId="2" name="_mj13">#REF!</definedName>
    <definedName localSheetId="7" name="_leveep">#REF!</definedName>
    <definedName localSheetId="5" name="_lum6">#REF!</definedName>
    <definedName localSheetId="5" name="_mj20">#REF!</definedName>
    <definedName name="_ml9">#REF!</definedName>
    <definedName name="_ml35">#REF!</definedName>
    <definedName localSheetId="1" name="_joybr">#REF!</definedName>
    <definedName localSheetId="1" name="_bank18">#REF!</definedName>
    <definedName name="_cad28">#REF!</definedName>
    <definedName localSheetId="5" name="BANCO_MARK">#REF!</definedName>
    <definedName localSheetId="7" name="_obj20">#REF!</definedName>
    <definedName localSheetId="2" name="_pol6">#REF!</definedName>
    <definedName name="_ade1">#REF!</definedName>
    <definedName localSheetId="5" name="_scad12c">#REF!</definedName>
    <definedName name="_obj2">#REF!</definedName>
    <definedName localSheetId="2" name="_mc17">#REF!</definedName>
    <definedName name="_mc17">#REF!</definedName>
    <definedName localSheetId="7" name="_obj3">#REF!</definedName>
    <definedName name="_ml14">#REF!</definedName>
    <definedName localSheetId="7" name="_funni">#REF!</definedName>
    <definedName localSheetId="1" name="_145">#REF!</definedName>
    <definedName localSheetId="5" name="_ipanema">#REF!</definedName>
    <definedName localSheetId="7" name="_mj5">#REF!</definedName>
    <definedName name="BANCO_PEAO_MADEIRA">#REF!</definedName>
    <definedName localSheetId="5" name="_ade4">#REF!</definedName>
    <definedName name="_acess6">#REF!</definedName>
    <definedName localSheetId="5" name="_ml36">#REF!</definedName>
    <definedName localSheetId="7" name="_bco2">#REF!</definedName>
    <definedName name="_obj39">#REF!</definedName>
    <definedName localSheetId="2" name="_148">#REF!</definedName>
    <definedName localSheetId="1" name="_scad13">#REF!</definedName>
    <definedName localSheetId="5" name="_obj8e">#REF!</definedName>
    <definedName name="_mj_t03m">#REF!</definedName>
    <definedName name="_obj43a">#REF!</definedName>
    <definedName name="_aer26">#REF!</definedName>
    <definedName localSheetId="5" name="_mj8">#REF!</definedName>
    <definedName localSheetId="1" name="_sbanq1">#REF!</definedName>
    <definedName localSheetId="2" name="_joy">#REF!</definedName>
    <definedName localSheetId="7" name="_sof19">#REF!</definedName>
    <definedName localSheetId="7" name="SOFA_BASIC_3">#REF!</definedName>
    <definedName localSheetId="7" name="_mj20">#REF!</definedName>
    <definedName name="_cad26">#REF!</definedName>
    <definedName localSheetId="5" name="_scad6">#REF!</definedName>
    <definedName localSheetId="5" name="_scad21">#REF!</definedName>
    <definedName localSheetId="5" name="_aer38">#REF!</definedName>
    <definedName name="_esc2">#REF!</definedName>
    <definedName localSheetId="2" name="_b2761">#REF!</definedName>
    <definedName name="BANCO_JULIA_CORK">#REF!</definedName>
    <definedName localSheetId="1" name="_cad14">#REF!</definedName>
    <definedName name="_aer28">#REF!</definedName>
    <definedName localSheetId="5" name="_cad29">#REF!</definedName>
    <definedName localSheetId="7" name="_smj9">#REF!</definedName>
    <definedName localSheetId="2" name="_leveep">#REF!</definedName>
    <definedName localSheetId="5" name="_pol19">#REF!</definedName>
    <definedName name="_spolt2">#REF!</definedName>
    <definedName name="_smj6">#REF!</definedName>
    <definedName localSheetId="7" name="_cad13">#REF!</definedName>
    <definedName name="_ap10">#REF!</definedName>
    <definedName localSheetId="1" name="_cad21">#REF!</definedName>
    <definedName name="easy">#REF!</definedName>
    <definedName name="_b2761">#REF!</definedName>
    <definedName localSheetId="5" name="_ml40">#REF!</definedName>
    <definedName localSheetId="5" name="_mj_t02sm">#REF!</definedName>
    <definedName localSheetId="7" name="_sbj4">#REF!</definedName>
    <definedName localSheetId="1" name="_smj9">#REF!</definedName>
    <definedName name="_ml5">#REF!</definedName>
    <definedName name="_saer3">#REF!</definedName>
    <definedName localSheetId="5" name="_smj6">#REF!</definedName>
    <definedName localSheetId="7" name="_mj2">#REF!</definedName>
    <definedName localSheetId="1" name="_dia">#REF!</definedName>
    <definedName localSheetId="7" name="_sbuff1">#REF!</definedName>
    <definedName localSheetId="7" name="_scad25">#REF!</definedName>
    <definedName localSheetId="7" name="_scad4d">#REF!</definedName>
    <definedName localSheetId="5" name="_acess5">#REF!</definedName>
    <definedName localSheetId="7" name="BANCO_MASS_MADEIRA">#REF!</definedName>
    <definedName name="_prat6">#REF!</definedName>
    <definedName localSheetId="5" name="_mj25">#REF!</definedName>
    <definedName name="_saer13">#REF!</definedName>
    <definedName name="MKC">#REF!</definedName>
    <definedName localSheetId="5" name="_obj27">#REF!</definedName>
    <definedName name="gio_alta">#REF!</definedName>
    <definedName localSheetId="5" name="_pol7">#REF!</definedName>
    <definedName localSheetId="7" name="_saer12">#REF!</definedName>
    <definedName localSheetId="5" name="_scad12a">#REF!</definedName>
    <definedName name="_mj2">#REF!</definedName>
    <definedName name="_scad12">#REF!</definedName>
    <definedName localSheetId="5" name="_148">#REF!</definedName>
    <definedName localSheetId="1" name="_pol14">#REF!</definedName>
    <definedName name="_bco14">#REF!</definedName>
    <definedName localSheetId="7" name="_smc1">#REF!</definedName>
    <definedName localSheetId="7" name="_scad3">#REF!</definedName>
    <definedName localSheetId="1" name="_cad26">#REF!</definedName>
    <definedName localSheetId="2" name="_bco14">#REF!</definedName>
    <definedName name="_bco2">#REF!</definedName>
    <definedName name="_mc29">#REF!</definedName>
    <definedName name="_scad20b">#REF!</definedName>
    <definedName localSheetId="1" name="_obj49">#REF!</definedName>
    <definedName localSheetId="2" name="_obj6">#REF!</definedName>
    <definedName localSheetId="1" name="_scad23">#REF!</definedName>
    <definedName name="_aer22">#REF!</definedName>
    <definedName localSheetId="5" name="_scad20b">#REF!</definedName>
    <definedName localSheetId="5" name="_ml27">#REF!</definedName>
    <definedName localSheetId="7" name="_mj22">#REF!</definedName>
    <definedName localSheetId="5" name="_prat5">#REF!</definedName>
    <definedName localSheetId="7" name="ipanema_2">#REF!</definedName>
    <definedName localSheetId="5" name="_cad21">#REF!</definedName>
    <definedName name="_cad31">#REF!</definedName>
    <definedName name="_aer4">#REF!</definedName>
    <definedName localSheetId="1" name="_obj12">#REF!</definedName>
    <definedName localSheetId="7" name="_primabr">#REF!</definedName>
    <definedName localSheetId="7" name="_pol22">#REF!</definedName>
    <definedName localSheetId="5" name="star">#REF!</definedName>
    <definedName localSheetId="7" name="_diaest">#REF!</definedName>
    <definedName localSheetId="1" name="_ade4">#REF!</definedName>
    <definedName localSheetId="7" name="_smj6">#REF!</definedName>
    <definedName localSheetId="7" name="_sbj1">#REF!</definedName>
    <definedName localSheetId="7" name="_ml26">#REF!</definedName>
    <definedName localSheetId="1" name="_cad33">#REF!</definedName>
    <definedName localSheetId="1" name="_pol24">#REF!</definedName>
    <definedName localSheetId="5" name="_sprat3">#REF!</definedName>
    <definedName localSheetId="7" name="_smc3">#REF!</definedName>
    <definedName localSheetId="5" name="_sbco1">#REF!</definedName>
    <definedName localSheetId="5" name="_bank17">#REF!</definedName>
    <definedName localSheetId="5" name="ad_mjb">#REF!</definedName>
    <definedName localSheetId="5" name="_obj49">#REF!</definedName>
    <definedName name="_scad16b">#REF!</definedName>
    <definedName localSheetId="2" name="_cad37">#REF!</definedName>
    <definedName localSheetId="1" name="_smj2">#REF!</definedName>
    <definedName localSheetId="5" name="_aer13">#REF!</definedName>
    <definedName localSheetId="5" name="_ml2">#REF!</definedName>
    <definedName localSheetId="5" name="_obj5">#REF!</definedName>
    <definedName name="_aer21">#REF!</definedName>
    <definedName localSheetId="5" name="_srack2">#REF!</definedName>
    <definedName localSheetId="5" name="_saer3">#REF!</definedName>
    <definedName name="_cad25">#REF!</definedName>
    <definedName name="_cad17">#REF!</definedName>
    <definedName name="_mj_t02m">#REF!</definedName>
    <definedName name="BANCO_MASS">#REF!</definedName>
    <definedName localSheetId="7" name="_scad12c">#REF!</definedName>
    <definedName localSheetId="2" name="_obj43a">#REF!</definedName>
    <definedName localSheetId="5" name="_bank8">#REF!</definedName>
    <definedName localSheetId="5" name="_aer27">#REF!</definedName>
    <definedName localSheetId="7" name="_scad22">#REF!</definedName>
    <definedName localSheetId="1" name="_obj9">Lighting!$B$1791</definedName>
    <definedName localSheetId="7" name="_mj1">#REF!</definedName>
    <definedName localSheetId="7" name="_bank4">#REF!</definedName>
    <definedName localSheetId="7" name="_sml5">#REF!</definedName>
    <definedName localSheetId="1" name="_scad28">#REF!</definedName>
    <definedName localSheetId="2" name="_pol15">#REF!</definedName>
    <definedName localSheetId="5" name="_sof13">#REF!</definedName>
    <definedName localSheetId="2" name="_bank17">#REF!</definedName>
    <definedName name="_spolt20">#REF!</definedName>
    <definedName localSheetId="5" name="_ml18">#REF!</definedName>
    <definedName localSheetId="2" name="_mj15">#REF!</definedName>
    <definedName localSheetId="1" name="_scad12b">#REF!</definedName>
    <definedName localSheetId="2" name="_128">#REF!</definedName>
    <definedName localSheetId="5" name="_sof17">#REF!</definedName>
    <definedName name="_obj5">#REF!</definedName>
    <definedName localSheetId="5" name="BANCO_EASY">#REF!</definedName>
    <definedName localSheetId="7" name="_obj17">#REF!</definedName>
    <definedName name="_smj11">#REF!</definedName>
    <definedName localSheetId="7" name="_acess6">#REF!</definedName>
    <definedName name="_mj276mar">#REF!</definedName>
    <definedName name="_saer1">#REF!</definedName>
    <definedName name="_ml41">#REF!</definedName>
    <definedName localSheetId="5" name="_aer7">#REF!</definedName>
    <definedName localSheetId="2" name="_scad7">#REF!</definedName>
    <definedName name="_obj32a">#REF!</definedName>
    <definedName localSheetId="5" name="_smc5">#REF!</definedName>
    <definedName localSheetId="7" name="_sof17">#REF!</definedName>
    <definedName localSheetId="1" name="_cad13">#REF!</definedName>
    <definedName localSheetId="5" name="_scad26">#REF!</definedName>
    <definedName localSheetId="5" name="_obj15">#REF!</definedName>
    <definedName localSheetId="1" name="_pol10">#REF!</definedName>
    <definedName localSheetId="5" name="_sof15">#REF!</definedName>
    <definedName name="_ml22">#REF!</definedName>
    <definedName name="_ml19">#REF!</definedName>
    <definedName name="_cad30">#REF!</definedName>
    <definedName localSheetId="5" name="namoradeira_dora">#REF!</definedName>
    <definedName localSheetId="2" name="_obj1">#REF!</definedName>
    <definedName name="_bank11">#REF!</definedName>
    <definedName name="_mj276">#REF!</definedName>
    <definedName localSheetId="2" name="_mj23">#REF!</definedName>
    <definedName localSheetId="5" name="_scad20">#REF!</definedName>
    <definedName localSheetId="5" name="_mj_t03">#REF!</definedName>
    <definedName localSheetId="1" name="_bco7">#REF!</definedName>
    <definedName localSheetId="5" name="_jobsolto">#REF!</definedName>
    <definedName name="_obj27">#REF!</definedName>
    <definedName localSheetId="7" name="_prima">#REF!</definedName>
    <definedName localSheetId="5" name="_mc26">#REF!</definedName>
    <definedName name="_scad17">#REF!</definedName>
    <definedName localSheetId="2" name="_sof18">#REF!</definedName>
    <definedName localSheetId="7" name="_mc23">#REF!</definedName>
    <definedName localSheetId="7" name="_spuff3">#REF!</definedName>
    <definedName localSheetId="2" name="_smj1">#REF!</definedName>
    <definedName localSheetId="1" name="_obj42">#REF!</definedName>
    <definedName name="_cad24">#REF!</definedName>
    <definedName localSheetId="7" name="_sbj5">#REF!</definedName>
    <definedName localSheetId="2" name="_cad35">#REF!</definedName>
    <definedName localSheetId="5" name="_ml47">#REF!</definedName>
    <definedName localSheetId="7" name="_scad14">#REF!</definedName>
    <definedName localSheetId="5" name="_obj16">#REF!</definedName>
    <definedName name="_obj4">#REF!</definedName>
    <definedName localSheetId="7" name="bank20">#REF!</definedName>
    <definedName localSheetId="5" name="_buff1">#REF!</definedName>
    <definedName localSheetId="1" name="_scad4c">#REF!</definedName>
    <definedName name="_sbco4">#REF!</definedName>
    <definedName name="_cad16">#REF!</definedName>
    <definedName localSheetId="5" name="_ml31">#REF!</definedName>
    <definedName localSheetId="5" name="_esc3">#REF!</definedName>
    <definedName localSheetId="5" name="_sbj4">#REF!</definedName>
    <definedName localSheetId="1" name="_cad35">#REF!</definedName>
    <definedName localSheetId="5" name="_mj24">#REF!</definedName>
    <definedName localSheetId="5" name="_117">#REF!</definedName>
    <definedName localSheetId="7" name="_spolt7">#REF!</definedName>
    <definedName localSheetId="1" name="_mj10">#REF!</definedName>
    <definedName localSheetId="1" name="_scad18">#REF!</definedName>
    <definedName localSheetId="5" name="_ml41">#REF!</definedName>
    <definedName localSheetId="5" name="_mc14">#REF!</definedName>
    <definedName name="_sof15">#REF!</definedName>
    <definedName localSheetId="2" name="_scad8c">#REF!</definedName>
    <definedName localSheetId="5" name="_sof9">#REF!</definedName>
    <definedName name="_spolt8">#REF!</definedName>
    <definedName name="_acess8">#REF!</definedName>
    <definedName name="_bank10">#REF!</definedName>
    <definedName localSheetId="1" name="_obj24">#REF!</definedName>
    <definedName name="_obj16">#REF!</definedName>
    <definedName name="_prat8">#REF!</definedName>
    <definedName localSheetId="2" name="_obj16">#REF!</definedName>
    <definedName localSheetId="5" name="_mj_t04m">#REF!</definedName>
    <definedName localSheetId="2" name="_cad8">#REF!</definedName>
    <definedName name="_bco17">#REF!</definedName>
    <definedName localSheetId="5" name="_sprat2">#REF!</definedName>
    <definedName name="ALMOFADAS">#REF!</definedName>
    <definedName localSheetId="5" name="BANCO_JULIA_CORK">#REF!</definedName>
    <definedName name="norma_e2">#REF!</definedName>
    <definedName localSheetId="5" name="_mj_t01m">#REF!</definedName>
    <definedName localSheetId="2" name="_sof13">#REF!</definedName>
    <definedName localSheetId="5" name="_obj18">#REF!</definedName>
    <definedName localSheetId="5" name="_mj4">#REF!</definedName>
    <definedName name="_obj48">#REF!</definedName>
    <definedName name="_mj18">#REF!</definedName>
    <definedName localSheetId="1" name="_bank3">#REF!</definedName>
    <definedName localSheetId="7" name="_srack7">#REF!</definedName>
    <definedName name="_ml47">#REF!</definedName>
    <definedName localSheetId="5" name="_diaest">#REF!</definedName>
    <definedName localSheetId="2" name="_bank7">#REF!</definedName>
    <definedName localSheetId="5" name="_saer18">#REF!</definedName>
    <definedName localSheetId="7" name="_spolt8">#REF!</definedName>
    <definedName localSheetId="2" name="_obj7">#REF!</definedName>
    <definedName localSheetId="1" name="_mj24">#REF!</definedName>
    <definedName localSheetId="2" name="_spolt7">#REF!</definedName>
    <definedName localSheetId="5" name="_ml48">#REF!</definedName>
    <definedName name="_buff3">#REF!</definedName>
    <definedName name="_cad12">#REF!</definedName>
    <definedName localSheetId="5" name="_spolt18">#REF!</definedName>
    <definedName name="star_latao">#REF!</definedName>
    <definedName localSheetId="1" name="_mj6">#REF!</definedName>
    <definedName localSheetId="5" name="_cad27">#REF!</definedName>
    <definedName localSheetId="1" name="_cad27">#REF!</definedName>
    <definedName localSheetId="2" name="_spolt15">#REF!</definedName>
    <definedName localSheetId="7" name="_scad7">#REF!</definedName>
    <definedName localSheetId="7" name="_moon">#REF!</definedName>
    <definedName localSheetId="5" name="_aer12">#REF!</definedName>
    <definedName localSheetId="5" name="_obj10">#REF!</definedName>
    <definedName localSheetId="7" name="_saer18">#REF!</definedName>
    <definedName localSheetId="5" name="_gar2">#REF!</definedName>
    <definedName localSheetId="5" name="_mj225">#REF!</definedName>
    <definedName localSheetId="1" name="_obj48">#REF!</definedName>
    <definedName name="_pol9">#REF!</definedName>
    <definedName localSheetId="1" name="_scad7">#REF!</definedName>
    <definedName name="_obj25">#REF!</definedName>
    <definedName localSheetId="2" name="_pol4">#REF!</definedName>
    <definedName localSheetId="7" name="_bank10">#REF!</definedName>
    <definedName localSheetId="7" name="_mj10">#REF!</definedName>
    <definedName localSheetId="2" name="_obj12">#REF!</definedName>
    <definedName localSheetId="7" name="_tarjale">#REF!</definedName>
    <definedName localSheetId="2" name="_sof12">#REF!</definedName>
    <definedName localSheetId="2" name="_funnibr">#REF!</definedName>
    <definedName localSheetId="2" name="_mj27">#REF!</definedName>
    <definedName localSheetId="5" name="_boc4">#REF!</definedName>
    <definedName localSheetId="2" name="_obj42">#REF!</definedName>
    <definedName localSheetId="5" name="_cad6">#REF!</definedName>
    <definedName localSheetId="5" name="_ade2">#REF!</definedName>
    <definedName localSheetId="5" name="_ml44">#REF!</definedName>
    <definedName localSheetId="5" name="_obj47">#REF!</definedName>
    <definedName name="_smj5">#REF!</definedName>
    <definedName name="_smc1">#REF!</definedName>
    <definedName localSheetId="7" name="_mj_tvsm">#REF!</definedName>
    <definedName localSheetId="5" name="_aer6">#REF!</definedName>
    <definedName localSheetId="7" name="_cad4">#REF!</definedName>
    <definedName localSheetId="1" name="_vic">#REF!</definedName>
    <definedName localSheetId="2" name="_obj43b">#REF!</definedName>
    <definedName name="BANCO_BEAM">#REF!</definedName>
    <definedName localSheetId="5" name="namoradeira_isa">#REF!</definedName>
    <definedName localSheetId="5" name="_puf1">#REF!</definedName>
    <definedName localSheetId="5" name="_mc7">#REF!</definedName>
    <definedName localSheetId="1" name="_obj10">#REF!</definedName>
    <definedName localSheetId="1" name="_sbanq2">#REF!</definedName>
    <definedName localSheetId="1" name="_mj276marm2">#REF!</definedName>
    <definedName name="lodd_marmore">#REF!</definedName>
    <definedName localSheetId="1" name="_spolt19">#REF!</definedName>
    <definedName localSheetId="5" name="_moonblack">#REF!</definedName>
    <definedName name="_pol22">#REF!</definedName>
    <definedName localSheetId="2" name="_mj16">#REF!</definedName>
    <definedName localSheetId="2" name="_scad23">#REF!</definedName>
    <definedName name="_ml27">#REF!</definedName>
    <definedName name="_aer17">#REF!</definedName>
    <definedName localSheetId="5" name="_mc17">#REF!</definedName>
    <definedName localSheetId="2" name="_scad19">#REF!</definedName>
    <definedName localSheetId="7" name="_obj42">#REF!</definedName>
    <definedName localSheetId="5" name="BANCO_MASS_MADEIRA">#REF!</definedName>
    <definedName localSheetId="2" name="_nadi">#REF!</definedName>
    <definedName name="BANCO_MATRIX">#REF!</definedName>
    <definedName name="_obj1">#REF!</definedName>
    <definedName localSheetId="7" name="_148">#REF!</definedName>
    <definedName localSheetId="7" name="_pol5">#REF!</definedName>
    <definedName localSheetId="5" name="_scad28">#REF!</definedName>
    <definedName name="_prat3">#REF!</definedName>
    <definedName localSheetId="2" name="_smj11">#REF!</definedName>
    <definedName localSheetId="1" name="_obj28">#REF!</definedName>
    <definedName localSheetId="2" name="_mj24">#REF!</definedName>
    <definedName name="_cad39">#REF!</definedName>
    <definedName name="_obj8c">#REF!</definedName>
    <definedName localSheetId="1" name="_scad4d">#REF!</definedName>
    <definedName name="BANCO_MARK">#REF!</definedName>
    <definedName localSheetId="7" name="_bco8">#REF!</definedName>
    <definedName name="_scad13">#REF!</definedName>
    <definedName localSheetId="7" name="_spolt6">#REF!</definedName>
    <definedName name="BANCO_MASS_MADEIRA">#REF!</definedName>
    <definedName localSheetId="2" name="_obj43d">#REF!</definedName>
    <definedName name="_117br">#REF!</definedName>
    <definedName name="_aer36">#REF!</definedName>
    <definedName localSheetId="2" name="_bco15">#REF!</definedName>
    <definedName name="_smc2">#REF!</definedName>
    <definedName name="_aer10">#REF!</definedName>
    <definedName localSheetId="1" name="_ade5">#REF!</definedName>
    <definedName name="_obj7">#REF!</definedName>
    <definedName name="_aer32">#REF!</definedName>
    <definedName name="_scad8">#REF!</definedName>
    <definedName name="_mc22">#REF!</definedName>
    <definedName localSheetId="5" name="_srack8">#REF!</definedName>
    <definedName localSheetId="2" name="_bank3">#REF!</definedName>
    <definedName localSheetId="1" name="_mj12">#REF!</definedName>
    <definedName localSheetId="2" name="_obj43c">#REF!</definedName>
    <definedName localSheetId="1" name="_puf1">#REF!</definedName>
    <definedName name="_obj8f">#REF!</definedName>
    <definedName localSheetId="2" name="_mj9">#REF!</definedName>
    <definedName localSheetId="1" name="_bank9">#REF!</definedName>
    <definedName name="_sml4">#REF!</definedName>
    <definedName name="_cad9">#REF!</definedName>
    <definedName localSheetId="5" name="_bank12">#REF!</definedName>
    <definedName localSheetId="5" name="_scad4b">#REF!</definedName>
    <definedName localSheetId="5" name="_scad14">#REF!</definedName>
    <definedName localSheetId="5" name="_scad8">#REF!</definedName>
    <definedName localSheetId="1" name="_scad16c">#REF!</definedName>
    <definedName localSheetId="7" name="_bank20">#REF!</definedName>
    <definedName localSheetId="5" name="_saer16">#REF!</definedName>
    <definedName localSheetId="5" name="_ml42">#REF!</definedName>
    <definedName localSheetId="2" name="_pol18">#REF!</definedName>
    <definedName localSheetId="7" name="_obj47">#REF!</definedName>
    <definedName localSheetId="7" name="_cad28">#REF!</definedName>
    <definedName localSheetId="5" name="_gar1">#REF!</definedName>
    <definedName localSheetId="7" name="_scad8">#REF!</definedName>
    <definedName localSheetId="2" name="_spolt4">#REF!</definedName>
    <definedName localSheetId="7" name="_cad8">#REF!</definedName>
    <definedName localSheetId="2" name="_cad19">#REF!</definedName>
    <definedName localSheetId="1" name="_obj8f">#REF!</definedName>
    <definedName localSheetId="7" name="_bank17">#REF!</definedName>
    <definedName localSheetId="5" name="_cad16">#REF!</definedName>
    <definedName localSheetId="2" name="_sbj1">#REF!</definedName>
    <definedName localSheetId="5" name="_obj26">#REF!</definedName>
    <definedName localSheetId="2" name="_jobsolto">#REF!</definedName>
    <definedName localSheetId="5" name="ALMOFADAS">#REF!</definedName>
    <definedName name="_obj3">#REF!</definedName>
    <definedName localSheetId="2" name="_spolt13">#REF!</definedName>
    <definedName localSheetId="2" name="_scad10">#REF!</definedName>
    <definedName localSheetId="5" name="_rack6">#REF!</definedName>
    <definedName localSheetId="5" name="_mc2">#REF!</definedName>
    <definedName localSheetId="2" name="_cad1">#REF!</definedName>
    <definedName name="_esc3">#REF!</definedName>
    <definedName localSheetId="5" name="_smc1">#REF!</definedName>
    <definedName localSheetId="2" name="_obj24">#REF!</definedName>
    <definedName localSheetId="7" name="_sbco2">#REF!</definedName>
    <definedName name="_sbco2">#REF!</definedName>
    <definedName localSheetId="2" name="_smj4">#REF!</definedName>
    <definedName localSheetId="7" name="_cad14">#REF!</definedName>
    <definedName localSheetId="2" name="_sof19">#REF!</definedName>
    <definedName localSheetId="5" name="_spuff1">#REF!</definedName>
    <definedName name="_aer15">#REF!</definedName>
    <definedName localSheetId="2" name="_bank8">#REF!</definedName>
    <definedName name="_sbj5">#REF!</definedName>
    <definedName localSheetId="5" name="_mj_t02">#REF!</definedName>
    <definedName localSheetId="5" name="_obj8d">#REF!</definedName>
    <definedName name="_sap2">#REF!</definedName>
    <definedName localSheetId="7" name="_bco9">#REF!</definedName>
    <definedName localSheetId="5" name="_prat3">#REF!</definedName>
    <definedName localSheetId="5" name="_mj6">#REF!</definedName>
    <definedName name="_bank17">#REF!</definedName>
    <definedName localSheetId="2" name="_mj276">#REF!</definedName>
    <definedName name="_147">#REF!</definedName>
    <definedName localSheetId="5" name="_cad12">#REF!</definedName>
    <definedName localSheetId="7" name="_spolt4">#REF!</definedName>
    <definedName localSheetId="7" name="_scad24">#REF!</definedName>
    <definedName localSheetId="5" name="_obj17">#REF!</definedName>
    <definedName localSheetId="5" name="_obj8">#REF!</definedName>
    <definedName localSheetId="5" name="BANCO_BLADE">#REF!</definedName>
    <definedName name="_obj32e">#REF!</definedName>
    <definedName localSheetId="2" name="_pol12">#REF!</definedName>
    <definedName localSheetId="1" name="_scad31">#REF!</definedName>
    <definedName localSheetId="5" name="_srack3">#REF!</definedName>
    <definedName name="_mj7">#REF!</definedName>
    <definedName localSheetId="7" name="_cad26">#REF!</definedName>
    <definedName localSheetId="7" name="_ml12">#REF!</definedName>
    <definedName localSheetId="5" name="_aer35">#REF!</definedName>
    <definedName localSheetId="1" name="_scad16b">#REF!</definedName>
    <definedName localSheetId="1" name="_scad8b">#REF!</definedName>
    <definedName localSheetId="1" name="_pol17">#REF!</definedName>
    <definedName localSheetId="5" name="_mc29">#REF!</definedName>
    <definedName localSheetId="2" name="_cad34">#REF!</definedName>
    <definedName name="_scad1">#REF!</definedName>
    <definedName name="_spolt9">#REF!</definedName>
    <definedName localSheetId="1" name="_128">#REF!</definedName>
    <definedName localSheetId="7" name="lia_arredondada">#REF!</definedName>
    <definedName localSheetId="1" name="_2762">#REF!</definedName>
    <definedName localSheetId="5" name="_147">#REF!</definedName>
    <definedName name="_smj4">#REF!</definedName>
    <definedName localSheetId="5" name="_mc24">#REF!</definedName>
    <definedName localSheetId="2" name="_spolt9">#REF!</definedName>
    <definedName localSheetId="1" name="_scad5">#REF!</definedName>
    <definedName localSheetId="2" name="_obj8f">#REF!</definedName>
    <definedName localSheetId="1" name="_pol2">#REF!</definedName>
    <definedName localSheetId="5" name="_bank15">#REF!</definedName>
    <definedName name="_obj47">#REF!</definedName>
    <definedName name="_spuff3">#REF!</definedName>
    <definedName localSheetId="5" name="poltrona_clad">#REF!</definedName>
    <definedName localSheetId="7" name="_scad6">#REF!</definedName>
    <definedName localSheetId="5" name="_scad1">#REF!</definedName>
    <definedName localSheetId="2" name="_leve">#REF!</definedName>
    <definedName localSheetId="1" name="_bco15">#REF!</definedName>
    <definedName name="_mj_t02">#REF!</definedName>
    <definedName name="BANCOS">#REF!</definedName>
    <definedName localSheetId="5" name="_ml10">#REF!</definedName>
    <definedName name="_rack3">#REF!</definedName>
    <definedName localSheetId="1" name="_sof9">#REF!</definedName>
    <definedName localSheetId="2" name="_scad12c">#REF!</definedName>
    <definedName localSheetId="5" name="_bco5">#REF!</definedName>
    <definedName localSheetId="5" name="_obj40a">#REF!</definedName>
    <definedName localSheetId="2" name="_obj5">#REF!</definedName>
    <definedName localSheetId="7" name="_ade5">#REF!</definedName>
    <definedName name="_pol8">#REF!</definedName>
    <definedName localSheetId="2" name="_scad26">#REF!</definedName>
    <definedName localSheetId="7" name="_cad10">#REF!</definedName>
    <definedName localSheetId="5" name="_ml22">#REF!</definedName>
    <definedName localSheetId="7" name="_ade3">#REF!</definedName>
    <definedName localSheetId="7" name="_bank19">#REF!</definedName>
    <definedName localSheetId="5" name="_prat4">#REF!</definedName>
    <definedName localSheetId="2" name="_mj26">#REF!</definedName>
    <definedName name="_moonblack">#REF!</definedName>
    <definedName localSheetId="7" name="_lum1">#REF!</definedName>
    <definedName localSheetId="2" name="_obj32b">#REF!</definedName>
    <definedName localSheetId="5" name="_scad17">#REF!</definedName>
    <definedName localSheetId="7" name="_saer11">#REF!</definedName>
    <definedName name="_saer4">#REF!</definedName>
    <definedName name="_prat9">#REF!</definedName>
    <definedName name="_spolt17">#REF!</definedName>
    <definedName name="_pol19">#REF!</definedName>
    <definedName name="_obj21">#REF!</definedName>
    <definedName localSheetId="7" name="ALMOFADAS">#REF!</definedName>
    <definedName localSheetId="2" name="_sof1">#REF!</definedName>
    <definedName name="BANCO_MASS_FIBRA">#REF!</definedName>
    <definedName localSheetId="7" name="_smj11">#REF!</definedName>
    <definedName localSheetId="5" name="_cad33">#REF!</definedName>
    <definedName localSheetId="1" name="_sof18">#REF!</definedName>
    <definedName localSheetId="5" name="_ml3">#REF!</definedName>
    <definedName localSheetId="1" name="_jobfixo">#REF!</definedName>
    <definedName localSheetId="1" name="_sbj3">#REF!</definedName>
    <definedName localSheetId="2" name="_sof10">#REF!</definedName>
    <definedName localSheetId="7" name="_ipanema">#REF!</definedName>
    <definedName name="_spolt18">#REF!</definedName>
    <definedName localSheetId="1" name="_scad12a">#REF!</definedName>
    <definedName localSheetId="2" name="_obj32d">#REF!</definedName>
    <definedName localSheetId="1" name="_scad16a">#REF!</definedName>
    <definedName localSheetId="7" name="_saer2">#REF!</definedName>
    <definedName name="_pol5">#REF!</definedName>
    <definedName localSheetId="5" name="_ml43">#REF!</definedName>
    <definedName localSheetId="5" name="_rack3">#REF!</definedName>
    <definedName localSheetId="1" name="_mj16">#REF!</definedName>
    <definedName localSheetId="5" name="_smc3">#REF!</definedName>
    <definedName localSheetId="5" name="_pol1">#REF!</definedName>
    <definedName localSheetId="2" name="_pol21">#REF!</definedName>
    <definedName localSheetId="5" name="_ml12">#REF!</definedName>
    <definedName localSheetId="7" name="_sbj6">#REF!</definedName>
    <definedName localSheetId="2" name="_scad31">#REF!</definedName>
    <definedName localSheetId="7" name="_saer9">#REF!</definedName>
    <definedName localSheetId="7" name="_bco7">#REF!</definedName>
    <definedName localSheetId="2" name="_scad20">#REF!</definedName>
    <definedName localSheetId="2" name="_scad3">#REF!</definedName>
    <definedName name="_cad15">#REF!</definedName>
    <definedName name="_ml39">#REF!</definedName>
    <definedName name="_cheig">#REF!</definedName>
    <definedName localSheetId="2" name="_tarjale">#REF!</definedName>
    <definedName localSheetId="5" name="_bco16">#REF!</definedName>
    <definedName name="_ml8">#REF!</definedName>
    <definedName localSheetId="7" name="_bank9">#REF!</definedName>
    <definedName localSheetId="2" name="_puf2">#REF!</definedName>
    <definedName localSheetId="2" name="_pol2">#REF!</definedName>
    <definedName name="_lum1">#REF!</definedName>
    <definedName localSheetId="7" name="_mj4">#REF!</definedName>
    <definedName localSheetId="1" name="_scad34">#REF!</definedName>
    <definedName localSheetId="2" name="_mc22">#REF!</definedName>
    <definedName localSheetId="7" name="_esc2">#REF!</definedName>
    <definedName localSheetId="7" name="_obj22">#REF!</definedName>
    <definedName localSheetId="1" name="_bank11">#REF!</definedName>
    <definedName localSheetId="2" name="_scad4">#REF!</definedName>
    <definedName localSheetId="5" name="_aer2">#REF!</definedName>
    <definedName localSheetId="7" name="_smc6">#REF!</definedName>
    <definedName localSheetId="1" name="_bank4">#REF!</definedName>
    <definedName name="_gar5">#REF!</definedName>
    <definedName name="_spolt4">#REF!</definedName>
    <definedName localSheetId="7" name="_mj29">#REF!</definedName>
    <definedName name="_diaest">#REF!</definedName>
    <definedName name="_scad32">#REF!</definedName>
    <definedName localSheetId="7" name="_pol18">#REF!</definedName>
    <definedName name="_mc16">#REF!</definedName>
    <definedName localSheetId="7" name="_obj45">#REF!</definedName>
    <definedName localSheetId="7" name="_obj32">#REF!</definedName>
    <definedName localSheetId="5" name="_obj14">#REF!</definedName>
    <definedName localSheetId="5" name="_mj17">#REF!</definedName>
    <definedName name="_aer34">#REF!</definedName>
    <definedName localSheetId="7" name="_ml1">#REF!</definedName>
    <definedName name="_mc7">#REF!</definedName>
    <definedName localSheetId="5" name="_bank5">#REF!</definedName>
    <definedName localSheetId="5" name="_spolt20">#REF!</definedName>
    <definedName localSheetId="1" name="_bank14">#REF!</definedName>
    <definedName name="_buff1">#REF!</definedName>
    <definedName name="_spolt16">#REF!</definedName>
    <definedName localSheetId="1" name="_pol13">#REF!</definedName>
    <definedName name="_sbco5">#REF!</definedName>
    <definedName localSheetId="7" name="_mj25">#REF!</definedName>
    <definedName localSheetId="2" name="_cad20">#REF!</definedName>
    <definedName name="_ml20">#REF!</definedName>
    <definedName localSheetId="1" name="_pol18">#REF!</definedName>
    <definedName localSheetId="5" name="_mc28">#REF!</definedName>
    <definedName localSheetId="5" name="_spolt16">#REF!</definedName>
    <definedName localSheetId="7" name="_cad12">#REF!</definedName>
    <definedName localSheetId="1" name="_pol22">#REF!</definedName>
    <definedName localSheetId="5" name="_acess9">#REF!</definedName>
    <definedName localSheetId="5" name="_bco7">#REF!</definedName>
    <definedName localSheetId="7" name="_ade1">#REF!</definedName>
    <definedName localSheetId="5" name="_spolt12">#REF!</definedName>
    <definedName name="_bco13">#REF!</definedName>
    <definedName localSheetId="1" name="_spuff1">#REF!</definedName>
    <definedName localSheetId="5" name="_saer9">#REF!</definedName>
    <definedName name="_cad7">#REF!</definedName>
    <definedName localSheetId="5" name="_sap2">#REF!</definedName>
    <definedName localSheetId="7" name="_ml40">#REF!</definedName>
    <definedName name="_prat4">#REF!</definedName>
    <definedName localSheetId="5" name="_obj8f">#REF!</definedName>
    <definedName localSheetId="2" name="_pol22">#REF!</definedName>
    <definedName localSheetId="2" name="_cad38">#REF!</definedName>
    <definedName localSheetId="5" name="_sap1">#REF!</definedName>
    <definedName name="_obj22">#REF!</definedName>
    <definedName name="_smj10">#REF!</definedName>
    <definedName localSheetId="2" name="_145">#REF!</definedName>
    <definedName localSheetId="5" name="_pol12">#REF!</definedName>
    <definedName localSheetId="1" name="_obj8c">#REF!</definedName>
    <definedName localSheetId="5" name="_mc10">#REF!</definedName>
    <definedName localSheetId="1" name="_pol3">#REF!</definedName>
    <definedName localSheetId="7" name="_sml2">#REF!</definedName>
    <definedName localSheetId="7" name="_pol2">#REF!</definedName>
    <definedName localSheetId="1" name="_scad8">#REF!</definedName>
    <definedName localSheetId="1" name="_mj1">#REF!</definedName>
    <definedName localSheetId="2" name="_obj45">#REF!</definedName>
    <definedName localSheetId="1" name="_mj28">#REF!</definedName>
    <definedName localSheetId="7" name="_cad9">#REF!</definedName>
    <definedName localSheetId="7" name="_mj276marm2">#REF!</definedName>
    <definedName localSheetId="5" name="_smj4">#REF!</definedName>
    <definedName name="lodd_base">#REF!</definedName>
    <definedName name="_sof16">#REF!</definedName>
    <definedName name="_cad32">#REF!</definedName>
    <definedName localSheetId="7" name="_bco1">#REF!</definedName>
    <definedName name="_mc9">#REF!</definedName>
    <definedName localSheetId="7" name="_bank3">#REF!</definedName>
    <definedName localSheetId="5" name="_spolt17">#REF!</definedName>
    <definedName localSheetId="5" name="_scad18">#REF!</definedName>
    <definedName localSheetId="7" name="_spolt19">#REF!</definedName>
    <definedName name="_obj34">#REF!</definedName>
    <definedName name="_mj_t04">#REF!</definedName>
    <definedName localSheetId="2" name="_sof2">#REF!</definedName>
    <definedName localSheetId="7" name="_mj19">#REF!</definedName>
    <definedName localSheetId="7" name="_obj4">#REF!</definedName>
    <definedName localSheetId="7" name="_lum4">#REF!</definedName>
    <definedName name="_bank1">#REF!</definedName>
    <definedName localSheetId="1" name="_obj33">#REF!</definedName>
    <definedName localSheetId="2" name="_smj6">#REF!</definedName>
    <definedName localSheetId="1" name="_mj23">#REF!</definedName>
    <definedName name="_ml23">#REF!</definedName>
    <definedName localSheetId="5" name="_moonbr">#REF!</definedName>
    <definedName localSheetId="7" name="_moonoffice">#REF!</definedName>
    <definedName name="_mj30">#REF!</definedName>
    <definedName name="_obj46">#REF!</definedName>
    <definedName localSheetId="5" name="_ml20">#REF!</definedName>
    <definedName name="_tarjale">#REF!</definedName>
    <definedName localSheetId="1" name="_pol15">#REF!</definedName>
    <definedName localSheetId="1" name="_bank8">#REF!</definedName>
    <definedName name="_128">#REF!</definedName>
    <definedName localSheetId="7" name="_bank15">#REF!</definedName>
    <definedName localSheetId="5" name="_sml4">#REF!</definedName>
    <definedName localSheetId="2" name="_mj6">#REF!</definedName>
    <definedName name="lia">#REF!</definedName>
    <definedName name="lodd">#REF!</definedName>
    <definedName localSheetId="5" name="_saer10">#REF!</definedName>
    <definedName name="_scad4d">#REF!</definedName>
    <definedName name="_ml7">#REF!</definedName>
    <definedName localSheetId="7" name="_obj10">#REF!</definedName>
    <definedName name="_mj28">#REF!</definedName>
    <definedName localSheetId="7" name="_scad23">#REF!</definedName>
    <definedName localSheetId="2" name="_obj46">#REF!</definedName>
    <definedName localSheetId="2" name="_pol16">#REF!</definedName>
    <definedName localSheetId="7" name="_sof14">#REF!</definedName>
    <definedName localSheetId="2" name="_117br">#REF!</definedName>
    <definedName localSheetId="5" name="_obj8g">#REF!</definedName>
    <definedName localSheetId="7" name="_jobsolto">#REF!</definedName>
    <definedName name="_aer11">#REF!</definedName>
    <definedName localSheetId="7" name="_mj13">#REF!</definedName>
    <definedName localSheetId="7" name="_cad6">#REF!</definedName>
    <definedName localSheetId="2" name="_spolt14">#REF!</definedName>
    <definedName localSheetId="2" name="_cad9">#REF!</definedName>
    <definedName localSheetId="7" name="_ml32">#REF!</definedName>
    <definedName localSheetId="5" name="_gar8">#REF!</definedName>
    <definedName name="_obj37">#REF!</definedName>
    <definedName name="_spolt13">#REF!</definedName>
    <definedName localSheetId="7" name="_mj26">#REF!</definedName>
    <definedName localSheetId="5" name="_aer31">#REF!</definedName>
    <definedName name="_sml1">#REF!</definedName>
    <definedName name="_obj28">#REF!</definedName>
    <definedName localSheetId="7" name="_cad2">#REF!</definedName>
    <definedName localSheetId="1" name="_smj5">#REF!</definedName>
    <definedName localSheetId="2" name="_spolt2">#REF!</definedName>
    <definedName localSheetId="2" name="_scad34">#REF!</definedName>
    <definedName localSheetId="2" name="_bank12">#REF!</definedName>
    <definedName localSheetId="1" name="_cad23">#REF!</definedName>
    <definedName localSheetId="1" name="_bco8">#REF!</definedName>
    <definedName localSheetId="1" name="_pol12">#REF!</definedName>
    <definedName name="_mj21">#REF!</definedName>
    <definedName localSheetId="5" name="_pol4">#REF!</definedName>
    <definedName localSheetId="2" name="_pol19">#REF!</definedName>
    <definedName name="_mc23">#REF!</definedName>
    <definedName localSheetId="2" name="_sof6">#REF!</definedName>
    <definedName localSheetId="7" name="_sap2">#REF!</definedName>
    <definedName name="_pol3">#REF!</definedName>
    <definedName localSheetId="1" name="_mj3">#REF!</definedName>
    <definedName name="_aer39">#REF!</definedName>
    <definedName localSheetId="7" name="_sbanq1">#REF!</definedName>
    <definedName localSheetId="5" name="_sbanq5">#REF!</definedName>
    <definedName localSheetId="5" name="_aer22">#REF!</definedName>
    <definedName localSheetId="7" name="_scad16b">#REF!</definedName>
    <definedName localSheetId="2" name="_scad4b">#REF!</definedName>
    <definedName localSheetId="7" name="_ade4">#REF!</definedName>
    <definedName localSheetId="2" name="_sof11">#REF!</definedName>
    <definedName localSheetId="2" name="_obj40">#REF!</definedName>
    <definedName localSheetId="5" name="_aer11">#REF!</definedName>
    <definedName name="_bank19">#REF!</definedName>
    <definedName localSheetId="7" name="_cad5">#REF!</definedName>
    <definedName localSheetId="5" name="_ml25">#REF!</definedName>
    <definedName localSheetId="5" name="_aer32">#REF!</definedName>
    <definedName localSheetId="5" name="_spuff3">#REF!</definedName>
    <definedName localSheetId="7" name="_obj2">#REF!</definedName>
    <definedName localSheetId="1" name="_obj32d">#REF!</definedName>
    <definedName name="_sof17">#REF!</definedName>
    <definedName localSheetId="5" name="_dia">#REF!</definedName>
    <definedName name="_ade5">#REF!</definedName>
    <definedName name="_sof10">#REF!</definedName>
    <definedName localSheetId="7" name="_ml31">#REF!</definedName>
    <definedName localSheetId="1" name="_mj5">#REF!</definedName>
    <definedName localSheetId="1" name="_spuff5">#REF!</definedName>
    <definedName localSheetId="7" name="_obj44">#REF!</definedName>
    <definedName name="_sof12">#REF!</definedName>
    <definedName localSheetId="5" name="_ml23">#REF!</definedName>
    <definedName localSheetId="1" name="_scad30">#REF!</definedName>
    <definedName localSheetId="5" name="_spolt14">#REF!</definedName>
    <definedName localSheetId="5" name="_obj43c">#REF!</definedName>
    <definedName localSheetId="2" name="_cad36">#REF!</definedName>
    <definedName localSheetId="5" name="_pol22">#REF!</definedName>
    <definedName name="ad_mjb">#REF!</definedName>
    <definedName name="_sof2">#REF!</definedName>
    <definedName localSheetId="1" name="_obj50">#REF!</definedName>
    <definedName localSheetId="5" name="_cad34">#REF!</definedName>
    <definedName localSheetId="7" name="_cad16">#REF!</definedName>
    <definedName localSheetId="5" name="_scad16a">#REF!</definedName>
    <definedName localSheetId="7" name="_lum3">#REF!</definedName>
    <definedName name="_aer6">#REF!</definedName>
    <definedName name="_lum2">#REF!</definedName>
    <definedName name="_sof8">#REF!</definedName>
    <definedName localSheetId="5" name="_aer36">#REF!</definedName>
    <definedName localSheetId="7" name="_bank21">#REF!</definedName>
    <definedName localSheetId="1" name="_cad8">#REF!</definedName>
    <definedName localSheetId="5" name="_scad31">#REF!</definedName>
    <definedName name="_pol4">#REF!</definedName>
    <definedName localSheetId="7" name="_scad11">#REF!</definedName>
    <definedName localSheetId="5" name="_bank9">#REF!</definedName>
    <definedName name="BANCO_JULIA">#REF!</definedName>
    <definedName localSheetId="5" name="_cad3">#REF!</definedName>
    <definedName localSheetId="1" name="_obj8b">#REF!</definedName>
    <definedName localSheetId="5" name="_aer26">#REF!</definedName>
    <definedName localSheetId="1" name="_funni">#REF!</definedName>
    <definedName name="_obj13">#REF!</definedName>
    <definedName localSheetId="5" name="_acess2">#REF!</definedName>
    <definedName localSheetId="1" name="_bank2">#REF!</definedName>
    <definedName localSheetId="1" name="_cad7">#REF!</definedName>
    <definedName localSheetId="5" name="_ml26">#REF!</definedName>
    <definedName localSheetId="7" name="_vic">#REF!</definedName>
    <definedName localSheetId="1" name="_bco6">#REF!</definedName>
    <definedName localSheetId="7" name="_scad16">#REF!</definedName>
    <definedName localSheetId="5" name="_obj6">#REF!</definedName>
    <definedName localSheetId="5" name="_cad17">#REF!</definedName>
    <definedName name="_bank21">#REF!</definedName>
    <definedName localSheetId="2" name="_mj28">#REF!</definedName>
    <definedName localSheetId="7" name="_spolt18">#REF!</definedName>
    <definedName localSheetId="2" name="_sbanq2">#REF!</definedName>
    <definedName localSheetId="7" name="_obj19">#REF!</definedName>
    <definedName name="_aer27">#REF!</definedName>
    <definedName localSheetId="7" name="_pol14">#REF!</definedName>
    <definedName localSheetId="7" name="_mc27">#REF!</definedName>
    <definedName name="_sbanq5">#REF!</definedName>
    <definedName name="_ap2">#REF!</definedName>
    <definedName localSheetId="2" name="_sbj3">#REF!</definedName>
    <definedName localSheetId="5" name="BANCO_PEAO_MADEIRA">#REF!</definedName>
    <definedName localSheetId="2" name="_obj2">#REF!</definedName>
    <definedName localSheetId="2" name="_scad35">#REF!</definedName>
    <definedName name="_obj10">#REF!</definedName>
    <definedName name="_pol23">#REF!</definedName>
    <definedName localSheetId="5" name="_obj22">#REF!</definedName>
    <definedName name="_bank7">#REF!</definedName>
    <definedName localSheetId="7" name="_obj37">#REF!</definedName>
    <definedName localSheetId="1" name="_mj13">#REF!</definedName>
    <definedName localSheetId="7" name="_scad4b">#REF!</definedName>
    <definedName localSheetId="2" name="_obj48">#REF!</definedName>
    <definedName localSheetId="7" name="_smc5">#REF!</definedName>
    <definedName name="_aer35">#REF!</definedName>
    <definedName name="_117">#REF!</definedName>
    <definedName localSheetId="5" name="mark_up">#REF!</definedName>
    <definedName name="_obj9">#REF!</definedName>
    <definedName localSheetId="5" name="_scad19">#REF!</definedName>
    <definedName localSheetId="2" name="_scad4c">#REF!</definedName>
    <definedName localSheetId="5" name="BANCO_CHEIG">#REF!</definedName>
    <definedName localSheetId="1" name="_bco11">#REF!</definedName>
    <definedName localSheetId="7" name="_saer3">#REF!</definedName>
    <definedName name="_scad4c">#REF!</definedName>
    <definedName localSheetId="5" name="_smc2">#REF!</definedName>
    <definedName localSheetId="7" name="_scad4">#REF!</definedName>
    <definedName localSheetId="1" name="_bank20">#REF!</definedName>
    <definedName name="_obj19">#REF!</definedName>
    <definedName name="_mj26">#REF!</definedName>
    <definedName localSheetId="7" name="_pol4">#REF!</definedName>
    <definedName localSheetId="5" name="_bank11">#REF!</definedName>
    <definedName localSheetId="5" name="_pol5">#REF!</definedName>
    <definedName localSheetId="2" name="_scad29">#REF!</definedName>
    <definedName localSheetId="7" name="_pol6">#REF!</definedName>
    <definedName localSheetId="1" name="_sof5">#REF!</definedName>
    <definedName localSheetId="2" name="_dia">#REF!</definedName>
    <definedName localSheetId="5" name="_aer10">#REF!</definedName>
    <definedName localSheetId="5" name="_scad2">#REF!</definedName>
    <definedName localSheetId="2" name="_mj25">#REF!</definedName>
    <definedName localSheetId="1" name="_scad15">#REF!</definedName>
    <definedName localSheetId="5" name="_saer2">#REF!</definedName>
    <definedName localSheetId="2" name="_sbanq1">#REF!</definedName>
    <definedName name="_ml17">#REF!</definedName>
    <definedName localSheetId="7" name="_obj29">#REF!</definedName>
    <definedName name="_sbj3">#REF!</definedName>
    <definedName localSheetId="7" name="_bank16">#REF!</definedName>
    <definedName name="_pol15">#REF!</definedName>
    <definedName name="_scad20c">#REF!</definedName>
    <definedName localSheetId="2" name="_puf1">#REF!</definedName>
    <definedName localSheetId="1" name="_bco5">#REF!</definedName>
    <definedName name="_sof19">#REF!</definedName>
    <definedName name="_spolt12">#REF!</definedName>
    <definedName localSheetId="7" name="_mc28">#REF!</definedName>
    <definedName localSheetId="1" name="_mj2762">#REF!</definedName>
    <definedName localSheetId="5" name="_ml19">#REF!</definedName>
    <definedName name="_cad2">#REF!</definedName>
    <definedName localSheetId="1" name="_bank7">#REF!</definedName>
    <definedName localSheetId="1" name="_scad3">#REF!</definedName>
    <definedName localSheetId="7" name="_117br">#REF!</definedName>
    <definedName localSheetId="5" name="_sbj3">#REF!</definedName>
    <definedName localSheetId="5" name="_obj8h">#REF!</definedName>
    <definedName localSheetId="7" name="_scad27">#REF!</definedName>
    <definedName localSheetId="7" name="_cad30">#REF!</definedName>
    <definedName localSheetId="2" name="_pol23">#REF!</definedName>
    <definedName localSheetId="5" name="_mj_t04">#REF!</definedName>
    <definedName name="_cad29">#REF!</definedName>
    <definedName localSheetId="2" name="_scad24">#REF!</definedName>
    <definedName localSheetId="1" name="_mj29">#REF!</definedName>
    <definedName localSheetId="2" name="_spolt16">#REF!</definedName>
    <definedName localSheetId="5" name="adendo_01">#REF!</definedName>
    <definedName localSheetId="1" name="_mj2">#REF!</definedName>
    <definedName localSheetId="1" name="_cad24">#REF!</definedName>
    <definedName localSheetId="1" name="_scad4">#REF!</definedName>
    <definedName localSheetId="7" name="_smj2">#REF!</definedName>
    <definedName name="_jobfixo">#REF!</definedName>
    <definedName localSheetId="7" name="_obj38">#REF!</definedName>
    <definedName name="_pol7">#REF!</definedName>
    <definedName localSheetId="1" name="_cad16">#REF!</definedName>
    <definedName localSheetId="7" name="_moonblack">#REF!</definedName>
    <definedName localSheetId="1" name="_obj40a">#REF!</definedName>
    <definedName name="_scad8c">#REF!</definedName>
    <definedName localSheetId="2" name="_sof17">#REF!</definedName>
    <definedName name="_spolt1">#REF!</definedName>
    <definedName localSheetId="7" name="_scad35">#REF!</definedName>
    <definedName name="_srack4">#REF!</definedName>
    <definedName localSheetId="5" name="_obj40">#REF!</definedName>
    <definedName localSheetId="1" name="_obj15">#REF!</definedName>
    <definedName localSheetId="5" name="_bank3">#REF!</definedName>
    <definedName localSheetId="5" name="_117br">#REF!</definedName>
    <definedName localSheetId="5" name="_obj8b">#REF!</definedName>
    <definedName localSheetId="5" name="_obj24">#REF!</definedName>
    <definedName localSheetId="7" name="_obj35">#REF!</definedName>
    <definedName name="_obj30">#REF!</definedName>
    <definedName localSheetId="2" name="_pol9">#REF!</definedName>
    <definedName localSheetId="1" name="_sof4">#REF!</definedName>
    <definedName localSheetId="5" name="_scad9">#REF!</definedName>
    <definedName localSheetId="2" name="_scad16a">#REF!</definedName>
    <definedName localSheetId="5" name="_vic">#REF!</definedName>
    <definedName name="_aer30">#REF!</definedName>
    <definedName name="_bco10">#REF!</definedName>
    <definedName localSheetId="1" name="_scad26">#REF!</definedName>
    <definedName localSheetId="5" name="_cad15">#REF!</definedName>
    <definedName name="_mc11">#REF!</definedName>
    <definedName localSheetId="7" name="_lum2">#REF!</definedName>
    <definedName localSheetId="5" name="_spolt5">#REF!</definedName>
    <definedName localSheetId="5" name="_obj45">#REF!</definedName>
    <definedName localSheetId="7" name="_buff1">#REF!</definedName>
    <definedName localSheetId="5" name="_obj1">#REF!</definedName>
    <definedName localSheetId="5" name="_aer21">#REF!</definedName>
    <definedName localSheetId="5" name="BANCO_JULIA_MADEIRA">#REF!</definedName>
    <definedName localSheetId="7" name="_bco15">#REF!</definedName>
    <definedName localSheetId="7" name="_sml4">#REF!</definedName>
    <definedName localSheetId="7" name="_obj23">#REF!</definedName>
    <definedName name="_ml1">#REF!</definedName>
    <definedName name="_cad36">#REF!</definedName>
    <definedName localSheetId="5" name="_obj23">#REF!</definedName>
    <definedName localSheetId="1" name="_sof16">#REF!</definedName>
    <definedName localSheetId="1" name="_obj43g">#REF!</definedName>
    <definedName localSheetId="1" name="_smj4">#REF!</definedName>
    <definedName localSheetId="5" name="_bank4">#REF!</definedName>
    <definedName localSheetId="5" name="_aer39">#REF!</definedName>
    <definedName name="_gar3">#REF!</definedName>
    <definedName localSheetId="7" name="_scad20">#REF!</definedName>
    <definedName localSheetId="5" name="_prat2">#REF!</definedName>
    <definedName localSheetId="5" name="_pol21">#REF!</definedName>
    <definedName localSheetId="1" name="_bank10">#REF!</definedName>
    <definedName name="_mj225">#REF!</definedName>
    <definedName name="_prat1">#REF!</definedName>
    <definedName localSheetId="5" name="_spuff2">#REF!</definedName>
    <definedName name="_pol12">#REF!</definedName>
    <definedName localSheetId="5" name="_cad8">#REF!</definedName>
    <definedName localSheetId="2" name="_mj30">#REF!</definedName>
    <definedName localSheetId="5" name="_cad37">#REF!</definedName>
    <definedName localSheetId="5" name="_ade1">#REF!</definedName>
    <definedName localSheetId="7" name="_ml21">#REF!</definedName>
    <definedName name="_gar7">#REF!</definedName>
    <definedName localSheetId="2" name="_cheig">#REF!</definedName>
    <definedName name="_sof13">#REF!</definedName>
    <definedName localSheetId="5" name="_sof14">#REF!</definedName>
    <definedName localSheetId="1" name="_moonoffice">#REF!</definedName>
    <definedName localSheetId="5" name="SOFA_BASIC_4">#REF!</definedName>
    <definedName localSheetId="1" name="_obj34">#REF!</definedName>
    <definedName name="_joybr">#REF!</definedName>
    <definedName localSheetId="7" name="_cad18">#REF!</definedName>
    <definedName localSheetId="2" name="_bco8">#REF!</definedName>
    <definedName localSheetId="1" name="_cad17">#REF!</definedName>
    <definedName localSheetId="1" name="_scad12">#REF!</definedName>
    <definedName localSheetId="2" name="_scad1">#REF!</definedName>
    <definedName localSheetId="7" name="_pol23">#REF!</definedName>
    <definedName localSheetId="2" name="_obj21">#REF!</definedName>
    <definedName localSheetId="5" name="_aer19">#REF!</definedName>
    <definedName localSheetId="5" name="_mj16">#REF!</definedName>
    <definedName localSheetId="5" name="_ml5">#REF!</definedName>
    <definedName localSheetId="5" name="_cad22">#REF!</definedName>
    <definedName localSheetId="2" name="_obj8b">#REF!</definedName>
    <definedName localSheetId="7" name="_ml48">#REF!</definedName>
    <definedName localSheetId="7" name="_obj1">#REF!</definedName>
    <definedName localSheetId="7" name="ad_mjb">#REF!</definedName>
    <definedName localSheetId="5" name="_bco9">#REF!</definedName>
    <definedName localSheetId="1" name="_scad24">#REF!</definedName>
    <definedName localSheetId="1" name="_mj11">#REF!</definedName>
    <definedName name="_scad3">#REF!</definedName>
    <definedName localSheetId="5" name="_scad4">#REF!</definedName>
    <definedName localSheetId="7" name="_mj8">#REF!</definedName>
    <definedName localSheetId="1" name="_bank12">#REF!</definedName>
    <definedName localSheetId="1" name="_sbanq3">#REF!</definedName>
    <definedName localSheetId="2" name="_ade1">#REF!</definedName>
    <definedName name="_saer14">#REF!</definedName>
    <definedName localSheetId="5" name="_scad20c">#REF!</definedName>
    <definedName localSheetId="5" name="_srack6">#REF!</definedName>
    <definedName localSheetId="5" name="_sof11">#REF!</definedName>
    <definedName name="_mj_t02sm">#REF!</definedName>
    <definedName name="_scad9">#REF!</definedName>
    <definedName localSheetId="2" name="_bco17">#REF!</definedName>
    <definedName name="_srack3">#REF!</definedName>
    <definedName localSheetId="2" name="_cad5">#REF!</definedName>
    <definedName localSheetId="1" name="_moon">#REF!</definedName>
    <definedName localSheetId="5" name="_obj42">#REF!</definedName>
    <definedName localSheetId="2" name="_spolt11">#REF!</definedName>
    <definedName localSheetId="2" name="_mj29">#REF!</definedName>
    <definedName name="_scad31">#REF!</definedName>
    <definedName localSheetId="1" name="_spolt2">#REF!</definedName>
    <definedName localSheetId="5" name="_cad20">#REF!</definedName>
    <definedName localSheetId="5" name="_obj32c">#REF!</definedName>
    <definedName localSheetId="5" name="_sbanq4">#REF!</definedName>
    <definedName localSheetId="5" name="_mj12">#REF!</definedName>
    <definedName localSheetId="5" name="_aer15">#REF!</definedName>
    <definedName localSheetId="2" name="_bank18">#REF!</definedName>
    <definedName name="_sbuff1">#REF!</definedName>
    <definedName name="_scad18">#REF!</definedName>
    <definedName name="_gar1">#REF!</definedName>
    <definedName localSheetId="7" name="_sbanq5">#REF!</definedName>
    <definedName name="_obj45">#REF!</definedName>
    <definedName name="_obj38">#REF!</definedName>
    <definedName localSheetId="7" name="_pol3">#REF!</definedName>
    <definedName localSheetId="7" name="_acess9">#REF!</definedName>
    <definedName localSheetId="1" name="_obj35">#REF!</definedName>
    <definedName localSheetId="5" name="_mj22">#REF!</definedName>
    <definedName localSheetId="5" name="_pol18">#REF!</definedName>
    <definedName name="_smj3">#REF!</definedName>
    <definedName localSheetId="2" name="_obj32e">#REF!</definedName>
    <definedName localSheetId="5" name="_rack2">#REF!</definedName>
    <definedName localSheetId="7" name="_scad1">#REF!</definedName>
    <definedName name="_saer7">#REF!</definedName>
    <definedName localSheetId="5" name="_aer3">#REF!</definedName>
    <definedName localSheetId="1" name="_obj18">#REF!</definedName>
    <definedName localSheetId="7" name="_gar1">#REF!</definedName>
    <definedName localSheetId="5" name="_nadi">#REF!</definedName>
    <definedName localSheetId="2" name="_obj32a">#REF!</definedName>
    <definedName localSheetId="5" name="_mj14">#REF!</definedName>
    <definedName localSheetId="2" name="_mj2762">#REF!</definedName>
    <definedName localSheetId="7" name="SOFA_BASIC_4">#REF!</definedName>
    <definedName localSheetId="5" name="_cad13">#REF!</definedName>
    <definedName localSheetId="5" name="_mj27">#REF!</definedName>
    <definedName localSheetId="1" name="_obj19">#REF!</definedName>
    <definedName localSheetId="2" name="_pol14">#REF!</definedName>
    <definedName localSheetId="7" name="_spolt10">#REF!</definedName>
    <definedName localSheetId="7" name="_scad31">#REF!</definedName>
    <definedName localSheetId="5" name="_146">#REF!</definedName>
    <definedName localSheetId="5" name="BANCO_PEAO_FIBRA">#REF!</definedName>
    <definedName localSheetId="7" name="_mc17">#REF!</definedName>
    <definedName localSheetId="7" name="_mj28">#REF!</definedName>
    <definedName localSheetId="1" name="_smj10">#REF!</definedName>
    <definedName localSheetId="2" name="_bco13">#REF!</definedName>
    <definedName name="_ml42">#REF!</definedName>
    <definedName localSheetId="2" name="_mj20">#REF!</definedName>
    <definedName localSheetId="1" name="_bco2">#REF!</definedName>
    <definedName localSheetId="5" name="_spolt11">#REF!</definedName>
    <definedName localSheetId="2" name="_mj5">#REF!</definedName>
    <definedName localSheetId="5" name="_scad33">#REF!</definedName>
    <definedName name="_mj19">#REF!</definedName>
    <definedName localSheetId="2" name="_vic">#REF!</definedName>
    <definedName localSheetId="2" name="_obj18">#REF!</definedName>
    <definedName localSheetId="2" name="_mj7">#REF!</definedName>
    <definedName name="_mc13">#REF!</definedName>
    <definedName localSheetId="5" name="_cad10">#REF!</definedName>
    <definedName localSheetId="5" name="_ml9">#REF!</definedName>
    <definedName localSheetId="5" name="norma_e2">#REF!</definedName>
    <definedName localSheetId="1" name="_scad35">#REF!</definedName>
    <definedName localSheetId="1" name="_primabr">#REF!</definedName>
    <definedName localSheetId="5" name="_aer20">#REF!</definedName>
    <definedName localSheetId="2" name="_pol7">#REF!</definedName>
    <definedName name="_spolt7">#REF!</definedName>
    <definedName name="_ml38">#REF!</definedName>
    <definedName localSheetId="5" name="_scad32">#REF!</definedName>
    <definedName localSheetId="5" name="BANCO_MASS_FIBRA">#REF!</definedName>
    <definedName localSheetId="5" name="_joy">#REF!</definedName>
    <definedName localSheetId="5" name="_mc21">#REF!</definedName>
    <definedName name="_bank12">#REF!</definedName>
    <definedName name="_mj_t01sm">#REF!</definedName>
    <definedName localSheetId="2" name="_bank4">#REF!</definedName>
    <definedName name="_mc6">#REF!</definedName>
    <definedName localSheetId="1" name="_cad29">#REF!</definedName>
    <definedName name="_aer13">#REF!</definedName>
    <definedName localSheetId="1" name="_obj8h">#REF!</definedName>
    <definedName localSheetId="7" name="_spolt3">#REF!</definedName>
    <definedName name="_128br">#REF!</definedName>
    <definedName localSheetId="5" name="_saer5">#REF!</definedName>
    <definedName localSheetId="7" name="_cad24">#REF!</definedName>
    <definedName localSheetId="5" name="_cad25">#REF!</definedName>
    <definedName localSheetId="2" name="_obj9">#REF!</definedName>
    <definedName localSheetId="2" name="_sbj5">#REF!</definedName>
    <definedName localSheetId="7" name="_mj6">#REF!</definedName>
    <definedName localSheetId="5" name="BANCO_PHILLIPS">#REF!</definedName>
    <definedName localSheetId="7" name="_mj24">#REF!</definedName>
    <definedName name="_jobsolto">#REF!</definedName>
    <definedName name="_scad24">#REF!</definedName>
    <definedName localSheetId="1" name="_sof3">#REF!</definedName>
    <definedName localSheetId="7" name="_scad18">#REF!</definedName>
    <definedName name="_ml29">#REF!</definedName>
    <definedName localSheetId="7" name="_boc4">#REF!</definedName>
    <definedName localSheetId="7" name="_sof9">#REF!</definedName>
    <definedName localSheetId="1" name="_joy">#REF!</definedName>
    <definedName localSheetId="5" name="_obj25">#REF!</definedName>
    <definedName name="_aer5">#REF!</definedName>
    <definedName name="_obj43g">#REF!</definedName>
    <definedName localSheetId="5" name="_buff3">#REF!</definedName>
    <definedName localSheetId="2" name="_scad20a">#REF!</definedName>
    <definedName localSheetId="7" name="_sof1">#REF!</definedName>
    <definedName localSheetId="5" name="_aer37">#REF!</definedName>
    <definedName localSheetId="1" name="_pol21">#REF!</definedName>
    <definedName name="_acess1">#REF!</definedName>
    <definedName localSheetId="5" name="_scad8c">#REF!</definedName>
    <definedName localSheetId="2" name="_cad6">#REF!</definedName>
    <definedName localSheetId="1" name="_obj47">#REF!</definedName>
    <definedName localSheetId="5" name="_obj43a">#REF!</definedName>
    <definedName name="_smj8">#REF!</definedName>
    <definedName localSheetId="2" name="_smj2">#REF!</definedName>
    <definedName localSheetId="2" name="_pol3">#REF!</definedName>
    <definedName localSheetId="7" name="_sof10">#REF!</definedName>
    <definedName localSheetId="5" name="_ap11">#REF!</definedName>
    <definedName localSheetId="5" name="_obj8a">#REF!</definedName>
    <definedName localSheetId="1" name="_obj8">#REF!</definedName>
    <definedName localSheetId="7" name="norma_e2">#REF!</definedName>
    <definedName name="_cad8">#REF!</definedName>
    <definedName name="_pol14">#REF!</definedName>
    <definedName localSheetId="7" name="_scad33">#REF!</definedName>
    <definedName name="_spolt3">#REF!</definedName>
    <definedName name="_ap6">#REF!</definedName>
    <definedName localSheetId="5" name="_obj32a">#REF!</definedName>
    <definedName localSheetId="7" name="_moonbr">#REF!</definedName>
    <definedName localSheetId="7" name="_cad32">#REF!</definedName>
    <definedName name="_obj43e">#REF!</definedName>
    <definedName localSheetId="1" name="_sof17">#REF!</definedName>
    <definedName localSheetId="1" name="_cad5">#REF!</definedName>
    <definedName name="_146">#REF!</definedName>
    <definedName localSheetId="5" name="_spolt8">#REF!</definedName>
    <definedName name="_scad27">#REF!</definedName>
    <definedName localSheetId="1" name="_spolt18">#REF!</definedName>
    <definedName localSheetId="7" name="_saer15">#REF!</definedName>
    <definedName localSheetId="1" name="_cad28">#REF!</definedName>
    <definedName localSheetId="7" name="_sbco4">#REF!</definedName>
    <definedName name="_obj44">#REF!</definedName>
    <definedName localSheetId="7" name="_mj21">#REF!</definedName>
    <definedName localSheetId="7" name="_pol12">#REF!</definedName>
    <definedName name="_cad11">#REF!</definedName>
    <definedName localSheetId="7" name="_spuff2">#REF!</definedName>
    <definedName name="_spolt14">#REF!</definedName>
    <definedName name="_obj17">#REF!</definedName>
    <definedName name="_aer18">#REF!</definedName>
    <definedName localSheetId="1" name="_jobsolto">#REF!</definedName>
    <definedName localSheetId="7" name="_ml28">#REF!</definedName>
    <definedName localSheetId="5" name="_sml3">#REF!</definedName>
    <definedName localSheetId="1" name="_mj27">#REF!</definedName>
    <definedName localSheetId="1" name="_obj32e">#REF!</definedName>
    <definedName name="_saer18">#REF!</definedName>
    <definedName localSheetId="1" name="_bco12">#REF!</definedName>
    <definedName name="_obj41">#REF!</definedName>
    <definedName localSheetId="7" name="_smj3">#REF!</definedName>
    <definedName localSheetId="7" name="_pol24">#REF!</definedName>
    <definedName name="_ml28">#REF!</definedName>
    <definedName localSheetId="2" name="_bco5">#REF!</definedName>
    <definedName localSheetId="2" name="_spolt8">#REF!</definedName>
    <definedName localSheetId="7" name="_ml47">#REF!</definedName>
    <definedName localSheetId="5" name="_mj18">#REF!</definedName>
    <definedName localSheetId="1" name="_pol6">#REF!</definedName>
    <definedName localSheetId="7" name="easy">#REF!</definedName>
    <definedName localSheetId="5" name="_bco14">#REF!</definedName>
    <definedName name="_scad8a">#REF!</definedName>
    <definedName localSheetId="5" name="_spolt4">#REF!</definedName>
    <definedName localSheetId="5" name="_sof8">#REF!</definedName>
    <definedName name="_aer23">#REF!</definedName>
    <definedName localSheetId="7" name="_spolt11">#REF!</definedName>
    <definedName localSheetId="2" name="_mj18">#REF!</definedName>
    <definedName name="_mc10">#REF!</definedName>
    <definedName localSheetId="1" name="_obj20">#REF!</definedName>
    <definedName localSheetId="7" name="_obj26">#REF!</definedName>
    <definedName name="_ap7">#REF!</definedName>
    <definedName localSheetId="5" name="_aer30">#REF!</definedName>
    <definedName localSheetId="2" name="_scad15">#REF!</definedName>
    <definedName name="_sml5">#REF!</definedName>
    <definedName localSheetId="2" name="_obj13">#REF!</definedName>
    <definedName localSheetId="2" name="_spolt20">#REF!</definedName>
    <definedName localSheetId="5" name="_bank6">#REF!</definedName>
    <definedName localSheetId="5" name="_bank2">#REF!</definedName>
    <definedName localSheetId="2" name="_bank1">#REF!</definedName>
    <definedName localSheetId="2" name="_cad21">#REF!</definedName>
    <definedName localSheetId="1" name="_cad18">#REF!</definedName>
    <definedName name="_bco16">#REF!</definedName>
    <definedName localSheetId="7" name="_bco14">#REF!</definedName>
    <definedName localSheetId="2" name="_bco3">#REF!</definedName>
    <definedName localSheetId="2" name="_bco9">#REF!</definedName>
    <definedName name="_mc8">#REF!</definedName>
    <definedName localSheetId="2" name="_bco2">#REF!</definedName>
    <definedName name="_obj43">#REF!</definedName>
    <definedName name="_pol18">#REF!</definedName>
    <definedName localSheetId="7" name="_mj12">#REF!</definedName>
    <definedName localSheetId="5" name="_lum3">#REF!</definedName>
    <definedName name="_bank20">#REF!</definedName>
    <definedName localSheetId="7" name="_obj43">#REF!</definedName>
    <definedName localSheetId="5" name="_pol2">#REF!</definedName>
    <definedName name="_scad15">#REF!</definedName>
    <definedName localSheetId="1" name="_bco16">#REF!</definedName>
    <definedName name="BANCO_PEAO_FIBRA">#REF!</definedName>
    <definedName localSheetId="1" name="_smj1">#REF!</definedName>
    <definedName localSheetId="5" name="_sml1">#REF!</definedName>
    <definedName localSheetId="7" name="BANCO_JULIA_CORK">#REF!</definedName>
    <definedName localSheetId="7" name="_cad35">#REF!</definedName>
    <definedName localSheetId="7" name="_cad37">#REF!</definedName>
    <definedName localSheetId="5" name="_scad29">#REF!</definedName>
    <definedName name="_mj9">#REF!</definedName>
    <definedName localSheetId="5" name="_rack4">#REF!</definedName>
    <definedName name="_bco5">#REF!</definedName>
    <definedName localSheetId="7" name="_joy">#REF!</definedName>
    <definedName localSheetId="7" name="_spolt9">#REF!</definedName>
    <definedName name="_aer3">#REF!</definedName>
    <definedName localSheetId="5" name="_obj31">#REF!</definedName>
    <definedName name="_scad4a">#REF!</definedName>
    <definedName localSheetId="5" name="_smc6">#REF!</definedName>
    <definedName localSheetId="5" name="_sof6">#REF!</definedName>
    <definedName name="_scad11">#REF!</definedName>
    <definedName localSheetId="1" name="_leve">#REF!</definedName>
    <definedName name="_ml46">#REF!</definedName>
    <definedName localSheetId="7" name="_obj31">#REF!</definedName>
    <definedName localSheetId="1" name="_scad4a">#REF!</definedName>
    <definedName localSheetId="2" name="_smj10">#REF!</definedName>
    <definedName localSheetId="5" name="_pol10">#REF!</definedName>
    <definedName localSheetId="5" name="_pol16">#REF!</definedName>
    <definedName localSheetId="7" name="_scad26">#REF!</definedName>
    <definedName localSheetId="7" name="_cad29">#REF!</definedName>
    <definedName localSheetId="7" name="_scad10">#REF!</definedName>
    <definedName name="_puf1">#REF!</definedName>
    <definedName localSheetId="1" name="_puf2">#REF!</definedName>
    <definedName localSheetId="5" name="_ap10">#REF!</definedName>
    <definedName localSheetId="5" name="adendo_02">#REF!</definedName>
    <definedName localSheetId="5" name="_scad13">#REF!</definedName>
    <definedName localSheetId="1" name="_obj16">#REF!</definedName>
    <definedName localSheetId="1" name="_obj31">#REF!</definedName>
    <definedName localSheetId="2" name="_sbco1">#REF!</definedName>
    <definedName localSheetId="5" name="_prat1">#REF!</definedName>
    <definedName localSheetId="1" name="_obj6">#REF!</definedName>
    <definedName localSheetId="5" name="_ml32">#REF!</definedName>
    <definedName localSheetId="2" name="_obj43e">#REF!</definedName>
    <definedName localSheetId="5" name="_obj12">#REF!</definedName>
    <definedName localSheetId="1" name="_obj3">#REF!</definedName>
    <definedName localSheetId="7" name="_scad21">#REF!</definedName>
    <definedName localSheetId="2" name="_sof7">#REF!</definedName>
    <definedName name="_ml48">#REF!</definedName>
    <definedName localSheetId="5" name="_aer29">#REF!</definedName>
    <definedName localSheetId="7" name="_cad27">#REF!</definedName>
    <definedName localSheetId="7" name="BANCO_MASS_CORK">#REF!</definedName>
    <definedName localSheetId="7" name="_sof18">#REF!</definedName>
    <definedName name="_pol1">#REF!</definedName>
    <definedName localSheetId="5" name="_mc3">#REF!</definedName>
    <definedName localSheetId="5" name="_obj34">#REF!</definedName>
    <definedName localSheetId="7" name="_obj14">#REF!</definedName>
    <definedName localSheetId="1" name="_117">#REF!</definedName>
    <definedName name="poltrona_clad">#REF!</definedName>
    <definedName localSheetId="2" name="_spuff4">#REF!</definedName>
    <definedName localSheetId="1" name="_spolt5">#REF!</definedName>
    <definedName localSheetId="1" name="_obj11">#REF!</definedName>
    <definedName localSheetId="5" name="_scad23">#REF!</definedName>
    <definedName name="_sbanq3">#REF!</definedName>
    <definedName localSheetId="1" name="_bco9">#REF!</definedName>
    <definedName localSheetId="7" name="_mj_tv">#REF!</definedName>
    <definedName localSheetId="2" name="_cad32">#REF!</definedName>
    <definedName localSheetId="2" name="_mj14">#REF!</definedName>
    <definedName localSheetId="7" name="_sap1">#REF!</definedName>
    <definedName name="_scad22">#REF!</definedName>
    <definedName name="_mj27">#REF!</definedName>
    <definedName localSheetId="5" name="_ap1">#REF!</definedName>
    <definedName localSheetId="1" name="_cad9">#REF!</definedName>
    <definedName localSheetId="5" name="_saer15">#REF!</definedName>
    <definedName localSheetId="5" name="_funni">#REF!</definedName>
    <definedName name="_obj18">#REF!</definedName>
    <definedName name="_cad21">#REF!</definedName>
    <definedName localSheetId="7" name="_sbanq4">#REF!</definedName>
    <definedName localSheetId="2" name="_bank20">#REF!</definedName>
    <definedName localSheetId="1" name="_147">#REF!</definedName>
    <definedName localSheetId="5" name="_pol23">#REF!</definedName>
    <definedName localSheetId="7" name="_srack2">#REF!</definedName>
    <definedName localSheetId="7" name="_obj12">#REF!</definedName>
    <definedName localSheetId="1" name="_cad36">#REF!</definedName>
    <definedName localSheetId="5" name="BANCO_MATRIZ">#REF!</definedName>
    <definedName localSheetId="2" name="_pol5">#REF!</definedName>
    <definedName name="BANCO_U">#REF!</definedName>
    <definedName localSheetId="5" name="_gar7">#REF!</definedName>
    <definedName name="_mc2">#REF!</definedName>
    <definedName localSheetId="2" name="_mj17">#REF!</definedName>
    <definedName localSheetId="5" name="_mc27">#REF!</definedName>
    <definedName localSheetId="1" name="_spolt6">#REF!</definedName>
    <definedName name="_smj9">#REF!</definedName>
    <definedName localSheetId="7" name="_sof8">#REF!</definedName>
    <definedName localSheetId="7" name="_acess3">#REF!</definedName>
    <definedName localSheetId="5" name="bank20">#REF!</definedName>
    <definedName localSheetId="7" name="BANCO_JULIA_FIBRA">#REF!</definedName>
    <definedName localSheetId="5" name="_obj35">#REF!</definedName>
    <definedName localSheetId="2" name="_sbj6">#REF!</definedName>
    <definedName name="_saer11">#REF!</definedName>
    <definedName localSheetId="7" name="_spolt20">#REF!</definedName>
    <definedName name="_mj_t04sm">#REF!</definedName>
    <definedName localSheetId="2" name="_scad8b">#REF!</definedName>
    <definedName localSheetId="5" name="_spolt19">#REF!</definedName>
    <definedName localSheetId="1" name="_sof1">#REF!</definedName>
    <definedName localSheetId="1" name="_moonblack">#REF!</definedName>
    <definedName name="_cad4">#REF!</definedName>
    <definedName localSheetId="2" name="_funni">#REF!</definedName>
    <definedName localSheetId="7" name="_esc3">#REF!</definedName>
    <definedName localSheetId="5" name="_mj2">#REF!</definedName>
    <definedName name="_smc5">#REF!</definedName>
    <definedName name="_mj25">#REF!</definedName>
    <definedName localSheetId="2" name="_primabr">#REF!</definedName>
    <definedName localSheetId="5" name="_obj41">#REF!</definedName>
    <definedName localSheetId="7" name="star_latao">#REF!</definedName>
    <definedName localSheetId="1" name="_obj17">#REF!</definedName>
    <definedName localSheetId="5" name="_prat11">#REF!</definedName>
    <definedName localSheetId="1" name="_sof12">#REF!</definedName>
    <definedName localSheetId="2" name="_bank19">#REF!</definedName>
    <definedName name="_mc28">#REF!</definedName>
    <definedName name="_bco8">#REF!</definedName>
    <definedName name="_scad20a">#REF!</definedName>
    <definedName localSheetId="2" name="_cad10">#REF!</definedName>
    <definedName localSheetId="7" name="_bco12">#REF!</definedName>
    <definedName localSheetId="1" name="_cad2">#REF!</definedName>
    <definedName localSheetId="5" name="_mc13">#REF!</definedName>
    <definedName name="_saer12">#REF!</definedName>
    <definedName name="_ap11">#REF!</definedName>
    <definedName name="_ml40">#REF!</definedName>
    <definedName localSheetId="5" name="_mj_tv">#REF!</definedName>
    <definedName name="_bank15">#REF!</definedName>
    <definedName localSheetId="5" name="_saer17">#REF!</definedName>
    <definedName name="_rack4">#REF!</definedName>
    <definedName name="_ml11">#REF!</definedName>
    <definedName localSheetId="5" name="BANCO_U">#REF!</definedName>
    <definedName localSheetId="2" name="_obj32c">#REF!</definedName>
    <definedName localSheetId="2" name="_mj8">#REF!</definedName>
    <definedName localSheetId="2" name="_jobfixo">#REF!</definedName>
    <definedName name="_mc18">#REF!</definedName>
    <definedName localSheetId="7" name="_pol11">#REF!</definedName>
    <definedName name="_pol17">#REF!</definedName>
    <definedName localSheetId="5" name="_sbco2">#REF!</definedName>
    <definedName name="_cad13">#REF!</definedName>
    <definedName name="_aer24">#REF!</definedName>
    <definedName localSheetId="5" name="_ml15">#REF!</definedName>
    <definedName localSheetId="7" name="_sof11">#REF!</definedName>
    <definedName localSheetId="7" name="_pol1">#REF!</definedName>
    <definedName name="_mc4">#REF!</definedName>
    <definedName name="_aer9">#REF!</definedName>
    <definedName name="_moon">#REF!</definedName>
    <definedName localSheetId="7" name="_mj276mar">#REF!</definedName>
    <definedName name="_saer17">#REF!</definedName>
    <definedName name="_ml10">#REF!</definedName>
    <definedName localSheetId="1" name="_cad15">#REF!</definedName>
    <definedName localSheetId="7" name="_scad28">#REF!</definedName>
    <definedName localSheetId="1" name="_bco17">#REF!</definedName>
    <definedName localSheetId="5" name="_ap7">#REF!</definedName>
    <definedName localSheetId="1" name="_mj276mar">#REF!</definedName>
    <definedName localSheetId="5" name="_mc19">#REF!</definedName>
    <definedName localSheetId="2" name="_cad15">#REF!</definedName>
    <definedName name="star">#REF!</definedName>
    <definedName localSheetId="5" name="_pol15">#REF!</definedName>
    <definedName name="_lum3">#REF!</definedName>
    <definedName localSheetId="1" name="_scad8c">#REF!</definedName>
    <definedName localSheetId="1" name="_scad25">#REF!</definedName>
    <definedName localSheetId="7" name="_bank14">#REF!</definedName>
    <definedName localSheetId="2" name="_poltjoy">#REF!</definedName>
    <definedName name="_scad16">#REF!</definedName>
    <definedName localSheetId="2" name="_spuff3">#REF!</definedName>
    <definedName localSheetId="5" name="_scad4c">#REF!</definedName>
    <definedName name="_ml36">#REF!</definedName>
    <definedName localSheetId="7" name="_obj41">#REF!</definedName>
    <definedName name="_sml2">#REF!</definedName>
    <definedName localSheetId="1" name="_sof7">#REF!</definedName>
    <definedName localSheetId="2" name="_scad30">#REF!</definedName>
    <definedName localSheetId="2" name="_scad8">#REF!</definedName>
    <definedName localSheetId="1" name="_obj27">#REF!</definedName>
    <definedName name="_bco7">#REF!</definedName>
    <definedName localSheetId="5" name="dora">#REF!</definedName>
    <definedName localSheetId="2" name="_cad29">#REF!</definedName>
    <definedName localSheetId="5" name="_aer25">#REF!</definedName>
    <definedName localSheetId="2" name="_pol1">#REF!</definedName>
    <definedName localSheetId="2" name="_pol11">#REF!</definedName>
    <definedName localSheetId="5" name="BANCO_BEAM">#REF!</definedName>
    <definedName name="_pol11">#REF!</definedName>
    <definedName localSheetId="5" name="_srack7">#REF!</definedName>
    <definedName name="_sbanq2">#REF!</definedName>
    <definedName localSheetId="5" name="_obj37">#REF!</definedName>
    <definedName localSheetId="2" name="_bank10">#REF!</definedName>
    <definedName name="_pol16">#REF!</definedName>
    <definedName localSheetId="2" name="_obj33">#REF!</definedName>
    <definedName localSheetId="2" name="_bco7">#REF!</definedName>
    <definedName localSheetId="1" name="_obj36a">#REF!</definedName>
    <definedName localSheetId="5" name="_leve">#REF!</definedName>
    <definedName localSheetId="5" name="_smc4">#REF!</definedName>
    <definedName localSheetId="2" name="_obj35">#REF!</definedName>
    <definedName localSheetId="7" name="_mc26">#REF!</definedName>
    <definedName localSheetId="5" name="_mc1">#REF!</definedName>
    <definedName localSheetId="7" name="_saer16">#REF!</definedName>
    <definedName name="_mc26">#REF!</definedName>
    <definedName localSheetId="2" name="_bco12">#REF!</definedName>
    <definedName localSheetId="5" name="_ml29">#REF!</definedName>
    <definedName localSheetId="5" name="_pol13">#REF!</definedName>
    <definedName name="_aer38">#REF!</definedName>
    <definedName localSheetId="7" name="_poltjoy">#REF!</definedName>
    <definedName localSheetId="1" name="_spolt12">#REF!</definedName>
    <definedName localSheetId="5" name="_aer8">#REF!</definedName>
    <definedName name="_sof11">#REF!</definedName>
    <definedName localSheetId="5" name="_jobfixo">#REF!</definedName>
    <definedName localSheetId="5" name="_mc8">#REF!</definedName>
    <definedName localSheetId="5" name="_tarjale">#REF!</definedName>
    <definedName name="_mj10">#REF!</definedName>
    <definedName name="_saer9">#REF!</definedName>
    <definedName localSheetId="5" name="_obj44">#REF!</definedName>
    <definedName name="_cad22">#REF!</definedName>
    <definedName localSheetId="7" name="_obj25">#REF!</definedName>
    <definedName localSheetId="7" name="_obj13">#REF!</definedName>
    <definedName localSheetId="2" name="_obj44">#REF!</definedName>
    <definedName localSheetId="5" name="_scad8a">#REF!</definedName>
    <definedName localSheetId="1" name="_pol19">#REF!</definedName>
    <definedName localSheetId="7" name="_117">#REF!</definedName>
    <definedName name="_mj1">#REF!</definedName>
    <definedName localSheetId="2" name="_scad20c">#REF!</definedName>
    <definedName localSheetId="2" name="_scad12">#REF!</definedName>
    <definedName name="_mc21">#REF!</definedName>
    <definedName name="_acess5">#REF!</definedName>
    <definedName localSheetId="7" name="_147">#REF!</definedName>
    <definedName localSheetId="5" name="_bank1">#REF!</definedName>
    <definedName localSheetId="2" name="_obj41">#REF!</definedName>
    <definedName localSheetId="1" name="_mj9">#REF!</definedName>
    <definedName localSheetId="7" name="_bank11">#REF!</definedName>
    <definedName localSheetId="1" name="_obj43d">#REF!</definedName>
    <definedName localSheetId="1" name="_mj4">#REF!</definedName>
    <definedName name="_mc19">#REF!</definedName>
    <definedName localSheetId="5" name="_obj19">#REF!</definedName>
    <definedName localSheetId="2" name="_mj22">#REF!</definedName>
    <definedName localSheetId="1" name="_bank16">#REF!</definedName>
    <definedName localSheetId="7" name="_cad1">#REF!</definedName>
    <definedName name="_sbanq1">#REF!</definedName>
    <definedName localSheetId="5" name="_puf3">#REF!</definedName>
    <definedName localSheetId="1" name="_scad33">#REF!</definedName>
    <definedName localSheetId="5" name="_obj48">#REF!</definedName>
    <definedName name="_aer19">#REF!</definedName>
    <definedName localSheetId="5" name="_scad8b">#REF!</definedName>
    <definedName localSheetId="2" name="_smj5">#REF!</definedName>
    <definedName localSheetId="5" name="_smj2">#REF!</definedName>
    <definedName localSheetId="2" name="_bank15">#REF!</definedName>
    <definedName name="_obj6">#REF!</definedName>
    <definedName name="_mj8">#REF!</definedName>
    <definedName localSheetId="7" name="_sprat4">#REF!</definedName>
    <definedName name="SOFA_BASIC_3">#REF!</definedName>
    <definedName localSheetId="5" name="_srack1">#REF!</definedName>
    <definedName localSheetId="7" name="_bank5">#REF!</definedName>
    <definedName localSheetId="1" name="_scad16">#REF!</definedName>
    <definedName name="_bank4">#REF!</definedName>
    <definedName localSheetId="2" name="_boc4">#REF!</definedName>
    <definedName name="_obj49">#REF!</definedName>
    <definedName localSheetId="7" name="_obj33">#REF!</definedName>
    <definedName name="_145">#REF!</definedName>
    <definedName name="BANCO_MASS_CORK">#REF!</definedName>
    <definedName name="_gar6">#REF!</definedName>
    <definedName name="_ml21">#REF!</definedName>
    <definedName name="_mj3">#REF!</definedName>
    <definedName localSheetId="1" name="_pol8">#REF!</definedName>
    <definedName localSheetId="2" name="_mj19">#REF!</definedName>
    <definedName localSheetId="2" name="_sof16">#REF!</definedName>
    <definedName localSheetId="7" name="_funnibr">#REF!</definedName>
    <definedName name="_ml43">#REF!</definedName>
    <definedName name="_ml25">#REF!</definedName>
    <definedName localSheetId="7" name="_puf3">#REF!</definedName>
    <definedName localSheetId="1" name="_mj225">#REF!</definedName>
    <definedName localSheetId="5" name="_spolt10">#REF!</definedName>
    <definedName localSheetId="5" name="_bco17">#REF!</definedName>
    <definedName localSheetId="7" name="_bank6">#REF!</definedName>
    <definedName localSheetId="2" name="_obj10">#REF!</definedName>
    <definedName name="_scad29">#REF!</definedName>
    <definedName localSheetId="5" name="_prat9">#REF!</definedName>
    <definedName localSheetId="1" name="_sof14">#REF!</definedName>
    <definedName localSheetId="2" name="_scad2">#REF!</definedName>
    <definedName localSheetId="2" name="_bco1">#REF!</definedName>
    <definedName localSheetId="5" name="_aer28">#REF!</definedName>
    <definedName localSheetId="1" name="_obj45">#REF!</definedName>
    <definedName name="_mj5">#REF!</definedName>
    <definedName localSheetId="7" name="_spolt16">#REF!</definedName>
    <definedName localSheetId="5" name="_acess4">#REF!</definedName>
    <definedName localSheetId="5" name="_scad20a">#REF!</definedName>
    <definedName localSheetId="7" name="_saer10">#REF!</definedName>
    <definedName localSheetId="7" name="_jobfixo">#REF!</definedName>
    <definedName name="_sbj1">#REF!</definedName>
    <definedName localSheetId="1" name="_sof2">#REF!</definedName>
    <definedName localSheetId="5" name="_pol3">#REF!</definedName>
    <definedName localSheetId="7" name="_sof4">#REF!</definedName>
    <definedName localSheetId="1" name="_cad32">#REF!</definedName>
    <definedName localSheetId="7" name="_ml39">#REF!</definedName>
    <definedName localSheetId="5" name="_ml21">#REF!</definedName>
    <definedName localSheetId="2" name="_obj27">#REF!</definedName>
    <definedName name="_obj29">#REF!</definedName>
    <definedName localSheetId="5" name="_rack1">#REF!</definedName>
    <definedName localSheetId="7" name="_obj48">#REF!</definedName>
    <definedName localSheetId="5" name="_pol24">#REF!</definedName>
    <definedName localSheetId="1" name="_obj25">#REF!</definedName>
    <definedName localSheetId="1" name="_cad10">#REF!</definedName>
    <definedName name="_cad1">#REF!</definedName>
    <definedName localSheetId="2" name="_obj47">#REF!</definedName>
    <definedName localSheetId="5" name="_cheig">#REF!</definedName>
    <definedName localSheetId="5" name="BANCO_MATRIX">#REF!</definedName>
    <definedName localSheetId="2" name="_cad17">#REF!</definedName>
    <definedName localSheetId="7" name="_scad8a">#REF!</definedName>
    <definedName localSheetId="5" name="BANCO_JULIA_FIBRA">#REF!</definedName>
    <definedName name="_scad4">#REF!</definedName>
    <definedName localSheetId="2" name="_obj26">#REF!</definedName>
    <definedName name="_scad34">#REF!</definedName>
    <definedName name="_mj_t01m">#REF!</definedName>
    <definedName localSheetId="7" name="_scad9">#REF!</definedName>
    <definedName localSheetId="7" name="_pol7">#REF!</definedName>
    <definedName localSheetId="7" name="_scad12a">#REF!</definedName>
    <definedName localSheetId="5" name="_scad7">#REF!</definedName>
    <definedName name="_obj32b">#REF!</definedName>
    <definedName localSheetId="1" name="_spuff2">#REF!</definedName>
    <definedName localSheetId="1" name="_sbco1">#REF!</definedName>
    <definedName localSheetId="2" name="_scad22">#REF!</definedName>
    <definedName localSheetId="1" name="_obj22">#REF!</definedName>
    <definedName name="_mj15">#REF!</definedName>
    <definedName localSheetId="5" name="_sprat1">#REF!</definedName>
    <definedName localSheetId="2" name="_sof5">#REF!</definedName>
    <definedName localSheetId="5" name="_acess6">#REF!</definedName>
    <definedName localSheetId="1" name="_obj4">#REF!</definedName>
    <definedName localSheetId="7" name="star">#REF!</definedName>
    <definedName name="_obj36">#REF!</definedName>
    <definedName localSheetId="5" name="_scad27">#REF!</definedName>
    <definedName localSheetId="5" name="_saer8">#REF!</definedName>
    <definedName localSheetId="5" name="star_latao">#REF!</definedName>
    <definedName localSheetId="7" name="_smj4">#REF!</definedName>
    <definedName localSheetId="2" name="_scad32">#REF!</definedName>
    <definedName localSheetId="1" name="_pol1">#REF!</definedName>
    <definedName localSheetId="5" name="_scad35">#REF!</definedName>
    <definedName localSheetId="7" name="_scad5">#REF!</definedName>
    <definedName localSheetId="2" name="_obj50">#REF!</definedName>
    <definedName localSheetId="7" name="_saer14">#REF!</definedName>
    <definedName localSheetId="1" name="_obj7">#REF!</definedName>
    <definedName localSheetId="1" name="_obj41">#REF!</definedName>
    <definedName localSheetId="5" name="_ap8">#REF!</definedName>
    <definedName localSheetId="1" name="_spolt15">#REF!</definedName>
    <definedName localSheetId="1" name="_smj6">#REF!</definedName>
    <definedName localSheetId="7" name="_bco3">#REF!</definedName>
    <definedName localSheetId="7" name="_spuff5">#REF!</definedName>
    <definedName localSheetId="5" name="_bank16">#REF!</definedName>
    <definedName localSheetId="7" name="namoradeira_isa">#REF!</definedName>
    <definedName localSheetId="2" name="_bank9">#REF!</definedName>
    <definedName name="_obj26">#REF!</definedName>
    <definedName localSheetId="1" name="_cad6">#REF!</definedName>
    <definedName localSheetId="7" name="_cheig">#REF!</definedName>
    <definedName name="_obj40">#REF!</definedName>
    <definedName name="_spolt5">#REF!</definedName>
    <definedName localSheetId="7" name="_cad7">#REF!</definedName>
    <definedName localSheetId="2" name="_moon">#REF!</definedName>
    <definedName localSheetId="7" name="_cad19">#REF!</definedName>
    <definedName localSheetId="5" name="_mj276marm2">#REF!</definedName>
    <definedName localSheetId="5" name="_sof5">#REF!</definedName>
    <definedName localSheetId="5" name="_mj276">#REF!</definedName>
    <definedName name="_leveep">#REF!</definedName>
    <definedName localSheetId="7" name="_sbco5">#REF!</definedName>
    <definedName localSheetId="5" name="_scad4a">#REF!</definedName>
    <definedName localSheetId="7" name="_ap4">#REF!</definedName>
    <definedName name="_obj36a">#REF!</definedName>
    <definedName name="_obj8g">#REF!</definedName>
    <definedName localSheetId="5" name="_smj9">#REF!</definedName>
    <definedName localSheetId="5" name="_sof12">#REF!</definedName>
    <definedName name="adendo_01">#REF!</definedName>
    <definedName localSheetId="2" name="_obj49">#REF!</definedName>
    <definedName localSheetId="5" name="_ml34">#REF!</definedName>
    <definedName localSheetId="1" name="_spolt4">#REF!</definedName>
    <definedName localSheetId="1" name="_obj29">#REF!</definedName>
    <definedName localSheetId="5" name="_mj_t01sm">#REF!</definedName>
    <definedName name="_scad19">#REF!</definedName>
    <definedName name="BANCO_CHEIG">#REF!</definedName>
    <definedName name="_sbj4">#REF!</definedName>
    <definedName localSheetId="1" name="_spolt10">#REF!</definedName>
    <definedName localSheetId="7" name="_scad20b">#REF!</definedName>
    <definedName localSheetId="5" name="_obj30">#REF!</definedName>
    <definedName localSheetId="5" name="_scad22">#REF!</definedName>
    <definedName name="_obj14">#REF!</definedName>
    <definedName localSheetId="5" name="_saer12">#REF!</definedName>
    <definedName localSheetId="5" name="_aer14">#REF!</definedName>
    <definedName localSheetId="7" name="_cad25">#REF!</definedName>
    <definedName name="_ap9">#REF!</definedName>
    <definedName localSheetId="7" name="_smc4">#REF!</definedName>
    <definedName name="_buff2">#REF!</definedName>
    <definedName localSheetId="7" name="_cad39">#REF!</definedName>
    <definedName name="_pol2">#REF!</definedName>
    <definedName localSheetId="1" name="_scad11">#REF!</definedName>
    <definedName localSheetId="7" name="_sbanq3">#REF!</definedName>
    <definedName name="_sof7">#REF!</definedName>
    <definedName localSheetId="7" name="_scad17">#REF!</definedName>
    <definedName localSheetId="1" name="_scad6">#REF!</definedName>
    <definedName localSheetId="5" name="_spolt15">#REF!</definedName>
    <definedName name="_mj16">#REF!</definedName>
    <definedName localSheetId="7" name="_pol9">#REF!</definedName>
    <definedName name="_mj20">#REF!</definedName>
    <definedName localSheetId="7" name="_ml27">#REF!</definedName>
    <definedName localSheetId="5" name="_lum5">#REF!</definedName>
    <definedName localSheetId="2" name="_cad14">#REF!</definedName>
    <definedName localSheetId="7" name="_srack6">#REF!</definedName>
    <definedName localSheetId="1" name="_obj8a">#REF!</definedName>
    <definedName localSheetId="7" name="_srack3">#REF!</definedName>
    <definedName localSheetId="5" name="_scad12">#REF!</definedName>
    <definedName localSheetId="1" name="_mj15">#REF!</definedName>
    <definedName localSheetId="5" name="_mj2762">#REF!</definedName>
    <definedName name="_obj43b">#REF!</definedName>
    <definedName localSheetId="1" name="_sbj1">#REF!</definedName>
    <definedName name="_saer15">#REF!</definedName>
    <definedName name="_ap8">#REF!</definedName>
    <definedName localSheetId="5" name="_bank21">#REF!</definedName>
    <definedName localSheetId="5" name="_ml37">#REF!</definedName>
    <definedName localSheetId="5" name="lodd_base">#REF!</definedName>
    <definedName localSheetId="1" name="_obj8e">#REF!</definedName>
    <definedName localSheetId="1" name="_spolt13">#REF!</definedName>
    <definedName localSheetId="7" name="_spolt2">#REF!</definedName>
    <definedName localSheetId="1" name="_puf3">#REF!</definedName>
    <definedName localSheetId="1" name="_scad29">#REF!</definedName>
    <definedName localSheetId="7" name="_scad12">#REF!</definedName>
    <definedName localSheetId="5" name="_scad16">#REF!</definedName>
    <definedName name="_obj8b">#REF!</definedName>
    <definedName localSheetId="2" name="_mj276mar">#REF!</definedName>
    <definedName localSheetId="5" name="_mc15">#REF!</definedName>
    <definedName localSheetId="2" name="_mj10">#REF!</definedName>
    <definedName localSheetId="5" name="_mj30">#REF!</definedName>
    <definedName localSheetId="5" name="easy">#REF!</definedName>
    <definedName localSheetId="7" name="namoradeira_dora">#REF!</definedName>
    <definedName name="_moonbr">#REF!</definedName>
    <definedName localSheetId="1" name="_cad34">#REF!</definedName>
    <definedName name="_pol21">#REF!</definedName>
    <definedName localSheetId="5" name="_ml11">#REF!</definedName>
    <definedName localSheetId="5" name="_aer33">#REF!</definedName>
    <definedName localSheetId="1" name="_sbanq5">#REF!</definedName>
    <definedName localSheetId="1" name="_scad9">#REF!</definedName>
    <definedName localSheetId="7" name="_smj8">#REF!</definedName>
    <definedName localSheetId="7" name="_cad33">#REF!</definedName>
    <definedName name="_pol6">#REF!</definedName>
    <definedName localSheetId="2" name="_mj3">#REF!</definedName>
    <definedName localSheetId="5" name="_gar5">#REF!</definedName>
    <definedName localSheetId="1" name="_smj7">#REF!</definedName>
    <definedName localSheetId="7" name="_scad8c">#REF!</definedName>
    <definedName localSheetId="7" name="_sprat3">#REF!</definedName>
    <definedName localSheetId="5" name="_scad4d">#REF!</definedName>
    <definedName localSheetId="1" name="_spolt8">#REF!</definedName>
    <definedName localSheetId="5" name="_cad35">#REF!</definedName>
    <definedName localSheetId="7" name="_scad4c">#REF!</definedName>
    <definedName localSheetId="7" name="_mj3">#REF!</definedName>
    <definedName localSheetId="1" name="_cad30">#REF!</definedName>
    <definedName name="_cad23">#REF!</definedName>
    <definedName localSheetId="1" name="_mj7">#REF!</definedName>
    <definedName name="_bco9">#REF!</definedName>
    <definedName localSheetId="2" name="_cad30">#REF!</definedName>
    <definedName localSheetId="2" name="_ade5">#REF!</definedName>
    <definedName localSheetId="5" name="_spuff5">#REF!</definedName>
    <definedName localSheetId="2" name="_spolt18">#REF!</definedName>
    <definedName localSheetId="2" name="_bank6">#REF!</definedName>
    <definedName localSheetId="1" name="_obj43e">#REF!</definedName>
    <definedName localSheetId="1" name="_spolt3">#REF!</definedName>
    <definedName name="_cad6">#REF!</definedName>
  </definedNames>
  <calcPr/>
  <extLst>
    <ext uri="GoogleSheetsCustomDataVersion2">
      <go:sheetsCustomData xmlns:go="http://customooxmlschemas.google.com/" r:id="rId12" roundtripDataChecksum="Qqjh4URepR29qVoXz4JvpQVylYFFIZOQCJt6OrK+DJU="/>
    </ext>
  </extLst>
</workbook>
</file>

<file path=xl/sharedStrings.xml><?xml version="1.0" encoding="utf-8"?>
<sst xmlns="http://schemas.openxmlformats.org/spreadsheetml/2006/main" count="5116" uniqueCount="1222">
  <si>
    <t>MARK-UP</t>
  </si>
  <si>
    <t>Digite o Mark-Up Desejado:</t>
  </si>
  <si>
    <t>Mark-Up "1,00" = Preço de Compra</t>
  </si>
  <si>
    <t>Lighting Multimarcas - T032025-01 v14.0</t>
  </si>
  <si>
    <t xml:space="preserve"> </t>
  </si>
  <si>
    <t>Lighting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</si>
  <si>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</si>
  <si>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</si>
  <si>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</si>
  <si>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</si>
  <si>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</si>
  <si>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</si>
  <si>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</si>
  <si>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</si>
  <si>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</si>
  <si>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</si>
  <si>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</si>
  <si>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Descrição</t>
  </si>
  <si>
    <t>L</t>
  </si>
  <si>
    <t>LUMINÁRIA PONTO INDIRETA</t>
  </si>
  <si>
    <t>40 x 20 x 240</t>
  </si>
  <si>
    <t>•</t>
  </si>
  <si>
    <t>Base em aço carbono pintado de preto epóxi microtextura.</t>
  </si>
  <si>
    <t>Haste latão escovado fosco.</t>
  </si>
  <si>
    <t>Acompanha lâmpadas LED G9 3000K, não dimerizável (bivolt).</t>
  </si>
  <si>
    <t>—</t>
  </si>
  <si>
    <t>Interruptor de pé preto para acendimento.</t>
  </si>
  <si>
    <t>Cód: 100707 
NCM: 94054900</t>
  </si>
  <si>
    <t>LUMINÁRIA GHOST 
(modelo P)</t>
  </si>
  <si>
    <t>Ø 43 x 45</t>
  </si>
  <si>
    <t>Estrutura em aço carbono pintado de preto ou areia microtextura.</t>
  </si>
  <si>
    <t>Cúpula de vidro leitoso.</t>
  </si>
  <si>
    <t>Anel em latão brilho na base.</t>
  </si>
  <si>
    <t>Base em pedra sabão brilho.</t>
  </si>
  <si>
    <t>Acompanha lâmpada Led 4,8w Bolinha (Bivolt).</t>
  </si>
  <si>
    <t>Interruptor de mão preto para acendimento.</t>
  </si>
  <si>
    <t>Acompanha 1,2m de cabo preto.</t>
  </si>
  <si>
    <t>Cód: 100648 
NCM: 94052900</t>
  </si>
  <si>
    <t>LUMINÁRIA GHOST 
(modelo G)</t>
  </si>
  <si>
    <t>Ø 60 x 60</t>
  </si>
  <si>
    <t>Acompanha lâmpada Led 11w 2700k (Bivolt).</t>
  </si>
  <si>
    <t>Acompanha 1,5m de cabo preto.</t>
  </si>
  <si>
    <t>Cód: 100721 
NCM: 94052900</t>
  </si>
  <si>
    <t>T032025-01 v14.0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</si>
  <si>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</si>
  <si>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LUMINARIA DE PISO 
GHOST
VERSÃO 02 -
Base mármore
(modelo G)</t>
  </si>
  <si>
    <t>42 x 46</t>
  </si>
  <si>
    <t>Cúpula em vidro leitoso.</t>
  </si>
  <si>
    <t>Base em mármore branco ou pedra sabão.</t>
  </si>
  <si>
    <t>Acompanha 150cm de cabo de energia na cor preta.</t>
  </si>
  <si>
    <t>Interruptor de pé preto.</t>
  </si>
  <si>
    <t>Cód: 105157
NCM: 94052900</t>
  </si>
  <si>
    <r>
      <rPr>
        <rFont val="Calibri"/>
        <color theme="1"/>
        <sz val="10.0"/>
      </rPr>
      <t xml:space="preserve">LUMINARIA DE PISO 
GHOST
VERSÃO 02 -
</t>
    </r>
    <r>
      <rPr>
        <rFont val="Calibri"/>
        <b/>
        <color theme="1"/>
        <sz val="10.0"/>
      </rPr>
      <t xml:space="preserve">Base Madeira
</t>
    </r>
    <r>
      <rPr>
        <rFont val="Calibri"/>
        <color theme="1"/>
        <sz val="10.0"/>
      </rPr>
      <t>(modelo G)</t>
    </r>
  </si>
  <si>
    <t>Base em tauari natural ou tingido.</t>
  </si>
  <si>
    <t>Sob Consulta</t>
  </si>
  <si>
    <r>
      <rPr>
        <rFont val="Calibri"/>
        <color theme="1"/>
        <sz val="10.0"/>
      </rPr>
      <t xml:space="preserve">LUMINARIA DE PISO 
GHOST
VERSÃO 02 -
</t>
    </r>
    <r>
      <rPr>
        <rFont val="Calibri"/>
        <b/>
        <color theme="1"/>
        <sz val="10.0"/>
      </rPr>
      <t xml:space="preserve">Base Carved
</t>
    </r>
    <r>
      <rPr>
        <rFont val="Calibri"/>
        <color theme="1"/>
        <sz val="10.0"/>
      </rPr>
      <t>(modelo G)</t>
    </r>
  </si>
  <si>
    <t>Base em tauari carved tingido.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</si>
  <si>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</si>
  <si>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PLATTE
(modelo P)</t>
  </si>
  <si>
    <t>30 x 30 x 29</t>
  </si>
  <si>
    <t>Pés aço carbono pintado de preto microtextura.</t>
  </si>
  <si>
    <t>Base em mármore côncavo. Apenas os mármores: carrara e nero marquina.</t>
  </si>
  <si>
    <t>Cúpula de vidro transparente (jateado no topo).</t>
  </si>
  <si>
    <t xml:space="preserve">Cilindro interno em vidro leitoso. </t>
  </si>
  <si>
    <t>Lâmpada Led Dicroica 7w (Bivolt).</t>
  </si>
  <si>
    <t>Interruptor de mão transparente.</t>
  </si>
  <si>
    <t>Acompanha 1,2m de cabo de energia transparente.</t>
  </si>
  <si>
    <t>Cód: 100572 
NCM: 94052900</t>
  </si>
  <si>
    <t>LUMINÁRIA PLATTE 
(modelo G)</t>
  </si>
  <si>
    <t>39 x39 x 45</t>
  </si>
  <si>
    <t>Base em mármore côncavo. Apenas os mármores: carrara e nero márquina.</t>
  </si>
  <si>
    <t>Lâmpada LED AR70 4.8W Dimerizável (Bivolt).</t>
  </si>
  <si>
    <t>Cód: 100637 
NCM: 94052900</t>
  </si>
  <si>
    <t>LUMINÁRIA NOR</t>
  </si>
  <si>
    <t>Ø 30 x 72</t>
  </si>
  <si>
    <t>Base pintado de laca preta fosca.</t>
  </si>
  <si>
    <t>Topo da luminária em aço carbono pintado de laca preta fosca.</t>
  </si>
  <si>
    <t>Aletas em lâmina de carvalho, nogueira ou pintadas de preto microtextura.</t>
  </si>
  <si>
    <t>Acompanha lâmpada Fita Led 6W/M Evo 12V, fornecimento exclusivo da fábrica (110v ou 220v).</t>
  </si>
  <si>
    <t>Acompanha 1,5m de cabo de energia transparente.</t>
  </si>
  <si>
    <t>Cód: 100714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</si>
  <si>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</si>
  <si>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 xml:space="preserve"> 
LUMINÁRIA PAN</t>
  </si>
  <si>
    <t>Ø 52 x 45</t>
  </si>
  <si>
    <t>Base em mármore nero marquina ou carrara.</t>
  </si>
  <si>
    <t>Tubo de vidro transparente (jateado na base e topo).</t>
  </si>
  <si>
    <t xml:space="preserve">Tubo interior em vidro leitoso. </t>
  </si>
  <si>
    <t>Suporte interno da cúpula em inox escovado.</t>
  </si>
  <si>
    <t>Cúpula em acrílico semi leitoso de 3mm.</t>
  </si>
  <si>
    <t>Acompanha lâmpada Led AR70 8w dimerizável (Bivolt).</t>
  </si>
  <si>
    <t>Interruptor de mão transparente para acendimento.</t>
  </si>
  <si>
    <t>Cód: 100650 
NCM: 94052900</t>
  </si>
  <si>
    <t>LUMINÁRIA
TUBE</t>
  </si>
  <si>
    <t>Ø 25 x 160</t>
  </si>
  <si>
    <t>Base em mármore nero marquina e  carrara.</t>
  </si>
  <si>
    <t>Tubo em aço carbono disponível em metalizado bronze, metalizado bronze envelhecido, branco microtextura ou preto microtextura.</t>
  </si>
  <si>
    <t>Metalizado</t>
  </si>
  <si>
    <t>Lâmpada LED PAR 30, dimerizável (Bivolt).</t>
  </si>
  <si>
    <t>Interruptor de pé para acendimento.</t>
  </si>
  <si>
    <t>Cód: 100713 
NCM: 94052900</t>
  </si>
  <si>
    <t>LUMINÁRIA MUSH</t>
  </si>
  <si>
    <t>Ø27 X 16</t>
  </si>
  <si>
    <t>Base em cork claro. Cúpula em vidro leitoso.</t>
  </si>
  <si>
    <t>Acompanha dimmer e lâmpada LED G9, dimerizável (110v ou 220v).</t>
  </si>
  <si>
    <t>Acompanha 1,2m de cabo de energia na cor preta.</t>
  </si>
  <si>
    <t>Cód: 100570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</si>
  <si>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</si>
  <si>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 xml:space="preserve">LUMINÁRIA
SOHO
(piso) </t>
  </si>
  <si>
    <t>Ø 20 x 152,8</t>
  </si>
  <si>
    <t>Estrutura em aço carbono pintado de preto microtextura.</t>
  </si>
  <si>
    <t>Tubo em vidro leitoso.</t>
  </si>
  <si>
    <t xml:space="preserve">Acompanha dimmer e lâmpada tubo LED, fornecimento exclusiva da Fábrica (110V ou 220V).  </t>
  </si>
  <si>
    <t>Acompanha fonte 12 VDC de 30w no interior da base.</t>
  </si>
  <si>
    <t>Interruptor através de dimmer na lateral da base.</t>
  </si>
  <si>
    <t>Acompanha 1,5m de cabo PP com revestimento de tecido preto.</t>
  </si>
  <si>
    <t>Cód: 100711 
NCM: 94054900</t>
  </si>
  <si>
    <t xml:space="preserve">LUMINÁRIA
SOHO
(mesa) </t>
  </si>
  <si>
    <t>35 x 16 x 27</t>
  </si>
  <si>
    <t xml:space="preserve">Acompanha dimmer e lâmpada Fita Led 6W/M Evo 12v, fornecimento exclusiva da Fábrica (110v ou 220v).  </t>
  </si>
  <si>
    <t>Fonte 10 volts.</t>
  </si>
  <si>
    <t>Cód: 100538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</si>
  <si>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</si>
  <si>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GRAPE MODELO 01 (borda inclinada)</t>
  </si>
  <si>
    <t>Estrutura em preto ou areia microtextura.</t>
  </si>
  <si>
    <t>Acompanha 1,5m de cabo de energia PP com revestimento em tecido preto.</t>
  </si>
  <si>
    <t>Disponível para área externa e interna, informar no pedido de compra.</t>
  </si>
  <si>
    <t>(P) - Ø 21,5 x 27</t>
  </si>
  <si>
    <t>(G) - Ø 26,5 x 32</t>
  </si>
  <si>
    <t>Quando ambiente externo não acompanha plug de tomada e interruptor para acendimento.</t>
  </si>
  <si>
    <t xml:space="preserve">Com bateria: lâmpada em Led AC/DC 12V 1W G4 
Spinn </t>
  </si>
  <si>
    <t>MODELO P
Cód: 100665
NCM: 94052900</t>
  </si>
  <si>
    <t>MODELO G
Cód: 100652
NCM: 94052900</t>
  </si>
  <si>
    <t>LUMINÁRIA GRAPE MODELO 02 (borda reta)</t>
  </si>
  <si>
    <t>Modelo P: BULBO LED G45 E27 (Bivolt).</t>
  </si>
  <si>
    <t>Modelo G: BULBO LED A60 E27 (110v ou 220v).</t>
  </si>
  <si>
    <t>MODELO P 
Cód: 100665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</si>
  <si>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</si>
  <si>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GRAPE MODELO 01 COM BATERIA
(borda inclinada)</t>
  </si>
  <si>
    <t>Acompanha 2m de cabo para carregamento da bateria.</t>
  </si>
  <si>
    <t>Acompanha lâmpada LED SMD G4 W1 (Bivolt).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</si>
  <si>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modelo G, 12 horas modelo P de uso).</t>
    </r>
  </si>
  <si>
    <t>Interruptor touch dimmer.</t>
  </si>
  <si>
    <t>Interruptor de segurança na parte inferior.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</si>
  <si>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</si>
  <si>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GRAPE MODELO 02
COM BATERIA
 (borda reta)</t>
  </si>
  <si>
    <t>Acompanha 2m de cabo de energia para carregamento da bateria.</t>
  </si>
  <si>
    <t>Acompanha lâmpada LED SMD 1W G4 (Bivolt).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</si>
  <si>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modelo G, 12 horas modelo P de uso).</t>
    </r>
  </si>
  <si>
    <t>LUMINÁRIA GRAPE MODELO 03 (borda reta)</t>
  </si>
  <si>
    <t>Acompanha 1,5m de cabo de energia PP revestido em tecido preto.</t>
  </si>
  <si>
    <r>
      <rPr>
        <rFont val="Calibri"/>
        <color theme="1"/>
        <sz val="10.0"/>
      </rPr>
      <t>Modelo P:</t>
    </r>
    <r>
      <rPr>
        <rFont val="Calibri"/>
        <color theme="1"/>
        <sz val="10.0"/>
      </rPr>
      <t xml:space="preserve"> BULBO LED G45 E27 (Bivolt).</t>
    </r>
  </si>
  <si>
    <t>(P) - Ø 31 x 73</t>
  </si>
  <si>
    <t>(G) - Ø 40 x 130</t>
  </si>
  <si>
    <t>MODELO P
Cód: 100723
NCM: 94052900</t>
  </si>
  <si>
    <t>MODELO G
Cód: 100971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</si>
  <si>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</si>
  <si>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GRAPE MODELO 03
COM BATERIA
 (borda reta)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</si>
  <si>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modelo G, 12 horas modelo P de uso).</t>
    </r>
  </si>
  <si>
    <t xml:space="preserve">Acompanha lâmpada LED DC 12V 1W G4 (Bivolt).
</t>
  </si>
  <si>
    <t>LUMINÁRIA DE PISO GRAPE CUBB</t>
  </si>
  <si>
    <t>30 x 30 x 71</t>
  </si>
  <si>
    <t>Estrutura aço carbono, pintado em preto ou areia microtextura.</t>
  </si>
  <si>
    <t>Lâmpada: BULBO LED A60 E27 (110v ou 220v).</t>
  </si>
  <si>
    <t>Aço Carbono Pintado</t>
  </si>
  <si>
    <t>Aço Inox Pintado</t>
  </si>
  <si>
    <t>Cód: 104490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</si>
  <si>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</si>
  <si>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PISO GRAPE CUBB - COM BATERIA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</si>
  <si>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de uso).</t>
    </r>
  </si>
  <si>
    <t>Acompanha lâmpada LED DC 12V 1W G4 (Bivolt).</t>
  </si>
  <si>
    <t>LUMINÁRIA DUOMO</t>
  </si>
  <si>
    <t>Estrutura em latão brilho, latão escovado fosco ou aço carbono pintado de preto textura.</t>
  </si>
  <si>
    <t>Parte central da fixação da parede em preto textura.</t>
  </si>
  <si>
    <t>Valores sem lâmpadas. Recomenda-se L007 ou L003.</t>
  </si>
  <si>
    <t>Preto Texturizado</t>
  </si>
  <si>
    <t>Latão</t>
  </si>
  <si>
    <t>Acompanha 2m de cabo de energia na cor preta.</t>
  </si>
  <si>
    <t>140 x 140 X 85</t>
  </si>
  <si>
    <t>Interruptor de mão preto p/ acendimento.</t>
  </si>
  <si>
    <t>Cód: 100693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</si>
  <si>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</si>
  <si>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MUSH PISO (modelo M)</t>
  </si>
  <si>
    <t>Ø 38 x 52</t>
  </si>
  <si>
    <t>Estrutura em metalizados, latão brilho, latão escovado fosco ou aço carbono pintado de preto textura.</t>
  </si>
  <si>
    <t>Quando em metalizados, disponível em ônix, ônix II ou latão champagne II.</t>
  </si>
  <si>
    <t>Cúpula em vidro transparente ou fumê.</t>
  </si>
  <si>
    <t>Quando sem lâmpada recomenda-se a utilização da lâmpada L007.</t>
  </si>
  <si>
    <t>Quando com lâmpada será L008 (110v ou 220v informar voltagem no pedido).</t>
  </si>
  <si>
    <t>Quando com globo será em vidro leitoso ou jateado fumê de Ø12cm acompanhando lâmpada LED G9, dimerizável (110v ou 220v informar voltagem no pedido).</t>
  </si>
  <si>
    <t>Sem Lâmpada</t>
  </si>
  <si>
    <t>Com Lâmpada</t>
  </si>
  <si>
    <t>Com Globo</t>
  </si>
  <si>
    <t>Latão | Metalizados</t>
  </si>
  <si>
    <t>Acompanha 1,5m de cabo transparente.</t>
  </si>
  <si>
    <t>Interruptor de pé transparente.</t>
  </si>
  <si>
    <t>Esta peça pode sofrer variações (espessura, altura) do vidro, de até 2cm tanto para mais quanto para menos, devido a técnica de vidro soprado.</t>
  </si>
  <si>
    <t>Cód: 100715
NCM: 94054900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</si>
  <si>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</si>
  <si>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r>
      <rPr>
        <rFont val="Calibri"/>
        <color theme="1"/>
        <sz val="10.0"/>
      </rPr>
      <t xml:space="preserve">
LUMINÁRIA MUSH PISO</t>
    </r>
    <r>
      <rPr>
        <rFont val="Calibri"/>
        <color theme="1"/>
        <sz val="8.0"/>
      </rPr>
      <t xml:space="preserve"> </t>
    </r>
    <r>
      <rPr>
        <rFont val="Calibri"/>
        <color theme="1"/>
        <sz val="9.0"/>
      </rPr>
      <t xml:space="preserve">
</t>
    </r>
    <r>
      <rPr>
        <rFont val="Calibri"/>
        <color theme="1"/>
        <sz val="10.0"/>
      </rPr>
      <t>(modelo G)</t>
    </r>
  </si>
  <si>
    <t>Ø 46 x 63</t>
  </si>
  <si>
    <t>Cúpula em vidro transparente.</t>
  </si>
  <si>
    <t>Latão |
Metalizados</t>
  </si>
  <si>
    <t>Esta peça pode sofrer variações de espessura e altura do vidro, de até 2cm tanto para mais quanto para menos, devido a técnica de vidro soprado.</t>
  </si>
  <si>
    <t>Cód: 100718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</si>
  <si>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</si>
  <si>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TOWER (piso)</t>
  </si>
  <si>
    <t>23 x 10 x 120</t>
  </si>
  <si>
    <t>Cúpula, haste e base em preto fosco, detalhes em latão natural.</t>
  </si>
  <si>
    <t>Parte interna da cúpula em metal.</t>
  </si>
  <si>
    <t>Acompanha lâmpada led G9 3000K (Bivolt).</t>
  </si>
  <si>
    <t>Acompanha 1,5m de cabo de energia na cor preta.</t>
  </si>
  <si>
    <t>Cód: 100704
NCM: 94052900</t>
  </si>
  <si>
    <t>LUMINÁRIA BUNI 180</t>
  </si>
  <si>
    <t>60 x 60 x 180</t>
  </si>
  <si>
    <t>Estrutura em madeira pré composta tingida e cúpula em lâmina natural ou tingida.</t>
  </si>
  <si>
    <t>Não acompanha lâmpada. Recomenda-se a utilização da lâmpada Led 11w 2700k (Bivolt).</t>
  </si>
  <si>
    <t>Acompanha 1,5m de cabo de energia na cor preta, interruptor de pé preto.</t>
  </si>
  <si>
    <t>Cód: 100720
NCM: 94052900</t>
  </si>
  <si>
    <t>LUMINÁRIA BUNI 070</t>
  </si>
  <si>
    <t>40 x 40 x 70</t>
  </si>
  <si>
    <t>Acompanha 1,2m de cabo de energia na cor preta, interruptor de pé preto.</t>
  </si>
  <si>
    <t>Cód: 100645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</si>
  <si>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</si>
  <si>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VIC 180</t>
  </si>
  <si>
    <t>Não acompanha lâmpada. Recomenda-se a utilização da lâmpada BULBO LED A60 E27.</t>
  </si>
  <si>
    <t>Acompanha 1,5m de cabo de energia na cor preta,interruptor de pé preto.</t>
  </si>
  <si>
    <t>Cód: 100722
NCM: 94052900</t>
  </si>
  <si>
    <t>LUMINÁRIA VIC 070</t>
  </si>
  <si>
    <t>Cód: 100647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</si>
  <si>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</si>
  <si>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LUMINARIA DE MESA BOTTON</t>
  </si>
  <si>
    <t>Ø20x20,5cm</t>
  </si>
  <si>
    <t>Estrutura e cúpula em aço carbono ou latão brilho.</t>
  </si>
  <si>
    <t>Quando em aço carbono, disponível em preto microtextura ou metalizados: bronze, bronze envelhecido ou ônix.</t>
  </si>
  <si>
    <t>Bateria recarregável com autonomia de aproximadamente 8 horas.</t>
  </si>
  <si>
    <t>Cód: 103475
NCM: 94052900</t>
  </si>
  <si>
    <t>LUMINÁRIA DE PISO
BOTTON</t>
  </si>
  <si>
    <t>20 x 110</t>
  </si>
  <si>
    <t>Base e haste em aço carbono pintado em preto fosco, metalizado bronze ou metalizado bronze envelhecido.</t>
  </si>
  <si>
    <t>Sem Bateria (12v)</t>
  </si>
  <si>
    <t>Cúpula em alumínio, latão brilho, madeira natural ou tingida.</t>
  </si>
  <si>
    <t>Com Bateria</t>
  </si>
  <si>
    <t>Alumínio, acabamento segue a base e haste .</t>
  </si>
  <si>
    <t>Lâmpada led AC/DC 12V 1W BASE G4 Spin.</t>
  </si>
  <si>
    <t>Cód: 105182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</si>
  <si>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</si>
  <si>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JARDIM</t>
  </si>
  <si>
    <t>Ø 13  x 46</t>
  </si>
  <si>
    <t>Haste e cúpula em aço carbono pintado, latão brilho ou metalizado.</t>
  </si>
  <si>
    <t>Metalizado/ Base Preto Text.</t>
  </si>
  <si>
    <t>Quando em metalizados, disponível em ônix, bronze ou bronze envelhecido.</t>
  </si>
  <si>
    <t>Latão/Base Preto Text.</t>
  </si>
  <si>
    <t>Pinturas                Especiais</t>
  </si>
  <si>
    <t>Toda Metalizado</t>
  </si>
  <si>
    <t>Toda latão</t>
  </si>
  <si>
    <t>Acompanha lâmpada led LED SMD 1w G4 (Bivolt).</t>
  </si>
  <si>
    <t>Interruptor de acionamento com a mão.</t>
  </si>
  <si>
    <t>Cód: 103578
NCM: 94052900</t>
  </si>
  <si>
    <t>LUMINÁRIA DE MESA JARDIM (bateria)</t>
  </si>
  <si>
    <t>LUMINÁRIA JARDIM CÚPULA TECIDO MESA (modelo 01)</t>
  </si>
  <si>
    <t>∅35 x 55</t>
  </si>
  <si>
    <t>Cúpula revestida em tecido cru.</t>
  </si>
  <si>
    <t>Haste latão brilho ou escovado fosco.</t>
  </si>
  <si>
    <t>Base preto textura.</t>
  </si>
  <si>
    <t>Acompanha 1,2m de cabo transparente.</t>
  </si>
  <si>
    <t>Acompanha lâmpada bulbo LED A60 E27 11W (Bivolt).</t>
  </si>
  <si>
    <t>Cód: 100576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</si>
  <si>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</si>
  <si>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JARDIM CÚPULA TECIDO MESA (modelo 02)</t>
  </si>
  <si>
    <t xml:space="preserve">Bandeja em madeira de nogueira ou carvalho natural. </t>
  </si>
  <si>
    <t>Cód: 100578
NCM: 94052900</t>
  </si>
  <si>
    <t>LUMINÁRIA JARDIM CÚPULA TECIDO MESA (modelo 03)</t>
  </si>
  <si>
    <t>Bandeja em mármore côncavo. Apenas os mármores: carrara e nero marquina.</t>
  </si>
  <si>
    <t>Cód: 100579
NCM: 94052900</t>
  </si>
  <si>
    <t xml:space="preserve">LUMINÁRIA JARDIM CÚPULA TECIDO PISO
(modelo 01) </t>
  </si>
  <si>
    <t>∅40 x 145</t>
  </si>
  <si>
    <t>Acompanha 1,5m de cabo de energia na cor preta. Interruptor de pé preto.</t>
  </si>
  <si>
    <t>Cód: 100716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</si>
  <si>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</si>
  <si>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 xml:space="preserve">LUMINÁRIA JARDIM CÚPULA TECIDO PISO
(modelo 02)   </t>
  </si>
  <si>
    <t>∅25 x 120</t>
  </si>
  <si>
    <t>Acompanha 1,5m de cabo na cor preta. Interruptor de pé preto.</t>
  </si>
  <si>
    <t>Lâmpada Fita Led 6W/M Evo 12V, fornecimento exclusivo pela fábrica (110v ou 220v).</t>
  </si>
  <si>
    <t>Cód: 100712
NCM: 94052900</t>
  </si>
  <si>
    <t xml:space="preserve">LUMINÁRIA JARDIM CÚPULA TECIDO PISO
(modelo 03) </t>
  </si>
  <si>
    <t>Mesa de apoio no centro da haste em madeira côncava de nogueira natural.</t>
  </si>
  <si>
    <t>Madeira Nogueira</t>
  </si>
  <si>
    <t>Cód: 100717
NCM: 94052900</t>
  </si>
  <si>
    <t>LUMINÁRIA JARDIM CÚPULA TECIDO PISO (mod. lanterna)</t>
  </si>
  <si>
    <t>∅ 27 x 40</t>
  </si>
  <si>
    <t>Disponível em 02 modelos (formatos).</t>
  </si>
  <si>
    <t>∅ 32 x 50</t>
  </si>
  <si>
    <t>∅ 27 x 40: Lâmpada BULBO LED G45 E27 4,8w (Bivolt).</t>
  </si>
  <si>
    <t>∅ 42 x 60</t>
  </si>
  <si>
    <t>∅ 32 x 50: Lâmpada BULBO LED A60 E27 11w (Bivolt).</t>
  </si>
  <si>
    <t>∅ 42 x 60: Lâmpada BULBO LED A60 E27 11w (Bivolt).</t>
  </si>
  <si>
    <t>Cód: 100724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</si>
  <si>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</si>
  <si>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Disponível em 01 modelo (formato).</t>
  </si>
  <si>
    <t>25 x 25 x 40</t>
  </si>
  <si>
    <t>25 x 25 x 40: Lâmpada BULBO LED G45 E27 4,8w (Bivolt).</t>
  </si>
  <si>
    <t>30 x 30 x 50</t>
  </si>
  <si>
    <t>30 x 30 x 50: Lâmpada BULBO LED A60 E27 11w (Bivolt).</t>
  </si>
  <si>
    <t>40 x 40 x 60</t>
  </si>
  <si>
    <t>40 x 40 x 60: Lâmpada BULBO LED A60 E27 11w (Bivolt).</t>
  </si>
  <si>
    <t>LUMINÁRIA
MEMORY
(mesa II)</t>
  </si>
  <si>
    <t>32 x 18 x 45</t>
  </si>
  <si>
    <t>Haste e base em aço carbono pintado de preto textura.</t>
  </si>
  <si>
    <t>Madeira da cúpula em nogueira natural.</t>
  </si>
  <si>
    <t>Acompanha lâmpada de LED VEGA 2,5W (Bivolt).</t>
  </si>
  <si>
    <t>Manipulo de regulagem da cúpula em latão envelhecido.</t>
  </si>
  <si>
    <t>Cód: 100529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</si>
  <si>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</si>
  <si>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MEMORY
(mesa)</t>
  </si>
  <si>
    <t>86 x 18 x 66</t>
  </si>
  <si>
    <t>Estrutura em madeira de nogueira natural.</t>
  </si>
  <si>
    <t>Manipulo de regulagem da haste horizontal em latão brilho.</t>
  </si>
  <si>
    <t>Anel em latão brilho.</t>
  </si>
  <si>
    <t>Manipulo de regulagem da cupula em latão envelhecido.</t>
  </si>
  <si>
    <t>Junção da haste em latão envelhecido.</t>
  </si>
  <si>
    <t>Base em aço carbono pintado de preto textura.</t>
  </si>
  <si>
    <t>Base preto textura</t>
  </si>
  <si>
    <t>Cúpula com posição regulável de até 180°.</t>
  </si>
  <si>
    <t>Acompanha lâmpada LED VEGA 2,5W (Bivolt).</t>
  </si>
  <si>
    <t>Possui regulagem de intensidade através do interruptor de acendimento na cúpula ou Interruptor de mão preto para acendimento.</t>
  </si>
  <si>
    <t>Cód: 100559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</si>
  <si>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</si>
  <si>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Manipulo de regulagem da haste horizontal em latão envelhecido fosco.</t>
  </si>
  <si>
    <t>Anel em latão envelhecido fosco.</t>
  </si>
  <si>
    <t>Manipulo de regulagem da cupula em latão envelhecido fosco.</t>
  </si>
  <si>
    <t>Junção da haste em latão envelhecido fosco.</t>
  </si>
  <si>
    <t>Base latão envelhecido fosco</t>
  </si>
  <si>
    <t>Base em latão envelhecido fosco.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</si>
  <si>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</si>
  <si>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Estrutura em madeira de carvalho natural.</t>
  </si>
  <si>
    <t>Manipulo de regulagem da cupula em latão brilho.</t>
  </si>
  <si>
    <t>Manipulo de regulagem da haste horizontal em latão brilho</t>
  </si>
  <si>
    <t>Junção das hastes em latão brilho.</t>
  </si>
  <si>
    <t>Anel em latão brilho</t>
  </si>
  <si>
    <t>Base em latão brilho.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</si>
  <si>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</si>
  <si>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MEMORY
(piso)</t>
  </si>
  <si>
    <t>86 x 25 x 120</t>
  </si>
  <si>
    <t>Possui regulagem de intensidade através do interruptor de acendimento na cúpula ou Interruptor de acionamento com o pé na cor preta.</t>
  </si>
  <si>
    <t>Cód: 100710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</si>
  <si>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</si>
  <si>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</si>
  <si>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</si>
  <si>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PISO
MEMORY (modelo 02)</t>
  </si>
  <si>
    <t>35 x 21 x 115</t>
  </si>
  <si>
    <t>Cúpula em madeira de nogueira natural.</t>
  </si>
  <si>
    <t>Cód: 100706
NCM: 94052900</t>
  </si>
  <si>
    <t>LUMINÁRIA DE PAREDE
MEMORY (modelo 01)</t>
  </si>
  <si>
    <t>9 x 55 x 44</t>
  </si>
  <si>
    <t>Estrutura e cúpula em madeira de nogueira.</t>
  </si>
  <si>
    <t>Haste e suporte de parede em latão envelhecido</t>
  </si>
  <si>
    <t>Acendimento por toque</t>
  </si>
  <si>
    <t>Amplitude de giro de 180°.</t>
  </si>
  <si>
    <t>Braço com posição regulável.</t>
  </si>
  <si>
    <t>Sensor de toque Bivolt.</t>
  </si>
  <si>
    <t>Cód: 100700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</si>
  <si>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</si>
  <si>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PAREDE
MEMORY (modelo 02)</t>
  </si>
  <si>
    <t>106 x 13 x 106</t>
  </si>
  <si>
    <t>Estrutura e Cúpulas em madeira de nogueira natural.</t>
  </si>
  <si>
    <t>Manipulos de regulagem das cúpulas em latão envelhecido.</t>
  </si>
  <si>
    <t>Hastes e suporte de parede em latão envelhecido</t>
  </si>
  <si>
    <t>Acendimento por toque independente.</t>
  </si>
  <si>
    <t>Braços com posições reguláveis e independentes.</t>
  </si>
  <si>
    <t>Braços com amplitude de giro de 180°.</t>
  </si>
  <si>
    <t>2 sensores de toque.</t>
  </si>
  <si>
    <t>Cód: 100689
NCM: 94052900</t>
  </si>
  <si>
    <t>LUMINÁRIA
MEMORY PENDULO</t>
  </si>
  <si>
    <t>30 x 65 x 65</t>
  </si>
  <si>
    <t>Cúpula e apoio inferior em madeira de nogueira natural.</t>
  </si>
  <si>
    <t xml:space="preserve">Estrutura em latão envelhecido, detalhes em latão natural. </t>
  </si>
  <si>
    <t xml:space="preserve">Acompanha 1,2m de cabo de energia na preta. Interruptor de mão preto. </t>
  </si>
  <si>
    <t>Cód: 100528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</si>
  <si>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</si>
  <si>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TOTO</t>
  </si>
  <si>
    <t>Ø17 x 34</t>
  </si>
  <si>
    <t>Estrutura em madeira pré composta tingida ou pintada. Cúpula em lâmina ou pintada.</t>
  </si>
  <si>
    <t>Não acompanha lâmpada. Recomenda-se a utilização da lâmpada Led 4,8w Bolinha</t>
  </si>
  <si>
    <t>Cód: 100562
NCM: 94052900</t>
  </si>
  <si>
    <t>LUMINÁRIA
TÓKIO</t>
  </si>
  <si>
    <t>Ø30 x 30</t>
  </si>
  <si>
    <t>Estrutura em latão brilho ou escovado fosco, cúpula de vidro leitoso e base em cork claro.</t>
  </si>
  <si>
    <t>Não acompanha lâmpada. Recomenda-se a utilização de lâmpada BULBO LED A60 E27.</t>
  </si>
  <si>
    <t>Cód: 100574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</si>
  <si>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</si>
  <si>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CODE</t>
  </si>
  <si>
    <t>40 x 15 X 16</t>
  </si>
  <si>
    <t>Estrutura em aço carbono laminada ou pintada.</t>
  </si>
  <si>
    <t>Não acompanha lâmpada. Recomenda-se lâmpadas: BULBO  DE VIDRO G125 E27.</t>
  </si>
  <si>
    <t>Cód: 100539
NCM: 94052900</t>
  </si>
  <si>
    <t>LUMINÁRIA
RAD</t>
  </si>
  <si>
    <t>25 x 25 X 22</t>
  </si>
  <si>
    <t>Cúpula laminada ou pintada.</t>
  </si>
  <si>
    <t>Não acompanha lâmpada. Recomenda-se a utilização de lâmpada BULBO LED G45.</t>
  </si>
  <si>
    <t>Cód: 100527
NCM: 94052900</t>
  </si>
  <si>
    <t>LUMINÁRIA
ARCH</t>
  </si>
  <si>
    <t>76 x 174 x 73</t>
  </si>
  <si>
    <t>Estrutura em aço carbono pintado de preto textura.</t>
  </si>
  <si>
    <t>Rodas em madeira de imbuia natural.</t>
  </si>
  <si>
    <t>Interno da cúpula laca branca fosca.</t>
  </si>
  <si>
    <t xml:space="preserve">Pino de entrada do cabo de energia na cúpula em latão brilho.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</si>
  <si>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Não acompanha lâmpada. Recomenda-se a utilização de lâmpada Led 11w 2700k (Bivolt).</t>
  </si>
  <si>
    <t>Cód: 100709
NCM: 94052900</t>
  </si>
  <si>
    <t>Interruptor de acionamento com o pé na cor preta.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</si>
  <si>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</si>
  <si>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ALBERT
(latão ou metalizados)</t>
  </si>
  <si>
    <t>Ø18 x 30</t>
  </si>
  <si>
    <t>Estrutura em latão brilho ou aço carbono metalizado.</t>
  </si>
  <si>
    <t>Quando em metalizados, disponível em ônix, ônix II, bronze envelhecido ou gray envelhecido.</t>
  </si>
  <si>
    <t>Fiação e interruptor transparentes.</t>
  </si>
  <si>
    <t>Acompanha lâmpada BULBO DE VIDRO G125 E27 (110v ou 220v).</t>
  </si>
  <si>
    <t>Acompanha 1,2m de cabo de energia com revestimento transparente.</t>
  </si>
  <si>
    <t>Cód: 100564
NCM: 94052900</t>
  </si>
  <si>
    <t>LUMINÁRIA
LUX
(latão ou metalizados)</t>
  </si>
  <si>
    <t>Ø20 x 20</t>
  </si>
  <si>
    <t>Estrutura em latão brilho ou metalizados</t>
  </si>
  <si>
    <t>Cód: 100566
NCM: 94052900</t>
  </si>
  <si>
    <t>Possui interruptor de mão transparente.</t>
  </si>
  <si>
    <t>LUMINÁRIA
GRAMP</t>
  </si>
  <si>
    <t>65 x 4 X 65</t>
  </si>
  <si>
    <t>Estrutura em latão brilho ou aço carbono em preto textura ou metalizados.</t>
  </si>
  <si>
    <t>Latão | Metalizado</t>
  </si>
  <si>
    <t>Valores sem lâmpadas. Recomenda-se L008, L007 ou L003.</t>
  </si>
  <si>
    <t>Cód: 100555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</si>
  <si>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</si>
  <si>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GRAMP
(modelo 02 - versão com globo)</t>
  </si>
  <si>
    <t>Com globo leitoso ou jateado fumê de  Ø100mm.</t>
  </si>
  <si>
    <t>Acompanha lâmpada de LED G9 dimerizável - informar voltagem no pedido.</t>
  </si>
  <si>
    <t>Ajustar espaçamento</t>
  </si>
  <si>
    <t>Cód: 100557
NCM: 94052900</t>
  </si>
  <si>
    <t>LUMINÁRIA
DUTY
altura:
máx: 2m
mín: 1,6m</t>
  </si>
  <si>
    <t>Ø 5 x 200</t>
  </si>
  <si>
    <t>Base e estrutura em aço carbono pintado de laca preta fosca. Suporte em latão brilho.</t>
  </si>
  <si>
    <t>Não acompanha lâmpada. Recomenda-se a utilização de lâmpada Led 4,8W Bolinha (Bivolt).</t>
  </si>
  <si>
    <t>Cód: 100719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</si>
  <si>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</si>
  <si>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
ASTI
(mesa)</t>
  </si>
  <si>
    <t>35 x 25 x 45</t>
  </si>
  <si>
    <t>Cúpula parte externa em latão escurecido, interno da cúpula em latão natural e detalhes de fixação (parafusos) em latão envelhecido. Estrutura em aço carbono pintado de preto textura.</t>
  </si>
  <si>
    <t>Preto</t>
  </si>
  <si>
    <t>Acompanha lâmpada Led 4,8w Bolinha (Bivolt)</t>
  </si>
  <si>
    <t>Acompanha 1,2m de cabo de energia na cor preta. Interruptor de acionamento com a mão na cor preta.</t>
  </si>
  <si>
    <t>Cód: 100531
NCM: 94052900</t>
  </si>
  <si>
    <t>LUMINÁRIA
ASTI
(piso)</t>
  </si>
  <si>
    <t>53 x 50 x135</t>
  </si>
  <si>
    <t>Cód: 100708
NCM: 94052900</t>
  </si>
  <si>
    <t>LUMINÁRIA PAN             (piso)</t>
  </si>
  <si>
    <t>Ø 50 x 68</t>
  </si>
  <si>
    <t>Estrutura em aço carbono disponível em preto textura.</t>
  </si>
  <si>
    <t>Aletas de acrílico leitoso.</t>
  </si>
  <si>
    <t>Acompanha duas lâmpadas Led Dicroica 7w (Bivolt).</t>
  </si>
  <si>
    <t>CÓD: 103376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</si>
  <si>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</si>
  <si>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REFLEX 
(parede - arandela)</t>
  </si>
  <si>
    <t>∅ 10 x 19</t>
  </si>
  <si>
    <t>Estrutura em latão escovado fosco ou preto textura.</t>
  </si>
  <si>
    <r>
      <rPr>
        <rFont val="Calibri"/>
        <b/>
        <color theme="1"/>
        <sz val="10.0"/>
      </rPr>
      <t>Opcional:</t>
    </r>
    <r>
      <rPr>
        <rFont val="Calibri"/>
        <color theme="1"/>
        <sz val="10.0"/>
      </rPr>
      <t xml:space="preserve"> com ou sem dimmer.</t>
    </r>
  </si>
  <si>
    <r>
      <rPr>
        <rFont val="Calibri"/>
        <color theme="1"/>
        <sz val="10.0"/>
      </rPr>
      <t xml:space="preserve">Quando </t>
    </r>
    <r>
      <rPr>
        <rFont val="Calibri"/>
        <b/>
        <color theme="1"/>
        <sz val="10.0"/>
      </rPr>
      <t>com dimer</t>
    </r>
    <r>
      <rPr>
        <rFont val="Calibri"/>
        <color theme="1"/>
        <sz val="10.0"/>
      </rPr>
      <t xml:space="preserve"> acompanha lâmpada Led AR70 8w dimerizável (110v ou 220v) , quando </t>
    </r>
    <r>
      <rPr>
        <rFont val="Calibri"/>
        <b/>
        <color theme="1"/>
        <sz val="10.0"/>
      </rPr>
      <t>sem dimer</t>
    </r>
    <r>
      <rPr>
        <rFont val="Calibri"/>
        <color theme="1"/>
        <sz val="10.0"/>
      </rPr>
      <t xml:space="preserve"> acompanha lâmpada Led AR70 8w dimerizável (Bivolt). </t>
    </r>
  </si>
  <si>
    <t>Sem 
Dimmer</t>
  </si>
  <si>
    <t>Com
Dimmer</t>
  </si>
  <si>
    <t>Acompanha 0,5m de cabo na coloração preta.</t>
  </si>
  <si>
    <t>Quando com dimmer irá acompanhar 1,2m de cabo de energia com revestimento em tecido preto, distância entre o centro da base da arandela ao centro do dimmer.</t>
  </si>
  <si>
    <t>Para medidas intermediarias entre o dimmer e o centro da arandela deverá ser consultado projeto com a indústria.</t>
  </si>
  <si>
    <t>Cód: 100701
NCM: 94052900</t>
  </si>
  <si>
    <t>LUMINÁRIA REFLEX 
(piso)</t>
  </si>
  <si>
    <t>Toda a estrutura em latão escovado fosco ou preto textura.</t>
  </si>
  <si>
    <t>Disco reflexivo em latão fosco, apoio em madeira de nogueira.</t>
  </si>
  <si>
    <t>Prato e Refletor</t>
  </si>
  <si>
    <t>Apenas Refletor</t>
  </si>
  <si>
    <t>PRATO: Ø50</t>
  </si>
  <si>
    <t>REFLETOR: 10x28</t>
  </si>
  <si>
    <t>Cód: 100703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</si>
  <si>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</si>
  <si>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REFLEX 
(teto)</t>
  </si>
  <si>
    <t>∅ 10 x 22,5</t>
  </si>
  <si>
    <t>Acompanha lâmpada LED AR70 4,8W (Bivolt).</t>
  </si>
  <si>
    <t>Cód: 102177
NCM: 94054900</t>
  </si>
  <si>
    <t>LUMINÁRIA
TENT</t>
  </si>
  <si>
    <t>253 x 158 x 47</t>
  </si>
  <si>
    <t>Base em aço carbono em preto textura.</t>
  </si>
  <si>
    <t>Haste em latão brilho ou preto textura.</t>
  </si>
  <si>
    <t>Não acompanha lâmpadas. Recomenda-se lâmpadas BULBO LED G95.</t>
  </si>
  <si>
    <t>Acompanha 0,7m de cabo na coloração preta.</t>
  </si>
  <si>
    <t>Cód: 104899
NCM: 94052900</t>
  </si>
  <si>
    <t>LUMINÁRIA DOCC 
(modelo P)</t>
  </si>
  <si>
    <t>∅ 26 x 36</t>
  </si>
  <si>
    <t xml:space="preserve">Base em mármore carrara e nero marquina </t>
  </si>
  <si>
    <t>Haste em latão brilho ou metalizados.</t>
  </si>
  <si>
    <t>Quando em metalizados, disponível em ônix, bronze, bronze envelhecido ou gray envelhecido.</t>
  </si>
  <si>
    <t>Acompanha lâmpada Led 4,8W Bolinha (Bivolt).</t>
  </si>
  <si>
    <t>Acompanha cabo transparente de 1,2m. Interruptor de mão transparente.</t>
  </si>
  <si>
    <t>Cód: 100568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</si>
  <si>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</si>
  <si>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DOCC 
(modelo G)</t>
  </si>
  <si>
    <t>∅ 38 x 49</t>
  </si>
  <si>
    <t>Cód: 100581 
NCM: 94052900</t>
  </si>
  <si>
    <t>LUMINÁRIA PINN
PAREDE 
(modelo 03)</t>
  </si>
  <si>
    <t>12 x 15 x 90</t>
  </si>
  <si>
    <t>Estrutura em aço carbono pintado de preto texturizado.</t>
  </si>
  <si>
    <t>Devido a estrutura ser produzida em material fundido ela terá um aspecto de poros abertos.</t>
  </si>
  <si>
    <t>Globo de vidro leitoso ou jateado fumê de Ø10cm . Acompanha lâmpada LED G9 dimerizável - (110V ou 220V).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</si>
  <si>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</si>
  <si>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Cód: 100690 
NCM: 94052900</t>
  </si>
  <si>
    <t>LUMINÁRIA PINN
PAREDE
(modelo 05)</t>
  </si>
  <si>
    <t>64 x 44 x 98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</si>
  <si>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</si>
  <si>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Cód: 100698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</si>
  <si>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</si>
  <si>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
PINN 
PAREDE 
(modelo 06)</t>
  </si>
  <si>
    <t>101 x 16 x 112</t>
  </si>
  <si>
    <t>Globo de vidro leitoso ou jateado fumê de Ø10cm. Acompanha lâmpada LED G9 dimerizável - (110V ou 220V).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</si>
  <si>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</si>
  <si>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Cód: 100687 
NCM: 94052900</t>
  </si>
  <si>
    <t>LUMINÁRIA 
PINN 
PAREDE 
(modelo 07)</t>
  </si>
  <si>
    <t>101 x 39 x 106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</si>
  <si>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</si>
  <si>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Cód: 100688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</si>
  <si>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</si>
  <si>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 PINN 
(modelo 01)</t>
  </si>
  <si>
    <t>79 x 12 x 185</t>
  </si>
  <si>
    <t>Globo de vidro leitoso ou jateado fumê de Ø12cm. Acompanha lâmpada LED G9 dimerizável - (110V ou 220V).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</si>
  <si>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</si>
  <si>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Cód: 100561 
NCM: 94052900</t>
  </si>
  <si>
    <t>PENDENTE PINN 
(modelo 04)</t>
  </si>
  <si>
    <t>340 x 12 x 165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</si>
  <si>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</si>
  <si>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Cód: 100563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</si>
  <si>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</si>
  <si>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 PINN 
(modelo 08)</t>
  </si>
  <si>
    <t>308 x 80 x 122</t>
  </si>
  <si>
    <r>
      <rPr>
        <rFont val="Calibri"/>
        <b/>
        <color theme="1"/>
        <sz val="10.0"/>
      </rPr>
      <t xml:space="preserve">Observação: </t>
    </r>
    <r>
      <rPr>
        <rFont val="Calibri"/>
        <color theme="1"/>
        <sz val="10.0"/>
      </rPr>
      <t>medida das hastes podem ser alteradas, além da criação de novas versões. Caso desejado, consultar departamento comercial.</t>
    </r>
  </si>
  <si>
    <t>Saída de energia em apenas um ponto de fixação (A ou B). Informar no pedido.</t>
  </si>
  <si>
    <t>Cód: 100565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</si>
  <si>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</si>
  <si>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INFORMAÇÕES TÉCNICAS - LINHA PINN</t>
  </si>
  <si>
    <t>PENDENTE PINN - MODELO 01</t>
  </si>
  <si>
    <t>LUMINÁRIA PINN - MODELO 03</t>
  </si>
  <si>
    <t>PENDENTE PINN - MODELO 04</t>
  </si>
  <si>
    <t>LUMINÁRIA PINN - MODELO 05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</si>
  <si>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</si>
  <si>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PINN - MODELO 06</t>
  </si>
  <si>
    <t>LUMINÁRIA PINN - MODELO 07</t>
  </si>
  <si>
    <t>PENDENTE PINN - MODELO 08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</si>
  <si>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</si>
  <si>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MEMORY</t>
  </si>
  <si>
    <t>98 x 98 x h</t>
  </si>
  <si>
    <t>Suporte de teto em aço carbono pintado de preto microtextura.</t>
  </si>
  <si>
    <t>Hastes em latão envelhecido.</t>
  </si>
  <si>
    <t>Tamanho total vai de: 1,0m à 2,0m, informar no pedido medida desejada.</t>
  </si>
  <si>
    <t>Bocais em madeira de nogueira natural.</t>
  </si>
  <si>
    <t>Braço e cúpulas com posição regulável de até 90°.</t>
  </si>
  <si>
    <t>Cód: 100532
NCM: 94052900</t>
  </si>
  <si>
    <t>PENDENTE MEMORY MODELO 02</t>
  </si>
  <si>
    <t>Ø 7,6 x 21</t>
  </si>
  <si>
    <t>Bocal em madeira de nogueira natural.</t>
  </si>
  <si>
    <t>Fechamento de teto: Sino em preto textura.</t>
  </si>
  <si>
    <t>Ponteira em latão envelhecido.</t>
  </si>
  <si>
    <t>Acompanha 3m de cabo de energia preto.</t>
  </si>
  <si>
    <t>Cód: 103382
NCM: 94052900</t>
  </si>
  <si>
    <t>PENDENTE BIS
(vertical)</t>
  </si>
  <si>
    <t>9 x 9 x 152</t>
  </si>
  <si>
    <t>Todo em preto texturizado.</t>
  </si>
  <si>
    <t>Fechamento de teto: canopla, segue acabamento da luminária.</t>
  </si>
  <si>
    <t>Acompanha lâmpada LED Bipino G9 (110v 220v).</t>
  </si>
  <si>
    <t>Acompanha 3m de cabo preto e 3m de cabo de aço.</t>
  </si>
  <si>
    <t>Cód: 100504
NCM: 94052900</t>
  </si>
  <si>
    <t>PENDENTE BIS
(horizontal)</t>
  </si>
  <si>
    <t>150 x 9 x 9</t>
  </si>
  <si>
    <t>Acompanha lâmpada LED Bipino G9 (110v ou 220v).</t>
  </si>
  <si>
    <t>Acompanha 50cm de cabo preto.</t>
  </si>
  <si>
    <t>Medida total da altura do pendente é de 162cm, caso houver necessidade de aumentar ou diminuir, deve ser consultado com a fábrica.</t>
  </si>
  <si>
    <t>Cód: 100502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</si>
  <si>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</si>
  <si>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PHI (modelo 01)</t>
  </si>
  <si>
    <t>∅15 x 14</t>
  </si>
  <si>
    <t>Parafusos de fixação da cúpula  e suporte em latão natural (oxidará com o passar do tempo).</t>
  </si>
  <si>
    <t>Acompanha lâmpada LED G9 (110v ou 220v).</t>
  </si>
  <si>
    <t>Acompanha 3m de cabo na coloração preta.</t>
  </si>
  <si>
    <t>Fechamento de teto: latão escovado fosco.</t>
  </si>
  <si>
    <t>Cód: 100554 
NCM: 94052900</t>
  </si>
  <si>
    <t>PENDENTE
PHI (modelo 02)</t>
  </si>
  <si>
    <t>∅10 x 18</t>
  </si>
  <si>
    <t>Cód: 100556 
NCM: 94052900</t>
  </si>
  <si>
    <t>PENDENTE
PHI (modelo 03)</t>
  </si>
  <si>
    <t>∅16 x 17</t>
  </si>
  <si>
    <t>Fechamento de teto: latão escovado fosco</t>
  </si>
  <si>
    <t>Cód: 100558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</si>
  <si>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</si>
  <si>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 xml:space="preserve">PENDENTE
LUX                                                   </t>
  </si>
  <si>
    <t>20 x 20 x 30</t>
  </si>
  <si>
    <t>Estrutura em latão brilho ou aço carbono pintado de metalizados.</t>
  </si>
  <si>
    <t>Quando em metalizados, disponível em ônix brilho, bronze envelhecido ou gray envelhecido.</t>
  </si>
  <si>
    <t>Fechamento de teto sininho, segue acabamento da estrutura.</t>
  </si>
  <si>
    <t>Não acompanha lâmpada. Recomenda-se BULBO DE VIDRO T45 E27 ou BULBO DE VIDRO G95.</t>
  </si>
  <si>
    <t>Acompanha 3m de cabo de energia na cor preta.</t>
  </si>
  <si>
    <t>Cód: 100530 
NCM: 94052900</t>
  </si>
  <si>
    <t>PENDENTE PONTO CHANDELLIER</t>
  </si>
  <si>
    <t>55 x 55 x h</t>
  </si>
  <si>
    <t>Estrutura em metal com acabamento metalizado ou pintura preto microtextura.</t>
  </si>
  <si>
    <t>Quando em metalizados, disponível em ônix brilho, bronze, bronze envelhecido ou gray envelhecido.</t>
  </si>
  <si>
    <t>Vidro extra clear jateado, ambos os lados com borda em latão oxidada.</t>
  </si>
  <si>
    <t xml:space="preserve">Altura total pode ser de 108cm a 170cm apenas aumentando a haste entre o vidro e suporte de teto. Informar no pedido a altura total. </t>
  </si>
  <si>
    <t>Acompanha lampada LED Bipino G9 (110v ou 220v).</t>
  </si>
  <si>
    <t>Cód: 102832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</si>
  <si>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</si>
  <si>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 PONTO</t>
  </si>
  <si>
    <t>∅ 2 x 17,4</t>
  </si>
  <si>
    <t>Estrutura em latão escovado fosco ou metalizado.</t>
  </si>
  <si>
    <t>Quando em metalizados, disponível em Ônix Brilho, bronze, bronze envelhecido, Titânio Brilho ou gray envelhecido.</t>
  </si>
  <si>
    <t>Latão / Metalizados</t>
  </si>
  <si>
    <t>Metalizado Titânio</t>
  </si>
  <si>
    <t>Acompanha 3m de cabo de energia na coloração preta.</t>
  </si>
  <si>
    <t>Fechamento de teto (6cm): sininho, segue acabamento da luminária.</t>
  </si>
  <si>
    <t>Cód: 100569
NCM: 94052900</t>
  </si>
  <si>
    <t>PENDENTE PONTO DE PAREDE</t>
  </si>
  <si>
    <t>∅ 2 x 17,4 - Profundidade da parede até o final da haste é de 16,5</t>
  </si>
  <si>
    <t>Estrutura em latão brilho ou metalizado.</t>
  </si>
  <si>
    <t>Quando em metalizados, disponível em Ônix Brilho, bronze, bronze envelhecido.</t>
  </si>
  <si>
    <t>Acompanha lâmpada LED Bipino G9  (110v ou 220v).</t>
  </si>
  <si>
    <t>Fixador de parede segue acabamento do pendente.</t>
  </si>
  <si>
    <t>Cód: 104653
NCM: 94052900</t>
  </si>
  <si>
    <t>PENDENTE
TRAY</t>
  </si>
  <si>
    <t>Detalhes, peso em latão brilho e externo da cúpula em latão escurecido, interno da cúpula em pintura ouro rosa fosca.</t>
  </si>
  <si>
    <t>Bandeja em madeira de tauari tingida ebanizado.</t>
  </si>
  <si>
    <t>Cúpula</t>
  </si>
  <si>
    <t>Linha de nylon 10m que poderá ser ajustada no local.</t>
  </si>
  <si>
    <t>Ø49 x 33</t>
  </si>
  <si>
    <t>Bandeja</t>
  </si>
  <si>
    <t>Não acompanha lâmpada. Recomenda-se lâmpada BULBO LED A60 E27 (Bivolt).</t>
  </si>
  <si>
    <t>Ø60</t>
  </si>
  <si>
    <t>Acompanha 3m de cabo preto.</t>
  </si>
  <si>
    <t>Cód: 100586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</si>
  <si>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</si>
  <si>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DINN</t>
  </si>
  <si>
    <t>10 x 10 x 12</t>
  </si>
  <si>
    <t>Estrutura em latão escovado fosco, latão brilho ou aço carbono pintado de preto textura.</t>
  </si>
  <si>
    <t>Fechamento de teto tipo sininho na cor preta ou em latão.</t>
  </si>
  <si>
    <t>Não acompanha lâmpada. Recomenda-se: BULBO DE VIDRO G95 (bivolt) ou L007 (110v ou 220v).</t>
  </si>
  <si>
    <t>Cód: 100508 
NCM: 94052900</t>
  </si>
  <si>
    <t>PENDENTE
PENN</t>
  </si>
  <si>
    <t>165x21x140</t>
  </si>
  <si>
    <t xml:space="preserve">Estrutura em latão brilho ou aço carbono disponível em preto microtextura ou metalizado. </t>
  </si>
  <si>
    <t xml:space="preserve">Acompanha 0,5m de cabo de energia para instalação. </t>
  </si>
  <si>
    <t>Medida total da altura do pendente é de 140cm, caso houver necessidade de aumentar ou diminuir, deve ser consultado com a fábrica.</t>
  </si>
  <si>
    <t>Cód: 100552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</si>
  <si>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</si>
  <si>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r>
      <rPr>
        <rFont val="Calibri"/>
        <color theme="1"/>
        <sz val="10.0"/>
      </rPr>
      <t xml:space="preserve">PENDENTE
PENN 
</t>
    </r>
    <r>
      <rPr>
        <rFont val="Calibri"/>
        <color theme="1"/>
        <sz val="9.0"/>
      </rPr>
      <t>(modelo 02 - versão com globo)</t>
    </r>
  </si>
  <si>
    <t>Estrutura em latão brilho ou aço carbono disponível em preto microtextura ou metalizados.</t>
  </si>
  <si>
    <t>Com globo leitoso ou jateado fumê de Ø12cm. Acomp. lâmpada LED G9 (110v ou 220v).</t>
  </si>
  <si>
    <t>Cód: 100553
NCM: 94052900</t>
  </si>
  <si>
    <t>LUMINÁRIA DE PAREDE PENN</t>
  </si>
  <si>
    <t>162x102x93</t>
  </si>
  <si>
    <t>Acompanha 0,5 metro de cabo elétrico para instalação.</t>
  </si>
  <si>
    <t>Cód: 100496 
NCM: 94052900</t>
  </si>
  <si>
    <t>LUMINÁRIA DE PAREDE PENN
(modelo 02 - versão com globo)</t>
  </si>
  <si>
    <t>Com globo leitoso ou jateado fumê de Ø12cm. Acompanha lâmpada LED G9 (110v ou 220v).</t>
  </si>
  <si>
    <t>Cód: 100498 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</si>
  <si>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</si>
  <si>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PENN DUPLO (versão com globo)</t>
  </si>
  <si>
    <t>196,5 x 20 x h</t>
  </si>
  <si>
    <t>Estrutura em latão brilho, latão escovado fosco, aço carbono pintado de preto textura ou metalizados.</t>
  </si>
  <si>
    <t>Quando metalizados, disponível em ônix, oxidação negra, latão champagne fosco, latão oxidado, bronze envelhecido ou gray envelhecido.</t>
  </si>
  <si>
    <t>Altura mínima de 100cm e máxima de 180cm, informar no pedido a altura necessária.</t>
  </si>
  <si>
    <t>Acompanha 3m de cabo de energia preto e 3m de cabo de aço.</t>
  </si>
  <si>
    <t>Cód: 102186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</si>
  <si>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</si>
  <si>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MUSH
(modelo P)</t>
  </si>
  <si>
    <t>Estrutura em latão brilho ou aço carbono disponível em preto textura ou metalizado.</t>
  </si>
  <si>
    <t>Fechamento de teto: Canopla, segue acabamento da estrutura.</t>
  </si>
  <si>
    <t>Cúpula de vidro fumê ou transparente.</t>
  </si>
  <si>
    <t>Quando com globo será em vidro leitoso ou jateado fumê de Ø10cm acompanhando lâmpada LED G9 dimerizável - (110v ou 220v).</t>
  </si>
  <si>
    <t>Quando com lâmpada será lâmpada BULBO LED VINTAGE G45 - (Bivolt).</t>
  </si>
  <si>
    <t>∅ 27 x 46</t>
  </si>
  <si>
    <t>Poderá haver variações na espessura do vidro, bem como na altura, podendo variar até 2cm para mais ou para menos, devido a técnica de vidro soprado.</t>
  </si>
  <si>
    <t>Cód: 100540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</si>
  <si>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</si>
  <si>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MUSH 
(modelo M)</t>
  </si>
  <si>
    <t>Ø 38 x 65</t>
  </si>
  <si>
    <t>Estrutura em latão brilho ou aço carbono disponível em preto textura ou metalizados.</t>
  </si>
  <si>
    <t>Quando com lâmpada será lâmpada BULBO LED VINTAGE G95  - (Bivolt).</t>
  </si>
  <si>
    <t>Quando com globo será em vidro leitoso ou jateado fumê de Ø10cm acompanhando lâmpada LED G9 3,5w dimerizável (110v ou 220v).</t>
  </si>
  <si>
    <t>Cód: 100536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</si>
  <si>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</si>
  <si>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MUSH 
(modelo G)</t>
  </si>
  <si>
    <t>∅  49 x 82</t>
  </si>
  <si>
    <t>Cúpula de vidro transparente.</t>
  </si>
  <si>
    <t>Quando com globo será em vidro leitoso ou jateado fumê de Ø10cm acompanhando lâmpada LED G9 dimerizável - (110V ou 220V).</t>
  </si>
  <si>
    <t>Quando com lâmpada será lâmpada BULBO LED VINTAGE G125 - (Bivolt).</t>
  </si>
  <si>
    <t>Cód: 100534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</si>
  <si>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</si>
  <si>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 MINI MUSH -            VERSÃO 02</t>
  </si>
  <si>
    <t>Ø 16,5 x 29,5</t>
  </si>
  <si>
    <t>Estrutura em latão brilho ou aço carbono disponível em preto textura ou metalizado ônix.</t>
  </si>
  <si>
    <t>Fechamento de teto: Sino, segue acabamento da estrutura.</t>
  </si>
  <si>
    <t>Lâmpada G9 2500K.</t>
  </si>
  <si>
    <t>Aço carbono</t>
  </si>
  <si>
    <t>Cód: 104134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</si>
  <si>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</si>
  <si>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
NUTT
(modelo 01)</t>
  </si>
  <si>
    <t>Ø13 x 12</t>
  </si>
  <si>
    <t>Sino e fechamento de teto em preto textura ou metalizados.</t>
  </si>
  <si>
    <t>Cúpula em vidro fumê ou vidro jateado.</t>
  </si>
  <si>
    <t>Material do suporte externo e parafusos em latão brilho ou aço carbono metalizado.</t>
  </si>
  <si>
    <t>Preto e Detalhes Latão</t>
  </si>
  <si>
    <t>Metalizados</t>
  </si>
  <si>
    <t>Suporte da lâmpada em latão brilho.</t>
  </si>
  <si>
    <t>Acompanha entre 3m e 5m de cabo de energia na cor preta.</t>
  </si>
  <si>
    <t>Cód: 100550
NCM: 94052900</t>
  </si>
  <si>
    <t>Modelo 01 possui lâmpada não dimerizável com invólucro de latão.</t>
  </si>
  <si>
    <t>PENDENTE
NUTT
(modelo 02)</t>
  </si>
  <si>
    <t>Modelo 02 possui lâmpada dimerizável (Dimmer não incluso), com corpo aparente.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</si>
  <si>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</si>
  <si>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 xml:space="preserve">PENDENTE PAN </t>
  </si>
  <si>
    <t>Ø 50 x 65,5</t>
  </si>
  <si>
    <t>Cód:  103379
NCM: 94052900</t>
  </si>
  <si>
    <t>PENDENTE PAN</t>
  </si>
  <si>
    <t>Ø 90 x 108</t>
  </si>
  <si>
    <t>Acompanha duas lâmpadas LED AR70 4.8W (Bivolt).</t>
  </si>
  <si>
    <t>Cód: 103379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</si>
  <si>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</si>
  <si>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ARANDELA ZENITH</t>
  </si>
  <si>
    <t>Estrutura em carbono pintado. Disponível em preto microtextura, laca preta fosca, metalizado latão champagne fosco ou metalizado onix brilho.</t>
  </si>
  <si>
    <t>Fusing
Fumê</t>
  </si>
  <si>
    <t>Fusing
Ice</t>
  </si>
  <si>
    <t>Fusing
Bronze</t>
  </si>
  <si>
    <t>Botões externos em aço carbono pintado ou latão.</t>
  </si>
  <si>
    <t xml:space="preserve"> 70 x 13,5 x 13,5</t>
  </si>
  <si>
    <t>Quando botões em latão, disponível em brilho ou envelhecido brilho. Quando em aço carbono, disponíveis nos mesmos acabamentos da estrutura.</t>
  </si>
  <si>
    <t xml:space="preserve"> 100 x 13,5 x 13,5</t>
  </si>
  <si>
    <t xml:space="preserve"> 120 x 13,5 x 13,5</t>
  </si>
  <si>
    <t>150 x 13,5 x 13,5</t>
  </si>
  <si>
    <t>Aletas em vidro fusing fumê, ice ou bronze.</t>
  </si>
  <si>
    <t>200 x 13,5 x 13,5</t>
  </si>
  <si>
    <t>Acompanha lâmpada Led tubular 12v 2700k dimerizável (110v ou 220v).</t>
  </si>
  <si>
    <t>Acompanha 50 cm de cabo de energia preto.</t>
  </si>
  <si>
    <t>Cód: 105255
NCM: 94054900</t>
  </si>
  <si>
    <t>LUMINÁRIA DE PISO
WAVE
(Modelo 01)</t>
  </si>
  <si>
    <t>50 x 99</t>
  </si>
  <si>
    <t>Cúpula revestida de trama de papel ou cordão sintético.</t>
  </si>
  <si>
    <t>Estrutura da cúpula em alumínio pintado próximo a trama</t>
  </si>
  <si>
    <t>Estrutura central em alumínio pintado de preto fosco, metalizado ônix ou metalizado latão champagne</t>
  </si>
  <si>
    <t>Pegador em alumínio ou latão brilho.</t>
  </si>
  <si>
    <t>Quando pegador em alumínio segue o acabamento da estrutura central.</t>
  </si>
  <si>
    <t>Base em mármore sabão, carrara ou nero marquina.</t>
  </si>
  <si>
    <t>Interno em tubo acrílico jateado.</t>
  </si>
  <si>
    <t>Lâmpada em tubo led 12v 2700K dimerizável. Acompanha fonte (110v ou 220v).</t>
  </si>
  <si>
    <t>Cód:  105307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</si>
  <si>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</si>
  <si>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PISO
WAVE
(Modelo 02)</t>
  </si>
  <si>
    <t>41 x 92</t>
  </si>
  <si>
    <t>Quando pegador em alumínio segue o acabamento da estrutura.</t>
  </si>
  <si>
    <t>LUMINÁRIA DE MESA 
WAVE 
(modelo 01)</t>
  </si>
  <si>
    <t>40 x 47</t>
  </si>
  <si>
    <t>Cúpula em trama de papel ou cordão sintético com estrutura em alumínio pintado próximo a trama.</t>
  </si>
  <si>
    <t>Estrutura central em alumínio pintado em preto fosco, metalizado ônix e latão champagne.</t>
  </si>
  <si>
    <t>Base em mármore pedra sabão, carrara ou nero marquina.</t>
  </si>
  <si>
    <t>Lâmpada LED G9 3,5W 2700K (110 ou 220v).</t>
  </si>
  <si>
    <t>Cabo de energia em 120cm com interruptor</t>
  </si>
  <si>
    <t>Cód:  105311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</si>
  <si>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</si>
  <si>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MESA 
WAVE 
(modelo 02)</t>
  </si>
  <si>
    <t>48 x 42</t>
  </si>
  <si>
    <t>Lâmpada LED SAVEENERGY 11W 2700K (110 ou 220v)</t>
  </si>
  <si>
    <t>LUMINÁRIA DE MESA PHILL</t>
  </si>
  <si>
    <t>53 x 46</t>
  </si>
  <si>
    <t>Estrutura externa em metal pintado de preto fosco, metalizado ônix ou metalizado champagne</t>
  </si>
  <si>
    <t>Estrutura da trama em metal pintada próxima a cor da trama.</t>
  </si>
  <si>
    <t>Trama de papel ou cordão sintético.</t>
  </si>
  <si>
    <t>Globo interno em vidro leitoso.</t>
  </si>
  <si>
    <t>Lâmpada G9 2700K (110v ou 220v).</t>
  </si>
  <si>
    <t>Cabo de energia em 120cm com interruptor.</t>
  </si>
  <si>
    <t>Cód: 105134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</si>
  <si>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</si>
  <si>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MESA PODD</t>
  </si>
  <si>
    <t>51 x 35</t>
  </si>
  <si>
    <t>Cód: 105129
NCM: 94052900</t>
  </si>
  <si>
    <t>LUMINARIA FITZ VERSÃO 02 (mesa)</t>
  </si>
  <si>
    <t>15 x 28 X 38</t>
  </si>
  <si>
    <t>Giro de 180 graus na lâmpada.</t>
  </si>
  <si>
    <t>Acompanha lâmpada de LED SMD 3000K dimerizável (12v).</t>
  </si>
  <si>
    <t>Interruptor de toque de mão preto para acendimento.</t>
  </si>
  <si>
    <t>Cód: 105303
NCM: 94052900</t>
  </si>
  <si>
    <t xml:space="preserve">LUMINARIA FITZ VERSÃO 02 (piso) </t>
  </si>
  <si>
    <t>25 x 30 X 120</t>
  </si>
  <si>
    <t>Cód:  105304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</si>
  <si>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</si>
  <si>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LUMINARIA DE PISO DOCC TOWER - 
3 CÚPULAS</t>
  </si>
  <si>
    <t>38 x 110</t>
  </si>
  <si>
    <t>Estrutura em aço carbono pintado de preto fosco.</t>
  </si>
  <si>
    <t>Base em mármore carrara ou nero marquina.</t>
  </si>
  <si>
    <t>Lâmpada tubular led 12v 2700k dimerizável.</t>
  </si>
  <si>
    <t>Acompanha 150cm de cabo de energia transparente.</t>
  </si>
  <si>
    <t>Acompanha fonte. Informar voltagem (110v ou 220v).</t>
  </si>
  <si>
    <t>Cód: 105142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</si>
  <si>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</si>
  <si>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LÂMPADA
L003</t>
  </si>
  <si>
    <t>40W - 110V - 220V.</t>
  </si>
  <si>
    <t>Cód: 100481
NCM: 85395200</t>
  </si>
  <si>
    <t>LÂMPADA
L007</t>
  </si>
  <si>
    <t>Cód: 100483
NCM: 85395200</t>
  </si>
  <si>
    <t>LÂMPADA
L008</t>
  </si>
  <si>
    <t>100W - 110V - 220V.</t>
  </si>
  <si>
    <t>Disponível na versão em LED ou FILAMENTO.</t>
  </si>
  <si>
    <t>LED</t>
  </si>
  <si>
    <t>FILAMENTO</t>
  </si>
  <si>
    <t>Cód: 100485
NCM: 85394900</t>
  </si>
  <si>
    <t>LÂMPADA
L009</t>
  </si>
  <si>
    <t>6W - 110V - 220V LED.</t>
  </si>
  <si>
    <t>Cód: 100487
NCM: 85395200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</si>
  <si>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</si>
  <si>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Cabo de Energia</t>
  </si>
  <si>
    <t>CABO DE ENERGIA PARA PENDENTES</t>
  </si>
  <si>
    <t>ML</t>
  </si>
  <si>
    <t>Cabo de energia na coloração preta.</t>
  </si>
  <si>
    <t>Vendido por metro linear (ML).</t>
  </si>
  <si>
    <t>Acompanha cabo de aço, se necessário.</t>
  </si>
  <si>
    <t>Cód: 100475
NCM: 85444900</t>
  </si>
  <si>
    <r>
      <rPr>
        <rFont val="Calibri"/>
        <b/>
        <color theme="1"/>
        <sz val="14.0"/>
        <u/>
      </rPr>
      <t>Atenção:</t>
    </r>
    <r>
      <rPr>
        <rFont val="Calibri"/>
        <color theme="1"/>
        <sz val="12.0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rFont val="Calibri"/>
        <color rgb="FFFF0000"/>
        <sz val="12.0"/>
      </rPr>
      <t xml:space="preserve"> </t>
    </r>
    <r>
      <rPr>
        <rFont val="Calibri"/>
        <color theme="1"/>
        <sz val="12.0"/>
      </rPr>
      <t xml:space="preserve">Qualquer mudança na legislação no ano corrente envolvendo novas tributações será repassado por e-mail.
- Os valores das lâmpadas importadas poderão sofrer acréscimos caso a variação cambial do dólar ultrapasse R$ 4,80.                                                                                                        </t>
    </r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</si>
  <si>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</si>
  <si>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Luminárias Outdoor</t>
  </si>
  <si>
    <t>Estrutura em pintura eletrostática semi brilho a pó anticorrosão, na cor preta ou areia.</t>
  </si>
  <si>
    <t>Cúpula em vidro leitoso soprado.</t>
  </si>
  <si>
    <t>Acompanha 1,5m de cabo de energia preto.</t>
  </si>
  <si>
    <t>Não acompanha plug de tomada e interruptor para acendimento.</t>
  </si>
  <si>
    <r>
      <rPr>
        <rFont val="Calibri"/>
        <color theme="1"/>
        <sz val="10.0"/>
      </rPr>
      <t>Modelo P:</t>
    </r>
    <r>
      <rPr>
        <rFont val="Calibri"/>
        <color theme="1"/>
        <sz val="10.0"/>
      </rPr>
      <t xml:space="preserve"> BULBO LED G45 E27 (Bivolt).</t>
    </r>
  </si>
  <si>
    <t>Modelo G: BULBO LED A60 E27 (Bivolt).</t>
  </si>
  <si>
    <t>MODELO G                  
Cód: 100652                  NCM: 94052900</t>
  </si>
  <si>
    <r>
      <rPr>
        <rFont val="Calibri"/>
        <color theme="1"/>
        <sz val="10.0"/>
      </rPr>
      <t>Modelo P:</t>
    </r>
    <r>
      <rPr>
        <rFont val="Calibri"/>
        <color theme="1"/>
        <sz val="10.0"/>
      </rPr>
      <t xml:space="preserve"> BULBO LED G45 E27 (Bivolt).</t>
    </r>
  </si>
  <si>
    <t>MODELO P 
Cód: 100665                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</si>
  <si>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</si>
  <si>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Acompanha 2m cabo para recarregar a bateria.</t>
  </si>
  <si>
    <t>Acompanha lâmpada LED SMD 1W G4 (Bivolt).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</si>
  <si>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modelo G, 12 horas modelo P de uso).</t>
    </r>
  </si>
  <si>
    <t>MODELO P                      Cód: 100665                  NCM: 94052900</t>
  </si>
  <si>
    <t>MODELO G                         Cód: 100652                  NCM: 94052900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</si>
  <si>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modelo G, 12 horas modelo P de uso).</t>
    </r>
  </si>
  <si>
    <t>MODELO P 
Cód: 100665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</si>
  <si>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</si>
  <si>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Parafusos em metal pintado da cor da estrutura.</t>
  </si>
  <si>
    <r>
      <rPr>
        <rFont val="Calibri"/>
        <color theme="1"/>
        <sz val="10.0"/>
      </rPr>
      <t>Modelo P:</t>
    </r>
    <r>
      <rPr>
        <rFont val="Calibri"/>
        <color theme="1"/>
        <sz val="10.0"/>
      </rPr>
      <t xml:space="preserve"> BULBO LED G45 E27 (Bivolt).</t>
    </r>
  </si>
  <si>
    <t>MODELO P 
Cód: 100723
NCM: 94052900</t>
  </si>
  <si>
    <t>MODELO G                     Cód: 100971                  NCM:94052900</t>
  </si>
  <si>
    <r>
      <rPr>
        <rFont val="Calibri"/>
        <color theme="1"/>
        <sz val="10.0"/>
      </rPr>
      <t xml:space="preserve">Possui bateria recarregável. </t>
    </r>
    <r>
      <rPr>
        <rFont val="Calibri"/>
        <b/>
        <color theme="1"/>
        <sz val="10.0"/>
      </rPr>
      <t>(autonomia  de 9hrs modelo G, 12 horas modelo P de uso).</t>
    </r>
  </si>
  <si>
    <t>MODELO G
Cód: 100971
NCM:94052900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</si>
  <si>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</si>
  <si>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PENDENTE GRAPE</t>
  </si>
  <si>
    <t xml:space="preserve">Estrutura em pintura eletrostática semi brilho preto e areia textura brilho. </t>
  </si>
  <si>
    <t>Modelo P: acompanha lâmpada BULBO LED G45 E27 (Bivolt).</t>
  </si>
  <si>
    <t>(P) - Ø 21 x 62</t>
  </si>
  <si>
    <t>Modelo G: acompanha lâmpada BULBO LED A60 E27 (Bivolt).</t>
  </si>
  <si>
    <t>(G) - Ø 26 x 66</t>
  </si>
  <si>
    <t>MODELO P
Cód: 100523
NCM: 94052900</t>
  </si>
  <si>
    <t>MODELO G
Cód: 100972
NCM: 94052900</t>
  </si>
  <si>
    <t>LUMINÁRIA DE PISO GRAPE CUBB OUTDOOR</t>
  </si>
  <si>
    <t>Estrutura aço carbono ou aço inox, ambos em pintura eletrostática semi brilho a pó anticorrosão, na cor preta ou areia.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</si>
  <si>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</si>
  <si>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PISO GRAPE CUBB OUTDOOR - COM BATERIA</t>
  </si>
  <si>
    <r>
      <rPr>
        <rFont val="Calibri, Arial"/>
        <color theme="1"/>
        <sz val="10.0"/>
      </rPr>
      <t xml:space="preserve">Possui bateria recarregável. </t>
    </r>
    <r>
      <rPr>
        <rFont val="Calibri, Arial"/>
        <b/>
        <color theme="1"/>
        <sz val="10.0"/>
      </rPr>
      <t>(autonomia  de 9hrs de uso).</t>
    </r>
  </si>
  <si>
    <t xml:space="preserve">LUMINÁRIA GHOST OUTDOOR (modelo P) </t>
  </si>
  <si>
    <t>Estrutura em aço carbono com pintura eletrostática semi brilho a pó anticorrosão, na cor preta e areia.</t>
  </si>
  <si>
    <t>Base em pedra sabão brilho com anel em metal pintado na mesma cor da estrutura.</t>
  </si>
  <si>
    <t>Acompanha lâmpada BULBO LED TBL 40, não dimerizável (Bivolt).</t>
  </si>
  <si>
    <t>Cód: 102532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</si>
  <si>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</si>
  <si>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 xml:space="preserve">LUMINÁRIA GHOST OUTDOOR (modelo G) </t>
  </si>
  <si>
    <t>Acompanha lâmpada Bulbo Led A60 E27 dimerizável (Bivolt).</t>
  </si>
  <si>
    <t>Cód: 102534 
NCM: 94052900</t>
  </si>
  <si>
    <t xml:space="preserve">PENDENTE
FULL 
OUTDOOR </t>
  </si>
  <si>
    <t>Ø 83 x 112</t>
  </si>
  <si>
    <t>Estrutura em metal revestida de corda náutica Off White.</t>
  </si>
  <si>
    <t>Externo revestido em tecido claro.</t>
  </si>
  <si>
    <t>Estrutura interna e fechamento de teto em aço carbono com pintura eletrostática semi brilho areia.</t>
  </si>
  <si>
    <t xml:space="preserve">Acompanha lâmpada Led 11w 2700k (Bivolt). </t>
  </si>
  <si>
    <t>Cód: 101651
NCM: 94052900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</si>
  <si>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</si>
  <si>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PISO
WAVE
OUTDOOR
(Modelo 01)</t>
  </si>
  <si>
    <t>Cúpula revestida em cordão sintético.</t>
  </si>
  <si>
    <t>Estrutura da cúpula em aço inox pintado próximo a trama</t>
  </si>
  <si>
    <t>Estrutura central em aço inox pintado, disponível em pinturas eletrostática semi brilho.</t>
  </si>
  <si>
    <t>Pegador em aço inox segue o acabamento da estrutura central.</t>
  </si>
  <si>
    <t>Base em mármore branco natural ou pedra sabão natural.</t>
  </si>
  <si>
    <t>LUMINÁRIA DE PISO
WAVE
OUTDOOR
(Modelo 02)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</si>
  <si>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</si>
  <si>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MESA 
WAVE
OUTDOOR
(modelo 01)</t>
  </si>
  <si>
    <t>Estrutura da cúpula em aço inox  pintado próximo a trama</t>
  </si>
  <si>
    <t>Pegador em  aço inox segue o acabamento da estrutura central.</t>
  </si>
  <si>
    <t>Cabo de energia em 120cm.</t>
  </si>
  <si>
    <t>LUMINÁRIA DE MESA 
WAVE
OUTDOOR
(modelo 02)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</si>
  <si>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</si>
  <si>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LUMINÁRIA DE MESA PHILL
OUTDOOR</t>
  </si>
  <si>
    <t>Estrutura externa em aço inox pintado, disponível em pinturas eletrostática semi brilho.</t>
  </si>
  <si>
    <t>Estrutura da trama em aço inox pintada próxima a cor da trama.</t>
  </si>
  <si>
    <t>Trama de cordão sintético.</t>
  </si>
  <si>
    <t>LUMINÁRIA DE MESA PODD
OUTDOOR</t>
  </si>
  <si>
    <t>Estrutura da trama em aço inox  pintada próxima a cor da trama.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</si>
  <si>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</si>
  <si>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r>
      <rPr>
        <rFont val="Calibri"/>
        <b/>
        <color theme="1"/>
        <sz val="12.0"/>
        <u/>
      </rPr>
      <t>Atenção:</t>
    </r>
    <r>
      <rPr>
        <rFont val="Calibri"/>
        <color theme="1"/>
        <sz val="12.0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rFont val="Calibri"/>
        <color rgb="FFFF0000"/>
        <sz val="12.0"/>
      </rPr>
      <t xml:space="preserve"> </t>
    </r>
    <r>
      <rPr>
        <rFont val="Calibri"/>
        <color theme="1"/>
        <sz val="12.0"/>
      </rPr>
      <t>Qualquer mudança na legislação no ano corrente envolvendo novas tributações será repassado por e-mail.
- Os valores das lâmpadas importadas poderão sofrer acréscimos caso a variação cambial do dólar ultrapasse R$ 4,80.
- Informamos que os produtos Luminária de Piso e Luminárias de Mesa, quando modelos para uso outdoor, acompanham, por padrão, capa de proteção.</t>
    </r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</si>
  <si>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</si>
  <si>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Acessórios</t>
  </si>
  <si>
    <t xml:space="preserve">RECIPIENTE
MUSH     </t>
  </si>
  <si>
    <t>38 x 38 x 45</t>
  </si>
  <si>
    <t>Estrutura em metalizados, latão brilho, latão envelhecido ou aço carbono pintado de preto microtextura.</t>
  </si>
  <si>
    <t>Quando em metalizados, disponível em ônix, ônix II, latão champagne fosco ou latão champagne II.</t>
  </si>
  <si>
    <t>Latão|
Metalizado</t>
  </si>
  <si>
    <t>Recipiente em vidro transparente, fumê, dark ou âmbar.</t>
  </si>
  <si>
    <t>Lembrando que esta peça pode sofrer variações na espessura do vidro, bem como na altura, podendo variar até 2cm tanto para mais quanto para menos, devido a técnica de vidro soprado.</t>
  </si>
  <si>
    <t>Cód: 100194
NCM: 70200090</t>
  </si>
  <si>
    <t xml:space="preserve">RECIPIENTE
MUSH
(vidro jateado)  </t>
  </si>
  <si>
    <t xml:space="preserve">Estrutura em metalizados, latão brilho, latão envelhecido ou aço carbono pintado de preto microtextura. </t>
  </si>
  <si>
    <t xml:space="preserve">Recipiente em vidro jateado, disponível em 03 variações (jateado transparente, jateado transparente gradiente e jateado preto gradiente). </t>
  </si>
  <si>
    <t>Quando em acabamento gradiente o padrão será escuro embaixo e clareado do meio para cima.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</si>
  <si>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</si>
  <si>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Componentes</t>
  </si>
  <si>
    <t>Valores</t>
  </si>
  <si>
    <t>VIDRO GLOBO</t>
  </si>
  <si>
    <t>-</t>
  </si>
  <si>
    <t>Disponível em vidro jateado fumê ou vidro leitoso.</t>
  </si>
  <si>
    <t>Tamanhos: 
- Vidro globo Ø10cm
- Vidro globo Ø12cm</t>
  </si>
  <si>
    <t>Sob consulta</t>
  </si>
  <si>
    <t>sob consulta</t>
  </si>
  <si>
    <t>Cód: 104631
NCM: 94054900</t>
  </si>
  <si>
    <t>VIDRO MUSH</t>
  </si>
  <si>
    <t>Disponível em vidro fumê ou vidro transparente.</t>
  </si>
  <si>
    <t>Tamanhos: 
- Vidro Mush P
- Vidro Mush M
- Vidro Mush G</t>
  </si>
  <si>
    <t>Quando luminária mush G e pendente mush G, apenas vidro transparente.</t>
  </si>
  <si>
    <t>Cód: 104657
NCM: 94054900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</si>
  <si>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</si>
  <si>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LÂMPADA PADRÃO</t>
  </si>
  <si>
    <t>Lâmpadas disponíveis com voltagens de 110v, 220v ou bivolt.</t>
  </si>
  <si>
    <t>Cód: 104780
NCM: 85395200</t>
  </si>
  <si>
    <t>CÚPULA DE TECIDO</t>
  </si>
  <si>
    <t>Cúpulas de tecido para os itens:
- Jardim Lanterna (Mod. 01, 02 e 04)
- Jardim Mesa (Mod. 01, 02 e 03)
- Jardim Piso (Mod. 01, 02 e 03)
- Pendente Jardim (Mod. 01, 02 e 03)</t>
  </si>
  <si>
    <t>Cód: 104791
NCM: 94059900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</si>
  <si>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</si>
  <si>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CÚPULA DE VIDRO</t>
  </si>
  <si>
    <t>Cúpulas de vidro para os itens:
- Linha Grape.</t>
  </si>
  <si>
    <t>Cód: 105411
NCM: 94054900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</si>
  <si>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</si>
  <si>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Acabamentos Indoor</t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</si>
  <si>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</si>
  <si>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</si>
  <si>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</si>
  <si>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</si>
  <si>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</si>
  <si>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</si>
  <si>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Cores Classe 02</t>
  </si>
  <si>
    <t>- Natural</t>
  </si>
  <si>
    <t>- Carbono Liso</t>
  </si>
  <si>
    <t>- Albanizado (Branco)</t>
  </si>
  <si>
    <t>- Cor 01</t>
  </si>
  <si>
    <t>- Carbono Maquinado</t>
  </si>
  <si>
    <t>- Ebanizado/Cor 05 (Preto)</t>
  </si>
  <si>
    <t>- Whisky/Cor 02</t>
  </si>
  <si>
    <t>- Brown Maquinado</t>
  </si>
  <si>
    <t>- Brown</t>
  </si>
  <si>
    <t>- Cor 102</t>
  </si>
  <si>
    <t>- Lavado Maquinado</t>
  </si>
  <si>
    <t>- Imbuia Mel/Cor 03</t>
  </si>
  <si>
    <t>- Nogueira</t>
  </si>
  <si>
    <t>- Loro Preto</t>
  </si>
  <si>
    <t>- Imbuia Negra/Cor 04</t>
  </si>
  <si>
    <t>- Nogueira 02</t>
  </si>
  <si>
    <t>- Riscada</t>
  </si>
  <si>
    <t>- Nogueira Estonado</t>
  </si>
  <si>
    <t>- Ônix</t>
  </si>
  <si>
    <t>- Canyon</t>
  </si>
  <si>
    <t>- Pau Ferro</t>
  </si>
  <si>
    <t>- Nogueira Estonado Queimado</t>
  </si>
  <si>
    <t>- Black Yellow</t>
  </si>
  <si>
    <t>- Frost</t>
  </si>
  <si>
    <t>Lâminas Classe 02</t>
  </si>
  <si>
    <t>- Griss</t>
  </si>
  <si>
    <t>- Canyon Dark</t>
  </si>
  <si>
    <t>- Carvalho Natural</t>
  </si>
  <si>
    <t>- Areia 02</t>
  </si>
  <si>
    <t>- Ebanizado (Preto)</t>
  </si>
  <si>
    <t>- Carvalho Tingido</t>
  </si>
  <si>
    <t>- Brown Estonado</t>
  </si>
  <si>
    <t>- Loro Freijó</t>
  </si>
  <si>
    <t>- Brown Estonado Queimado</t>
  </si>
  <si>
    <t>- Cinza</t>
  </si>
  <si>
    <t>Tingimentos podem ser aplicados somente na Madeira de Tauari ou na Madeira de Carvalho.</t>
  </si>
  <si>
    <t>- Feu</t>
  </si>
  <si>
    <t>Madeira/Lâmina Riscada</t>
  </si>
  <si>
    <t>- Feu II</t>
  </si>
  <si>
    <t>- Tingimento Bege</t>
  </si>
  <si>
    <t>- Feu II Estonado</t>
  </si>
  <si>
    <t>Revestimentos</t>
  </si>
  <si>
    <t>- Tingimento Feu II</t>
  </si>
  <si>
    <t>- Feu II Estonado Queimado</t>
  </si>
  <si>
    <t>- Flame Steel</t>
  </si>
  <si>
    <t>- Areia</t>
  </si>
  <si>
    <t>- Tingimento Frost</t>
  </si>
  <si>
    <t>- Ônix Estonado</t>
  </si>
  <si>
    <t>- Lava</t>
  </si>
  <si>
    <t>- Tingimento Ebanizado (Preto)</t>
  </si>
  <si>
    <t>- Ônix Estonado Queimado</t>
  </si>
  <si>
    <t>Revestimento lava apenas no aéreo stone. Flame steel tem caracteristicas iguais ao aço cru, pode aparecer imperfeições, riscos e demais detalhes.</t>
  </si>
  <si>
    <t>Acabamentos "Riscados" disponíveis apenas para lâmina riscada. Para madeira riscada consultar com a fábrica sua disponibilidade.</t>
  </si>
  <si>
    <t>- Areia Estonado</t>
  </si>
  <si>
    <t>- Truffle Estonado</t>
  </si>
  <si>
    <t>Tingimentos podem ser aplicados somente na Lâmina de Carvalho.</t>
  </si>
  <si>
    <t>- Areia Estonado Queimado</t>
  </si>
  <si>
    <t>- Black Yellow Estonado</t>
  </si>
  <si>
    <t>- Black Yellow Estonado Queimado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</si>
  <si>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</si>
  <si>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Lacas Padrões</t>
  </si>
  <si>
    <t>Tramas de Papel</t>
  </si>
  <si>
    <t>Mármores / Pedras</t>
  </si>
  <si>
    <t xml:space="preserve">- Laca Branca </t>
  </si>
  <si>
    <t>- Fio de Papel Bege</t>
  </si>
  <si>
    <t>Classe 01</t>
  </si>
  <si>
    <t>Marmo Bene</t>
  </si>
  <si>
    <t xml:space="preserve">- Laca Preta </t>
  </si>
  <si>
    <t>- Fio de Papel Natural</t>
  </si>
  <si>
    <t xml:space="preserve"> - Carrara</t>
  </si>
  <si>
    <t>- Marmo Bene Rosa</t>
  </si>
  <si>
    <t>- Laca Verde Musgo</t>
  </si>
  <si>
    <t xml:space="preserve"> - Nero Marquina</t>
  </si>
  <si>
    <t>- Marmo Bene Carrara</t>
  </si>
  <si>
    <t>Cordas</t>
  </si>
  <si>
    <t>- Laca M155 (sayerlack)</t>
  </si>
  <si>
    <t xml:space="preserve"> - Emperador</t>
  </si>
  <si>
    <t>- Marmo Bene Nero Marquina</t>
  </si>
  <si>
    <t>- Preta</t>
  </si>
  <si>
    <t>- Nude Gradiente</t>
  </si>
  <si>
    <t xml:space="preserve"> - Verde</t>
  </si>
  <si>
    <t>- Marmo Bene Verde</t>
  </si>
  <si>
    <t>- Branca</t>
  </si>
  <si>
    <t>- Preto Microtextura</t>
  </si>
  <si>
    <t xml:space="preserve"> - Pedra Victória Falls</t>
  </si>
  <si>
    <t>- Marmo Bene Branco</t>
  </si>
  <si>
    <t>- Algodão Cru</t>
  </si>
  <si>
    <t>- Branco Microtextura</t>
  </si>
  <si>
    <t xml:space="preserve"> - Travertino Titanium Fos.</t>
  </si>
  <si>
    <t>* Marmo bene é uma possibilidade de variação do mármore padrão, sendo apresentada de forma mais fina e leve. Disponível apenas para algumas peças em linha.</t>
  </si>
  <si>
    <t>- Areia Microtextura</t>
  </si>
  <si>
    <t>Madeiras Naturais</t>
  </si>
  <si>
    <t xml:space="preserve"> - Gris Armani</t>
  </si>
  <si>
    <t>- Laca Clay</t>
  </si>
  <si>
    <t>- Tauari Natural</t>
  </si>
  <si>
    <t xml:space="preserve"> - Pedra Ancian</t>
  </si>
  <si>
    <t>- Laca Clay Gradiente</t>
  </si>
  <si>
    <t>- Carvalho Natural (sob consulta)</t>
  </si>
  <si>
    <t xml:space="preserve"> - Pedra Sabão</t>
  </si>
  <si>
    <t>- Laca Café</t>
  </si>
  <si>
    <t>- Carvalho Tingido (sob consulta)</t>
  </si>
  <si>
    <t>Classe 02</t>
  </si>
  <si>
    <t>Mármore Blend</t>
  </si>
  <si>
    <t>- Laca Creme</t>
  </si>
  <si>
    <t>- Nogueira (sob consulta)</t>
  </si>
  <si>
    <t xml:space="preserve"> - Mármore Vogue Fosco</t>
  </si>
  <si>
    <t>- Claro</t>
  </si>
  <si>
    <t>- Laca Bordo</t>
  </si>
  <si>
    <t>- Cerejeira (sob consulta)</t>
  </si>
  <si>
    <t xml:space="preserve"> - Mármore Branco</t>
  </si>
  <si>
    <t>- Escuro</t>
  </si>
  <si>
    <t>Lacas possuem a possibilidade de serem feitas brilho ou fosca. Lacas (Sayerlack) terão acréscimo de 8% sobre o valor base.</t>
  </si>
  <si>
    <t xml:space="preserve"> - Mármore Rosa</t>
  </si>
  <si>
    <t>* Mármore exclusivo para alguns itens.</t>
  </si>
  <si>
    <t>Vidros</t>
  </si>
  <si>
    <t>* Mármores e pedras terão como padrão a aplicação de verniz de proteção, sendo possível brilho ou fosco. Exceção a pedra Travertino Titanium e o mármore Vogue, que serão possíveis apenas no verniz fosco.</t>
  </si>
  <si>
    <t>- Transparente</t>
  </si>
  <si>
    <t>Quartzitos</t>
  </si>
  <si>
    <t>- Extra Clear</t>
  </si>
  <si>
    <t xml:space="preserve"> - Santorini</t>
  </si>
  <si>
    <t>- Jateado Transparente</t>
  </si>
  <si>
    <t xml:space="preserve"> - Santorini Levigado</t>
  </si>
  <si>
    <t>Pedras Levigadas</t>
  </si>
  <si>
    <t>- Jateado Transparente Gradiente</t>
  </si>
  <si>
    <t xml:space="preserve"> - Fossil Brown</t>
  </si>
  <si>
    <t xml:space="preserve"> - Pedra Rosa levigada</t>
  </si>
  <si>
    <t>Cordão</t>
  </si>
  <si>
    <t>- Jateado Preto Gradiente</t>
  </si>
  <si>
    <t xml:space="preserve"> - Fossil Brown Levigado</t>
  </si>
  <si>
    <t xml:space="preserve"> - Pedra Branca levigada</t>
  </si>
  <si>
    <t>- Cordão Sintético Preto</t>
  </si>
  <si>
    <t>- Fusing Ice</t>
  </si>
  <si>
    <t xml:space="preserve"> - Ônix Bambu</t>
  </si>
  <si>
    <t xml:space="preserve"> - Pedra Sabão levigada</t>
  </si>
  <si>
    <t>- Cordão Sintético Areia</t>
  </si>
  <si>
    <t>- Fusing Bronze</t>
  </si>
  <si>
    <t xml:space="preserve"> - Ônix Bambu Levigado</t>
  </si>
  <si>
    <t>* Pedra Santorine Levigado, Pedra Ônix Bamboo Levigado, Pedra Sabão Levigado, Pedra Rosa levigado e pedra Branco levigado disponíveis apenas ao natural, sem verniz de proteção.</t>
  </si>
  <si>
    <t>- Cordão Sintético Cinza</t>
  </si>
  <si>
    <t>- Fusing Fumê</t>
  </si>
  <si>
    <t xml:space="preserve"> - Nero Marinace</t>
  </si>
  <si>
    <t>- Cordão Sintético Cinza Escuro</t>
  </si>
  <si>
    <t xml:space="preserve"> - Nero Marinace Levigado</t>
  </si>
  <si>
    <t>- Cordão Sintético Verde Bambú</t>
  </si>
  <si>
    <t>Quartzitos disponíveis em quantidades limitadas, favor consultar á fábrica.</t>
  </si>
  <si>
    <t>- Cordão Sintético Bege</t>
  </si>
  <si>
    <t>* Pedra Sabão Levigada com espessura máxima de 4cm.</t>
  </si>
  <si>
    <t>- Cordão Sintético Gagino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</si>
  <si>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</si>
  <si>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</si>
  <si>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</si>
  <si>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</si>
  <si>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</si>
  <si>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</si>
  <si>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</si>
  <si>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</si>
  <si>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Inox Brilho</t>
  </si>
  <si>
    <t xml:space="preserve"> - Ônix Brilho</t>
  </si>
  <si>
    <t>- Imbuia Mel</t>
  </si>
  <si>
    <t>- Ônix fosco e brilho</t>
  </si>
  <si>
    <t xml:space="preserve"> - Latão Brilho</t>
  </si>
  <si>
    <t xml:space="preserve"> - Oxidação Negra Brilho</t>
  </si>
  <si>
    <t>- Envelhecido</t>
  </si>
  <si>
    <t>- Ônix textura</t>
  </si>
  <si>
    <t xml:space="preserve"> - Latão Escurecido Brilho</t>
  </si>
  <si>
    <t xml:space="preserve"> - Latão Champagne II</t>
  </si>
  <si>
    <t>- Feu II Envelhecido</t>
  </si>
  <si>
    <t>- Ouro Rosa fosco e brilho</t>
  </si>
  <si>
    <t xml:space="preserve"> - Latão Envelhecido Brilho</t>
  </si>
  <si>
    <t xml:space="preserve"> - Bronze</t>
  </si>
  <si>
    <t>- Black Yellow Envelhecido</t>
  </si>
  <si>
    <t>- Ônix Slot Fosco</t>
  </si>
  <si>
    <t xml:space="preserve"> - Latão Escovado Fosco</t>
  </si>
  <si>
    <t xml:space="preserve"> - Bronze Envelhecido </t>
  </si>
  <si>
    <t>Palhas de Aramida:</t>
  </si>
  <si>
    <t>- Latão Slot Fosco</t>
  </si>
  <si>
    <t xml:space="preserve"> - Latão Gradiente Brilho/Fosco</t>
  </si>
  <si>
    <t xml:space="preserve"> - Gray Envelhecido</t>
  </si>
  <si>
    <t>- Ebanizada</t>
  </si>
  <si>
    <t>Gane</t>
  </si>
  <si>
    <t xml:space="preserve"> - Cobre Brilho</t>
  </si>
  <si>
    <t xml:space="preserve"> - Ônix II</t>
  </si>
  <si>
    <t>- Bronze</t>
  </si>
  <si>
    <t>- Gane LP 903</t>
  </si>
  <si>
    <t xml:space="preserve"> - Metal</t>
  </si>
  <si>
    <t xml:space="preserve"> - Titânio Brilho</t>
  </si>
  <si>
    <t>Palhas de Algodão:</t>
  </si>
  <si>
    <t>- Gane OX 819</t>
  </si>
  <si>
    <t>Carved (Esculpido)</t>
  </si>
  <si>
    <t>Metalizado titânio brilho é exclusivo do pendente ponto.</t>
  </si>
  <si>
    <t xml:space="preserve"> - Tingimento Coal</t>
  </si>
  <si>
    <t>- Whisky</t>
  </si>
  <si>
    <t xml:space="preserve"> - Tingimento Ebanizado</t>
  </si>
  <si>
    <t>Cortiças</t>
  </si>
  <si>
    <t xml:space="preserve"> - Tingimento Feu II</t>
  </si>
  <si>
    <t>- Imbuia Negra</t>
  </si>
  <si>
    <t xml:space="preserve"> - Claro</t>
  </si>
  <si>
    <t xml:space="preserve"> - Tingimento Areia</t>
  </si>
  <si>
    <t>- Ebanizado</t>
  </si>
  <si>
    <t>Únicos tingimentos disponíveis para Carved.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</si>
  <si>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</si>
  <si>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 ou carvalho), com valor determinado em tabela, poderão sofrer acréscimos caso a variação cambial do dólar ultrapasse R$ 6,00. 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</si>
  <si>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</si>
  <si>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Acabamentos IN &amp; OUT</t>
  </si>
  <si>
    <t>Madeiras</t>
  </si>
  <si>
    <t>Cordas Náuticas</t>
  </si>
  <si>
    <t>Pinturas Eletrostática</t>
  </si>
  <si>
    <t>- Pedra Branca Natural</t>
  </si>
  <si>
    <t>- Teca</t>
  </si>
  <si>
    <t>- Bege</t>
  </si>
  <si>
    <t>- Areia Semi Brilho</t>
  </si>
  <si>
    <t>- Pedra Rosa Natural</t>
  </si>
  <si>
    <t>- Azul Escuro Semi Brilho</t>
  </si>
  <si>
    <t>Tingimentos (Teca)</t>
  </si>
  <si>
    <t>- Pedra Ancian Natural</t>
  </si>
  <si>
    <t>- Champagne</t>
  </si>
  <si>
    <t>- Branco Semi Brilho</t>
  </si>
  <si>
    <t>- Pedra Café Imperial Levigado Nat.</t>
  </si>
  <si>
    <t>- Cinza Escuro</t>
  </si>
  <si>
    <t>- Camel Semi Brilho</t>
  </si>
  <si>
    <t>- Café</t>
  </si>
  <si>
    <t>- Pedra Café Imperial Natural</t>
  </si>
  <si>
    <t>- Creme</t>
  </si>
  <si>
    <t>- Marrom Semi Brilho</t>
  </si>
  <si>
    <t>- Chocolate</t>
  </si>
  <si>
    <t>- Pedra Preto Absoluto Natural</t>
  </si>
  <si>
    <t>- Gold</t>
  </si>
  <si>
    <t>- Nude Semi Brilho</t>
  </si>
  <si>
    <t>- Cloud</t>
  </si>
  <si>
    <t>- Pedra Sabão Levigado Natural</t>
  </si>
  <si>
    <t>- Off White</t>
  </si>
  <si>
    <t>- Preto Semi Brilho</t>
  </si>
  <si>
    <t>- Ice</t>
  </si>
  <si>
    <t>- Pedra Sabão Natural</t>
  </si>
  <si>
    <t>- Silck Semi Brilho</t>
  </si>
  <si>
    <t>- Lavado</t>
  </si>
  <si>
    <t xml:space="preserve">Mármores e pedras disponíveis apenas ao natural, sem aplicação de verniz de proteção, apenas uso de 
impermeabilizante. </t>
  </si>
  <si>
    <t>- Silver</t>
  </si>
  <si>
    <t>- Vermelho Semi Brilho</t>
  </si>
  <si>
    <t>- Pistache</t>
  </si>
  <si>
    <t>- Verde Oliva</t>
  </si>
  <si>
    <t>- Verde Musgo Semi Brilho</t>
  </si>
  <si>
    <t>- Preto</t>
  </si>
  <si>
    <t>- Vermelho</t>
  </si>
  <si>
    <t>- Cinza Escuro Semi Brilho</t>
  </si>
  <si>
    <t>- Preto Microtextura Fosco</t>
  </si>
  <si>
    <t>* Pedra Sabão Levigada natural com espessura máxima de 4cm.</t>
  </si>
  <si>
    <t>Tingimento lavado não recebe verniz de proteção.</t>
  </si>
  <si>
    <t>Pintura Preto Microtextura Fosco será somente possível nas luminárias.</t>
  </si>
  <si>
    <t>Fita</t>
  </si>
  <si>
    <t>Pinturas / Lacas</t>
  </si>
  <si>
    <t>- Fita Sintética Graphite</t>
  </si>
  <si>
    <t>- Laca Branca Brilho</t>
  </si>
  <si>
    <t>- Fita Sintética Madri</t>
  </si>
  <si>
    <t>- Aço Carbono</t>
  </si>
  <si>
    <t>- Laca Creme Brilho</t>
  </si>
  <si>
    <t>- Fita Sintética Preta</t>
  </si>
  <si>
    <t>- Inox Escovado</t>
  </si>
  <si>
    <t>- Laca Preta Brilho</t>
  </si>
  <si>
    <t>- Inox Polido</t>
  </si>
  <si>
    <t>- Laca Verde Musgo Brilho</t>
  </si>
  <si>
    <t>- Alumínio</t>
  </si>
  <si>
    <t>- Pintura Preto Semi Brilho</t>
  </si>
  <si>
    <t>- Alumínio Escovado</t>
  </si>
  <si>
    <t>Lacas para área externa serão possíveis aplicadar apenas na fibra. Pintura Preto Semi Brilho apenas disponível em peças de Alumínio.</t>
  </si>
  <si>
    <t>Telas</t>
  </si>
  <si>
    <t>- Tela Expandida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</si>
  <si>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</si>
  <si>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</si>
  <si>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</si>
  <si>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rFont val="Calibri"/>
        <color theme="1"/>
        <sz val="8.0"/>
      </rPr>
      <t xml:space="preserve">www.sollos.ind.br   |   </t>
    </r>
    <r>
      <rPr>
        <rFont val="Wingdings"/>
        <color theme="1"/>
        <sz val="8.0"/>
      </rPr>
      <t>(</t>
    </r>
    <r>
      <rPr>
        <rFont val="Calibri"/>
        <color theme="1"/>
        <sz val="8.0"/>
      </rPr>
      <t xml:space="preserve">(49)3641 0014  -  (49)3641 0201   |   </t>
    </r>
    <r>
      <rPr>
        <rFont val="Wingdings"/>
        <color theme="1"/>
        <sz val="8.0"/>
      </rPr>
      <t>*</t>
    </r>
    <r>
      <rPr>
        <rFont val="Calibri"/>
        <color theme="1"/>
        <sz val="8.0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</si>
</sst>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* #,##0.00\ &quot;€&quot;_-;\-* #,##0.00\ &quot;€&quot;_-;_-* &quot;-&quot;??\ &quot;€&quot;_-;_-@"/>
    <numFmt numFmtId="169" formatCode="[$R$ -416]#,##0.00"/>
  </numFmts>
  <fonts count="58">
    <font>
      <sz val="11.0"/>
      <color theme="1"/>
      <name val="Calibri"/>
      <scheme val="minor"/>
    </font>
    <font>
      <b/>
      <sz val="12.0"/>
      <color theme="1"/>
      <name val="Calibri"/>
    </font>
    <font>
      <sz val="14.0"/>
      <color theme="1"/>
      <name val="Arial"/>
    </font>
    <font/>
    <font>
      <i/>
      <sz val="28.0"/>
      <color theme="1"/>
      <name val="Bell MT"/>
    </font>
    <font>
      <sz val="8.0"/>
      <color theme="1"/>
      <name val="Calibri"/>
    </font>
    <font>
      <sz val="11.0"/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2.0"/>
      <color rgb="FFFF0000"/>
      <name val="Arial"/>
    </font>
    <font>
      <sz val="8.0"/>
      <color rgb="FFFF0000"/>
      <name val="Arial"/>
    </font>
    <font>
      <b/>
      <sz val="22.0"/>
      <color theme="1"/>
      <name val="Calibri"/>
    </font>
    <font>
      <b/>
      <sz val="12.0"/>
      <color rgb="FFFF0000"/>
      <name val="Arial"/>
    </font>
    <font>
      <b/>
      <sz val="36.0"/>
      <color rgb="FF595959"/>
      <name val="Arial"/>
    </font>
    <font>
      <sz val="28.0"/>
      <color rgb="FF595959"/>
      <name val="Trebuchet MS"/>
    </font>
    <font>
      <sz val="10.0"/>
      <color theme="1"/>
      <name val="Calibri"/>
    </font>
    <font>
      <sz val="16.0"/>
      <color theme="1"/>
      <name val="Calibri"/>
    </font>
    <font>
      <sz val="8.0"/>
      <color theme="1"/>
      <name val="Arial"/>
    </font>
    <font>
      <b/>
      <sz val="8.0"/>
      <color theme="1"/>
      <name val="Arial"/>
    </font>
    <font>
      <sz val="30.0"/>
      <color theme="1"/>
      <name val="Arial"/>
    </font>
    <font>
      <b/>
      <i/>
      <sz val="19.0"/>
      <color rgb="FF3F3F3F"/>
      <name val="Arimo"/>
    </font>
    <font>
      <sz val="9.0"/>
      <color rgb="FF3F3F3F"/>
      <name val="Eras Medium ITC"/>
    </font>
    <font>
      <b/>
      <sz val="9.0"/>
      <color rgb="FF3F3F3F"/>
      <name val="Eras Medium ITC"/>
    </font>
    <font>
      <sz val="20.0"/>
      <color rgb="FF7F7F7F"/>
      <name val="Arial"/>
    </font>
    <font>
      <sz val="14.0"/>
      <color theme="1"/>
      <name val="Calibri"/>
    </font>
    <font>
      <b/>
      <sz val="8.0"/>
      <color rgb="FFFF0000"/>
      <name val="Calibri"/>
    </font>
    <font>
      <sz val="7.0"/>
      <color theme="1"/>
      <name val="Calibri"/>
    </font>
    <font>
      <sz val="10.0"/>
      <color theme="1"/>
      <name val="Arial"/>
    </font>
    <font>
      <b/>
      <sz val="8.0"/>
      <color theme="1"/>
      <name val="Calibri"/>
    </font>
    <font>
      <sz val="9.0"/>
      <color rgb="FF3F3F3F"/>
      <name val="Arial"/>
    </font>
    <font>
      <sz val="14.0"/>
      <color rgb="FF000000"/>
      <name val="Calibri"/>
    </font>
    <font>
      <sz val="11.0"/>
      <color rgb="FF000000"/>
      <name val="Calibri"/>
    </font>
    <font>
      <b/>
      <sz val="11.0"/>
      <color theme="1"/>
      <name val="Arial"/>
    </font>
    <font>
      <b/>
      <sz val="10.0"/>
      <color theme="1"/>
      <name val="Calibri"/>
    </font>
    <font>
      <sz val="18.0"/>
      <color rgb="FF000000"/>
      <name val="Arial"/>
    </font>
    <font>
      <b/>
      <sz val="8.0"/>
      <color rgb="FF0070C0"/>
      <name val="Calibri"/>
    </font>
    <font>
      <sz val="9.0"/>
      <color theme="1"/>
      <name val="Calibri"/>
    </font>
    <font>
      <sz val="7.0"/>
      <color rgb="FF000000"/>
      <name val="Calibri"/>
    </font>
    <font>
      <b/>
      <sz val="9.0"/>
      <color theme="1"/>
      <name val="Calibri"/>
    </font>
    <font>
      <b/>
      <u/>
      <sz val="16.0"/>
      <color rgb="FF3F3F3F"/>
      <name val="Eras Medium ITC"/>
    </font>
    <font>
      <sz val="14.0"/>
      <color rgb="FF953734"/>
      <name val="Calibri"/>
    </font>
    <font>
      <sz val="8.0"/>
      <color rgb="FF070C11"/>
      <name val="Calibri"/>
    </font>
    <font>
      <sz val="7.0"/>
      <color theme="1"/>
      <name val="Battambang"/>
    </font>
    <font>
      <sz val="10.0"/>
      <color rgb="FFFF0000"/>
      <name val="Calibri"/>
    </font>
    <font>
      <sz val="12.0"/>
      <color rgb="FF000000"/>
      <name val="Arial"/>
    </font>
    <font>
      <sz val="8.0"/>
      <color rgb="FFFF0000"/>
      <name val="Calibri"/>
    </font>
    <font>
      <sz val="11.0"/>
      <color rgb="FF3F3F3F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i/>
      <sz val="10.0"/>
      <color theme="1"/>
      <name val="Calibri"/>
    </font>
    <font>
      <b/>
      <i/>
      <sz val="8.0"/>
      <color theme="1"/>
      <name val="Calibri"/>
    </font>
    <font>
      <i/>
      <sz val="9.0"/>
      <color theme="1"/>
      <name val="Calibri"/>
    </font>
    <font>
      <i/>
      <sz val="11.0"/>
      <color theme="1"/>
      <name val="Calibri"/>
    </font>
    <font>
      <sz val="12.0"/>
      <color rgb="FF3F3F3F"/>
      <name val="Calibri"/>
    </font>
    <font>
      <b/>
      <sz val="12.0"/>
      <color rgb="FF3F3F3F"/>
      <name val="Calibri"/>
    </font>
    <font>
      <b/>
      <sz val="1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9F9F9"/>
        <bgColor rgb="FFF9F9F9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</fills>
  <borders count="94">
    <border/>
    <border>
      <left/>
      <right/>
      <top/>
      <bottom/>
    </border>
    <border>
      <bottom style="medium">
        <color rgb="FF000000"/>
      </bottom>
    </border>
    <border>
      <top style="medium">
        <color rgb="FF000000"/>
      </top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/>
      <right/>
      <top/>
    </border>
    <border>
      <left style="thick">
        <color rgb="FF000000"/>
      </left>
      <top style="dotted">
        <color rgb="FF000000"/>
      </top>
    </border>
    <border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left/>
      <right/>
      <bottom/>
    </border>
    <border>
      <left style="thick">
        <color rgb="FF000000"/>
      </left>
    </border>
    <border>
      <right style="thick">
        <color rgb="FF000000"/>
      </right>
    </border>
    <border>
      <left/>
      <right/>
    </border>
    <border>
      <left style="thick">
        <color rgb="FF000000"/>
      </left>
      <bottom/>
    </border>
    <border>
      <bottom/>
    </border>
    <border>
      <right style="thick">
        <color rgb="FF000000"/>
      </right>
      <bottom/>
    </border>
    <border>
      <left style="thick">
        <color rgb="FF000000"/>
      </left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ck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/>
      <right/>
      <top style="thick">
        <color rgb="FF000000"/>
      </top>
      <bottom/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/>
      <right/>
      <top style="medium">
        <color rgb="FF000000"/>
      </top>
      <bottom/>
    </border>
    <border>
      <left/>
      <right/>
      <top style="thin">
        <color rgb="FF000000"/>
      </top>
    </border>
    <border>
      <left/>
      <right/>
      <bottom style="thin">
        <color rgb="FF000000"/>
      </bottom>
    </border>
    <border>
      <left/>
      <right/>
      <bottom style="medium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bottom style="thin">
        <color rgb="FF000000"/>
      </bottom>
    </border>
    <border>
      <top style="thin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top/>
    </border>
    <border>
      <left style="thin">
        <color rgb="FF000000"/>
      </left>
      <bottom/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</border>
    <border>
      <right/>
    </border>
    <border>
      <top style="medium">
        <color rgb="FF000000"/>
      </top>
      <bottom style="medium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/>
      <top style="dotted">
        <color rgb="FF000000"/>
      </top>
      <bottom/>
    </border>
    <border>
      <right style="thin">
        <color rgb="FF000000"/>
      </right>
      <top/>
    </border>
    <border>
      <right style="thin">
        <color rgb="FF000000"/>
      </right>
    </border>
    <border>
      <left/>
      <right style="thin">
        <color rgb="FF000000"/>
      </right>
      <top/>
    </border>
    <border>
      <lef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2" fillId="0" fontId="3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horizontal="right"/>
    </xf>
    <xf borderId="1" fillId="2" fontId="5" numFmtId="0" xfId="0" applyBorder="1" applyFont="1"/>
    <xf borderId="1" fillId="2" fontId="6" numFmtId="0" xfId="0" applyBorder="1" applyFont="1"/>
    <xf borderId="3" fillId="0" fontId="2" numFmtId="0" xfId="0" applyBorder="1" applyFont="1"/>
    <xf borderId="4" fillId="3" fontId="7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2" fontId="7" numFmtId="0" xfId="0" applyAlignment="1" applyBorder="1" applyFont="1">
      <alignment horizontal="center"/>
    </xf>
    <xf borderId="7" fillId="2" fontId="1" numFmtId="0" xfId="0" applyAlignment="1" applyBorder="1" applyFont="1">
      <alignment horizontal="center" vertical="center"/>
    </xf>
    <xf borderId="0" fillId="0" fontId="2" numFmtId="0" xfId="0" applyFont="1"/>
    <xf borderId="1" fillId="2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" fillId="2" fontId="10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7" fillId="2" fontId="11" numFmtId="2" xfId="0" applyAlignment="1" applyBorder="1" applyFont="1" applyNumberFormat="1">
      <alignment horizontal="center" vertical="center"/>
    </xf>
    <xf borderId="14" fillId="0" fontId="3" numFmtId="0" xfId="0" applyBorder="1" applyFont="1"/>
    <xf borderId="1" fillId="2" fontId="12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3" fontId="12" numFmtId="0" xfId="0" applyBorder="1" applyFont="1"/>
    <xf borderId="1" fillId="3" fontId="12" numFmtId="0" xfId="0" applyBorder="1" applyFont="1"/>
    <xf borderId="19" fillId="3" fontId="13" numFmtId="2" xfId="0" applyAlignment="1" applyBorder="1" applyFont="1" applyNumberFormat="1">
      <alignment horizontal="center" vertical="center"/>
    </xf>
    <xf borderId="3" fillId="0" fontId="3" numFmtId="0" xfId="0" applyBorder="1" applyFont="1"/>
    <xf borderId="20" fillId="0" fontId="3" numFmtId="0" xfId="0" applyBorder="1" applyFont="1"/>
    <xf borderId="21" fillId="3" fontId="12" numFmtId="0" xfId="0" applyBorder="1" applyFont="1"/>
    <xf borderId="7" fillId="2" fontId="12" numFmtId="0" xfId="0" applyAlignment="1" applyBorder="1" applyFont="1">
      <alignment horizontal="left" shrinkToFit="0" vertical="center" wrapText="1"/>
    </xf>
    <xf borderId="22" fillId="0" fontId="3" numFmtId="0" xfId="0" applyBorder="1" applyFont="1"/>
    <xf borderId="23" fillId="0" fontId="3" numFmtId="0" xfId="0" applyBorder="1" applyFont="1"/>
    <xf borderId="1" fillId="3" fontId="1" numFmtId="49" xfId="0" applyAlignment="1" applyBorder="1" applyFont="1" applyNumberFormat="1">
      <alignment vertical="center"/>
    </xf>
    <xf borderId="24" fillId="0" fontId="3" numFmtId="0" xfId="0" applyBorder="1" applyFont="1"/>
    <xf borderId="25" fillId="0" fontId="3" numFmtId="0" xfId="0" applyBorder="1" applyFont="1"/>
    <xf borderId="1" fillId="3" fontId="8" numFmtId="49" xfId="0" applyAlignment="1" applyBorder="1" applyFont="1" applyNumberFormat="1">
      <alignment vertical="center"/>
    </xf>
    <xf borderId="26" fillId="3" fontId="14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0" fontId="3" numFmtId="0" xfId="0" applyBorder="1" applyFont="1"/>
    <xf borderId="1" fillId="2" fontId="14" numFmtId="0" xfId="0" applyAlignment="1" applyBorder="1" applyFont="1">
      <alignment horizontal="center" shrinkToFit="0" vertical="center" wrapText="1"/>
    </xf>
    <xf borderId="29" fillId="2" fontId="14" numFmtId="0" xfId="0" applyAlignment="1" applyBorder="1" applyFont="1">
      <alignment shrinkToFit="0" vertical="center" wrapText="1"/>
    </xf>
    <xf borderId="1" fillId="2" fontId="14" numFmtId="0" xfId="0" applyAlignment="1" applyBorder="1" applyFont="1">
      <alignment shrinkToFit="0" vertical="center" wrapText="1"/>
    </xf>
    <xf borderId="0" fillId="0" fontId="15" numFmtId="49" xfId="0" applyAlignment="1" applyFont="1" applyNumberFormat="1">
      <alignment vertical="center"/>
    </xf>
    <xf borderId="0" fillId="0" fontId="16" numFmtId="49" xfId="0" applyAlignment="1" applyFont="1" applyNumberFormat="1">
      <alignment horizontal="right" vertical="center"/>
    </xf>
    <xf borderId="0" fillId="0" fontId="8" numFmtId="49" xfId="0" applyAlignment="1" applyFont="1" applyNumberFormat="1">
      <alignment horizontal="center" vertical="center"/>
    </xf>
    <xf borderId="0" fillId="0" fontId="17" numFmtId="49" xfId="0" applyAlignment="1" applyFont="1" applyNumberFormat="1">
      <alignment horizontal="center" vertical="center"/>
    </xf>
    <xf borderId="0" fillId="0" fontId="12" numFmtId="0" xfId="0" applyFont="1"/>
    <xf borderId="0" fillId="0" fontId="18" numFmtId="164" xfId="0" applyAlignment="1" applyFont="1" applyNumberFormat="1">
      <alignment vertical="center"/>
    </xf>
    <xf borderId="0" fillId="0" fontId="5" numFmtId="0" xfId="0" applyFont="1"/>
    <xf borderId="0" fillId="0" fontId="18" numFmtId="164" xfId="0" applyAlignment="1" applyFont="1" applyNumberFormat="1">
      <alignment horizontal="center" vertical="center"/>
    </xf>
    <xf borderId="0" fillId="0" fontId="8" numFmtId="49" xfId="0" applyAlignment="1" applyFont="1" applyNumberFormat="1">
      <alignment horizontal="left" vertical="center"/>
    </xf>
    <xf borderId="0" fillId="0" fontId="8" numFmtId="49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19" numFmtId="0" xfId="0" applyFont="1"/>
    <xf borderId="1" fillId="2" fontId="20" numFmtId="0" xfId="0" applyAlignment="1" applyBorder="1" applyFont="1">
      <alignment horizontal="left" vertical="center"/>
    </xf>
    <xf borderId="30" fillId="4" fontId="21" numFmtId="0" xfId="0" applyAlignment="1" applyBorder="1" applyFill="1" applyFont="1">
      <alignment horizontal="left"/>
    </xf>
    <xf borderId="31" fillId="4" fontId="22" numFmtId="0" xfId="0" applyAlignment="1" applyBorder="1" applyFont="1">
      <alignment horizontal="right"/>
    </xf>
    <xf borderId="32" fillId="0" fontId="3" numFmtId="0" xfId="0" applyBorder="1" applyFont="1"/>
    <xf borderId="33" fillId="0" fontId="3" numFmtId="0" xfId="0" applyBorder="1" applyFont="1"/>
    <xf borderId="34" fillId="4" fontId="23" numFmtId="0" xfId="0" applyAlignment="1" applyBorder="1" applyFont="1">
      <alignment horizontal="center" vertical="center"/>
    </xf>
    <xf borderId="34" fillId="4" fontId="24" numFmtId="0" xfId="0" applyAlignment="1" applyBorder="1" applyFont="1">
      <alignment horizontal="center" shrinkToFit="0" vertical="center" wrapText="1"/>
    </xf>
    <xf borderId="34" fillId="4" fontId="23" numFmtId="0" xfId="0" applyAlignment="1" applyBorder="1" applyFont="1">
      <alignment horizontal="center" shrinkToFit="0" vertical="center" wrapText="1"/>
    </xf>
    <xf borderId="35" fillId="4" fontId="23" numFmtId="0" xfId="0" applyAlignment="1" applyBorder="1" applyFont="1">
      <alignment horizontal="center" vertical="center"/>
    </xf>
    <xf borderId="36" fillId="0" fontId="3" numFmtId="0" xfId="0" applyBorder="1" applyFont="1"/>
    <xf borderId="37" fillId="4" fontId="25" numFmtId="0" xfId="0" applyAlignment="1" applyBorder="1" applyFont="1">
      <alignment horizontal="left" vertical="top"/>
    </xf>
    <xf borderId="7" fillId="5" fontId="17" numFmtId="0" xfId="0" applyAlignment="1" applyBorder="1" applyFill="1" applyFont="1">
      <alignment horizontal="center" shrinkToFit="0" vertical="center" wrapText="1"/>
    </xf>
    <xf borderId="37" fillId="4" fontId="5" numFmtId="0" xfId="0" applyAlignment="1" applyBorder="1" applyFont="1">
      <alignment horizontal="center" vertical="center"/>
    </xf>
    <xf borderId="38" fillId="4" fontId="12" numFmtId="0" xfId="0" applyBorder="1" applyFont="1"/>
    <xf borderId="38" fillId="4" fontId="5" numFmtId="0" xfId="0" applyAlignment="1" applyBorder="1" applyFont="1">
      <alignment vertical="center"/>
    </xf>
    <xf borderId="37" fillId="4" fontId="26" numFmtId="164" xfId="0" applyAlignment="1" applyBorder="1" applyFont="1" applyNumberFormat="1">
      <alignment horizontal="center"/>
    </xf>
    <xf borderId="39" fillId="5" fontId="17" numFmtId="0" xfId="0" applyAlignment="1" applyBorder="1" applyFont="1">
      <alignment shrinkToFit="0" vertical="center" wrapText="1"/>
    </xf>
    <xf borderId="1" fillId="4" fontId="5" numFmtId="165" xfId="0" applyAlignment="1" applyBorder="1" applyFont="1" applyNumberFormat="1">
      <alignment shrinkToFit="0" vertical="center" wrapText="1"/>
    </xf>
    <xf borderId="1" fillId="4" fontId="5" numFmtId="0" xfId="0" applyAlignment="1" applyBorder="1" applyFont="1">
      <alignment vertical="center"/>
    </xf>
    <xf borderId="1" fillId="4" fontId="26" numFmtId="164" xfId="0" applyAlignment="1" applyBorder="1" applyFont="1" applyNumberFormat="1">
      <alignment horizontal="center"/>
    </xf>
    <xf borderId="7" fillId="4" fontId="26" numFmtId="164" xfId="0" applyAlignment="1" applyBorder="1" applyFont="1" applyNumberFormat="1">
      <alignment horizontal="center"/>
    </xf>
    <xf borderId="7" fillId="5" fontId="17" numFmtId="0" xfId="0" applyAlignment="1" applyBorder="1" applyFont="1">
      <alignment shrinkToFit="0" vertical="center" wrapText="1"/>
    </xf>
    <xf borderId="1" fillId="4" fontId="12" numFmtId="0" xfId="0" applyBorder="1" applyFont="1"/>
    <xf borderId="1" fillId="4" fontId="12" numFmtId="0" xfId="0" applyAlignment="1" applyBorder="1" applyFont="1">
      <alignment horizontal="center"/>
    </xf>
    <xf borderId="7" fillId="4" fontId="5" numFmtId="165" xfId="0" applyAlignment="1" applyBorder="1" applyFont="1" applyNumberFormat="1">
      <alignment horizontal="center" shrinkToFit="0" vertical="center" wrapText="1"/>
    </xf>
    <xf borderId="39" fillId="4" fontId="27" numFmtId="165" xfId="0" applyAlignment="1" applyBorder="1" applyFont="1" applyNumberFormat="1">
      <alignment horizontal="center" shrinkToFit="0" vertical="center" wrapText="1"/>
    </xf>
    <xf borderId="39" fillId="4" fontId="5" numFmtId="165" xfId="0" applyAlignment="1" applyBorder="1" applyFont="1" applyNumberFormat="1">
      <alignment horizontal="center" shrinkToFit="0" vertical="center" wrapText="1"/>
    </xf>
    <xf borderId="40" fillId="0" fontId="3" numFmtId="0" xfId="0" applyBorder="1" applyFont="1"/>
    <xf borderId="1" fillId="4" fontId="5" numFmtId="0" xfId="0" applyBorder="1" applyFont="1"/>
    <xf borderId="1" fillId="4" fontId="19" numFmtId="0" xfId="0" applyAlignment="1" applyBorder="1" applyFont="1">
      <alignment horizontal="center" vertical="center"/>
    </xf>
    <xf borderId="1" fillId="4" fontId="5" numFmtId="164" xfId="0" applyAlignment="1" applyBorder="1" applyFont="1" applyNumberFormat="1">
      <alignment horizontal="center" vertical="center"/>
    </xf>
    <xf borderId="1" fillId="4" fontId="5" numFmtId="165" xfId="0" applyAlignment="1" applyBorder="1" applyFont="1" applyNumberFormat="1">
      <alignment horizontal="center" shrinkToFit="0" vertical="center" wrapText="1"/>
    </xf>
    <xf borderId="1" fillId="5" fontId="6" numFmtId="0" xfId="0" applyBorder="1" applyFont="1"/>
    <xf borderId="0" fillId="0" fontId="6" numFmtId="0" xfId="0" applyAlignment="1" applyFont="1">
      <alignment horizontal="center"/>
    </xf>
    <xf borderId="7" fillId="5" fontId="28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/>
    </xf>
    <xf borderId="1" fillId="5" fontId="17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vertical="center"/>
    </xf>
    <xf borderId="41" fillId="0" fontId="3" numFmtId="0" xfId="0" applyBorder="1" applyFont="1"/>
    <xf borderId="30" fillId="4" fontId="12" numFmtId="0" xfId="0" applyBorder="1" applyFont="1"/>
    <xf borderId="30" fillId="4" fontId="5" numFmtId="164" xfId="0" applyAlignment="1" applyBorder="1" applyFont="1" applyNumberFormat="1">
      <alignment horizontal="center" vertical="center"/>
    </xf>
    <xf borderId="30" fillId="4" fontId="12" numFmtId="0" xfId="0" applyAlignment="1" applyBorder="1" applyFont="1">
      <alignment horizontal="center"/>
    </xf>
    <xf borderId="37" fillId="5" fontId="17" numFmtId="0" xfId="0" applyAlignment="1" applyBorder="1" applyFont="1">
      <alignment shrinkToFit="0" vertical="center" wrapText="1"/>
    </xf>
    <xf borderId="1" fillId="4" fontId="5" numFmtId="165" xfId="0" applyAlignment="1" applyBorder="1" applyFont="1" applyNumberFormat="1">
      <alignment horizontal="center" vertical="center"/>
    </xf>
    <xf borderId="1" fillId="4" fontId="27" numFmtId="164" xfId="0" applyAlignment="1" applyBorder="1" applyFont="1" applyNumberFormat="1">
      <alignment vertical="center"/>
    </xf>
    <xf borderId="1" fillId="4" fontId="6" numFmtId="0" xfId="0" applyBorder="1" applyFont="1"/>
    <xf borderId="1" fillId="4" fontId="8" numFmtId="0" xfId="0" applyAlignment="1" applyBorder="1" applyFont="1">
      <alignment horizontal="center" vertical="center"/>
    </xf>
    <xf borderId="37" fillId="5" fontId="17" numFmtId="0" xfId="0" applyAlignment="1" applyBorder="1" applyFont="1">
      <alignment horizontal="center" shrinkToFit="0" vertical="center" wrapText="1"/>
    </xf>
    <xf borderId="38" fillId="4" fontId="5" numFmtId="165" xfId="0" applyAlignment="1" applyBorder="1" applyFont="1" applyNumberFormat="1">
      <alignment shrinkToFit="0" vertical="center" wrapText="1"/>
    </xf>
    <xf borderId="42" fillId="4" fontId="5" numFmtId="165" xfId="0" applyAlignment="1" applyBorder="1" applyFont="1" applyNumberFormat="1">
      <alignment horizontal="center" shrinkToFit="0" vertical="center" wrapText="1"/>
    </xf>
    <xf borderId="43" fillId="4" fontId="5" numFmtId="165" xfId="0" applyAlignment="1" applyBorder="1" applyFont="1" applyNumberFormat="1">
      <alignment horizontal="center" shrinkToFit="0" vertical="center" wrapText="1"/>
    </xf>
    <xf borderId="30" fillId="4" fontId="5" numFmtId="165" xfId="0" applyAlignment="1" applyBorder="1" applyFont="1" applyNumberFormat="1">
      <alignment shrinkToFit="0" vertical="center" wrapText="1"/>
    </xf>
    <xf borderId="2" fillId="0" fontId="6" numFmtId="0" xfId="0" applyBorder="1" applyFont="1"/>
    <xf borderId="44" fillId="4" fontId="19" numFmtId="0" xfId="0" applyAlignment="1" applyBorder="1" applyFont="1">
      <alignment horizontal="center"/>
    </xf>
    <xf borderId="45" fillId="0" fontId="3" numFmtId="0" xfId="0" applyBorder="1" applyFont="1"/>
    <xf borderId="46" fillId="0" fontId="3" numFmtId="0" xfId="0" applyBorder="1" applyFont="1"/>
    <xf borderId="7" fillId="4" fontId="29" numFmtId="0" xfId="0" applyAlignment="1" applyBorder="1" applyFont="1">
      <alignment horizontal="right"/>
    </xf>
    <xf borderId="47" fillId="4" fontId="5" numFmtId="0" xfId="0" applyAlignment="1" applyBorder="1" applyFont="1">
      <alignment horizontal="center"/>
    </xf>
    <xf borderId="48" fillId="0" fontId="3" numFmtId="0" xfId="0" applyBorder="1" applyFont="1"/>
    <xf borderId="49" fillId="0" fontId="3" numFmtId="0" xfId="0" applyBorder="1" applyFont="1"/>
    <xf borderId="37" fillId="5" fontId="25" numFmtId="0" xfId="0" applyAlignment="1" applyBorder="1" applyFont="1">
      <alignment vertical="top"/>
    </xf>
    <xf borderId="7" fillId="5" fontId="5" numFmtId="0" xfId="0" applyAlignment="1" applyBorder="1" applyFont="1">
      <alignment horizontal="center" vertical="center"/>
    </xf>
    <xf borderId="38" fillId="5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7" fillId="5" fontId="26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shrinkToFit="0" vertical="center" wrapText="1"/>
    </xf>
    <xf borderId="1" fillId="5" fontId="6" numFmtId="0" xfId="0" applyAlignment="1" applyBorder="1" applyFont="1">
      <alignment vertical="center"/>
    </xf>
    <xf borderId="7" fillId="5" fontId="17" numFmtId="164" xfId="0" applyAlignment="1" applyBorder="1" applyFont="1" applyNumberFormat="1">
      <alignment shrinkToFit="0" vertical="center" wrapText="1"/>
    </xf>
    <xf borderId="1" fillId="5" fontId="6" numFmtId="165" xfId="0" applyAlignment="1" applyBorder="1" applyFont="1" applyNumberFormat="1">
      <alignment vertical="center"/>
    </xf>
    <xf borderId="1" fillId="5" fontId="6" numFmtId="164" xfId="0" applyAlignment="1" applyBorder="1" applyFont="1" applyNumberFormat="1">
      <alignment vertical="center"/>
    </xf>
    <xf borderId="7" fillId="5" fontId="6" numFmtId="165" xfId="0" applyAlignment="1" applyBorder="1" applyFont="1" applyNumberFormat="1">
      <alignment vertical="center"/>
    </xf>
    <xf borderId="0" fillId="0" fontId="6" numFmtId="165" xfId="0" applyAlignment="1" applyFont="1" applyNumberFormat="1">
      <alignment vertical="center"/>
    </xf>
    <xf borderId="50" fillId="0" fontId="3" numFmtId="0" xfId="0" applyBorder="1" applyFont="1"/>
    <xf borderId="7" fillId="5" fontId="5" numFmtId="165" xfId="0" applyAlignment="1" applyBorder="1" applyFont="1" applyNumberFormat="1">
      <alignment horizontal="center" shrinkToFit="0" vertical="center" wrapText="1"/>
    </xf>
    <xf borderId="39" fillId="6" fontId="27" numFmtId="165" xfId="0" applyAlignment="1" applyBorder="1" applyFill="1" applyFont="1" applyNumberFormat="1">
      <alignment horizontal="center" shrinkToFit="0" vertical="center" wrapText="1"/>
    </xf>
    <xf borderId="39" fillId="5" fontId="5" numFmtId="165" xfId="0" applyAlignment="1" applyBorder="1" applyFont="1" applyNumberFormat="1">
      <alignment horizontal="center" shrinkToFit="0" vertical="center" wrapText="1"/>
    </xf>
    <xf borderId="42" fillId="5" fontId="6" numFmtId="165" xfId="0" applyAlignment="1" applyBorder="1" applyFont="1" applyNumberFormat="1">
      <alignment vertical="center"/>
    </xf>
    <xf borderId="39" fillId="5" fontId="6" numFmtId="165" xfId="0" applyAlignment="1" applyBorder="1" applyFont="1" applyNumberFormat="1">
      <alignment vertical="center"/>
    </xf>
    <xf borderId="43" fillId="5" fontId="6" numFmtId="165" xfId="0" applyAlignment="1" applyBorder="1" applyFont="1" applyNumberFormat="1">
      <alignment vertical="center"/>
    </xf>
    <xf borderId="51" fillId="0" fontId="6" numFmtId="165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0" fillId="0" fontId="28" numFmtId="0" xfId="0" applyAlignment="1" applyFont="1">
      <alignment horizontal="center" shrinkToFit="0" vertical="center" wrapText="1"/>
    </xf>
    <xf borderId="1" fillId="5" fontId="17" numFmtId="0" xfId="0" applyAlignment="1" applyBorder="1" applyFont="1">
      <alignment vertical="center"/>
    </xf>
    <xf borderId="30" fillId="5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30" fillId="5" fontId="17" numFmtId="0" xfId="0" applyAlignment="1" applyBorder="1" applyFont="1">
      <alignment vertical="center"/>
    </xf>
    <xf borderId="1" fillId="4" fontId="25" numFmtId="0" xfId="0" applyAlignment="1" applyBorder="1" applyFont="1">
      <alignment horizontal="left" vertical="top"/>
    </xf>
    <xf borderId="30" fillId="4" fontId="25" numFmtId="0" xfId="0" applyAlignment="1" applyBorder="1" applyFont="1">
      <alignment horizontal="left" vertical="top"/>
    </xf>
    <xf borderId="37" fillId="4" fontId="5" numFmtId="165" xfId="0" applyAlignment="1" applyBorder="1" applyFont="1" applyNumberFormat="1">
      <alignment horizontal="center" shrinkToFit="0" vertical="center" wrapText="1"/>
    </xf>
    <xf borderId="38" fillId="4" fontId="5" numFmtId="165" xfId="0" applyAlignment="1" applyBorder="1" applyFont="1" applyNumberFormat="1">
      <alignment horizontal="center" shrinkToFit="0" vertical="center" wrapText="1"/>
    </xf>
    <xf borderId="38" fillId="4" fontId="25" numFmtId="0" xfId="0" applyAlignment="1" applyBorder="1" applyFont="1">
      <alignment vertical="top"/>
    </xf>
    <xf borderId="38" fillId="4" fontId="5" numFmtId="164" xfId="0" applyAlignment="1" applyBorder="1" applyFont="1" applyNumberFormat="1">
      <alignment horizontal="center" vertical="center"/>
    </xf>
    <xf borderId="37" fillId="4" fontId="17" numFmtId="0" xfId="0" applyAlignment="1" applyBorder="1" applyFont="1">
      <alignment horizontal="left" shrinkToFit="0" vertical="center" wrapText="1"/>
    </xf>
    <xf borderId="1" fillId="4" fontId="25" numFmtId="0" xfId="0" applyAlignment="1" applyBorder="1" applyFont="1">
      <alignment vertical="top"/>
    </xf>
    <xf borderId="7" fillId="4" fontId="30" numFmtId="165" xfId="0" applyAlignment="1" applyBorder="1" applyFont="1" applyNumberFormat="1">
      <alignment horizontal="center" shrinkToFit="0" vertical="center" wrapText="1"/>
    </xf>
    <xf borderId="7" fillId="4" fontId="17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/>
    </xf>
    <xf borderId="7" fillId="5" fontId="17" numFmtId="0" xfId="0" applyAlignment="1" applyBorder="1" applyFont="1">
      <alignment horizontal="left" shrinkToFit="0" vertical="center" wrapText="1"/>
    </xf>
    <xf borderId="30" fillId="4" fontId="5" numFmtId="165" xfId="0" applyAlignment="1" applyBorder="1" applyFont="1" applyNumberFormat="1">
      <alignment horizontal="center" shrinkToFit="0" vertical="center" wrapText="1"/>
    </xf>
    <xf borderId="30" fillId="4" fontId="25" numFmtId="0" xfId="0" applyAlignment="1" applyBorder="1" applyFont="1">
      <alignment vertical="top"/>
    </xf>
    <xf borderId="7" fillId="5" fontId="26" numFmtId="164" xfId="0" applyAlignment="1" applyBorder="1" applyFont="1" applyNumberFormat="1">
      <alignment horizontal="center"/>
    </xf>
    <xf borderId="1" fillId="5" fontId="12" numFmtId="0" xfId="0" applyAlignment="1" applyBorder="1" applyFont="1">
      <alignment horizontal="center"/>
    </xf>
    <xf borderId="38" fillId="4" fontId="19" numFmtId="0" xfId="0" applyAlignment="1" applyBorder="1" applyFont="1">
      <alignment vertical="center"/>
    </xf>
    <xf borderId="1" fillId="4" fontId="19" numFmtId="0" xfId="0" applyAlignment="1" applyBorder="1" applyFont="1">
      <alignment vertical="center"/>
    </xf>
    <xf borderId="1" fillId="4" fontId="25" numFmtId="0" xfId="0" applyAlignment="1" applyBorder="1" applyFont="1">
      <alignment horizontal="center"/>
    </xf>
    <xf borderId="37" fillId="4" fontId="29" numFmtId="0" xfId="0" applyAlignment="1" applyBorder="1" applyFont="1">
      <alignment horizontal="right"/>
    </xf>
    <xf borderId="38" fillId="4" fontId="23" numFmtId="0" xfId="0" applyAlignment="1" applyBorder="1" applyFont="1">
      <alignment horizontal="center" vertical="center"/>
    </xf>
    <xf borderId="37" fillId="5" fontId="17" numFmtId="0" xfId="0" applyAlignment="1" applyBorder="1" applyFont="1">
      <alignment horizontal="left" shrinkToFit="0" vertical="center" wrapText="1"/>
    </xf>
    <xf borderId="1" fillId="4" fontId="30" numFmtId="165" xfId="0" applyAlignment="1" applyBorder="1" applyFont="1" applyNumberFormat="1">
      <alignment shrinkToFit="0" vertical="center" wrapText="1"/>
    </xf>
    <xf borderId="7" fillId="4" fontId="5" numFmtId="164" xfId="0" applyAlignment="1" applyBorder="1" applyFont="1" applyNumberFormat="1">
      <alignment horizontal="center" vertical="center"/>
    </xf>
    <xf borderId="7" fillId="4" fontId="17" numFmtId="0" xfId="0" applyAlignment="1" applyBorder="1" applyFont="1">
      <alignment shrinkToFit="0" vertical="center" wrapText="1"/>
    </xf>
    <xf borderId="1" fillId="4" fontId="5" numFmtId="164" xfId="0" applyAlignment="1" applyBorder="1" applyFont="1" applyNumberFormat="1">
      <alignment vertical="center"/>
    </xf>
    <xf borderId="1" fillId="4" fontId="12" numFmtId="0" xfId="0" applyAlignment="1" applyBorder="1" applyFont="1">
      <alignment shrinkToFit="0" wrapText="1"/>
    </xf>
    <xf borderId="34" fillId="4" fontId="31" numFmtId="0" xfId="0" applyAlignment="1" applyBorder="1" applyFont="1">
      <alignment horizontal="center" vertical="center"/>
    </xf>
    <xf borderId="52" fillId="4" fontId="23" numFmtId="0" xfId="0" applyAlignment="1" applyBorder="1" applyFont="1">
      <alignment horizontal="center" vertical="center"/>
    </xf>
    <xf borderId="38" fillId="4" fontId="24" numFmtId="0" xfId="0" applyAlignment="1" applyBorder="1" applyFont="1">
      <alignment horizontal="center" shrinkToFit="0" vertical="center" wrapText="1"/>
    </xf>
    <xf borderId="38" fillId="4" fontId="23" numFmtId="0" xfId="0" applyAlignment="1" applyBorder="1" applyFont="1">
      <alignment horizontal="center" shrinkToFit="0" vertical="center" wrapText="1"/>
    </xf>
    <xf borderId="37" fillId="5" fontId="5" numFmtId="0" xfId="0" applyAlignment="1" applyBorder="1" applyFont="1">
      <alignment horizontal="center" vertical="center"/>
    </xf>
    <xf borderId="1" fillId="4" fontId="17" numFmtId="0" xfId="0" applyAlignment="1" applyBorder="1" applyFont="1">
      <alignment shrinkToFit="0" vertical="center" wrapText="1"/>
    </xf>
    <xf borderId="7" fillId="4" fontId="25" numFmtId="0" xfId="0" applyAlignment="1" applyBorder="1" applyFont="1">
      <alignment horizontal="left" vertical="top"/>
    </xf>
    <xf borderId="7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4" fontId="19" numFmtId="0" xfId="0" applyAlignment="1" applyBorder="1" applyFont="1">
      <alignment horizontal="center" vertical="center"/>
    </xf>
    <xf borderId="39" fillId="4" fontId="5" numFmtId="166" xfId="0" applyAlignment="1" applyBorder="1" applyFont="1" applyNumberFormat="1">
      <alignment horizontal="center" vertical="center"/>
    </xf>
    <xf borderId="39" fillId="4" fontId="5" numFmtId="164" xfId="0" applyAlignment="1" applyBorder="1" applyFont="1" applyNumberFormat="1">
      <alignment horizontal="center" vertical="center"/>
    </xf>
    <xf borderId="30" fillId="4" fontId="6" numFmtId="0" xfId="0" applyBorder="1" applyFont="1"/>
    <xf borderId="38" fillId="4" fontId="12" numFmtId="0" xfId="0" applyAlignment="1" applyBorder="1" applyFont="1">
      <alignment horizontal="center"/>
    </xf>
    <xf borderId="1" fillId="2" fontId="17" numFmtId="0" xfId="0" applyAlignment="1" applyBorder="1" applyFont="1">
      <alignment shrinkToFit="0" vertical="center" wrapText="1"/>
    </xf>
    <xf borderId="7" fillId="2" fontId="28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vertical="center"/>
    </xf>
    <xf borderId="43" fillId="4" fontId="5" numFmtId="0" xfId="0" applyBorder="1" applyFont="1"/>
    <xf borderId="43" fillId="4" fontId="5" numFmtId="0" xfId="0" applyAlignment="1" applyBorder="1" applyFont="1">
      <alignment horizontal="center"/>
    </xf>
    <xf borderId="53" fillId="4" fontId="5" numFmtId="0" xfId="0" applyAlignment="1" applyBorder="1" applyFont="1">
      <alignment horizontal="center"/>
    </xf>
    <xf borderId="54" fillId="0" fontId="3" numFmtId="0" xfId="0" applyBorder="1" applyFont="1"/>
    <xf borderId="55" fillId="0" fontId="3" numFmtId="0" xfId="0" applyBorder="1" applyFont="1"/>
    <xf borderId="7" fillId="5" fontId="17" numFmtId="0" xfId="0" applyAlignment="1" applyBorder="1" applyFont="1">
      <alignment horizontal="left" shrinkToFit="0" vertical="top" wrapText="1"/>
    </xf>
    <xf borderId="0" fillId="0" fontId="6" numFmtId="0" xfId="0" applyFont="1"/>
    <xf borderId="1" fillId="4" fontId="5" numFmtId="165" xfId="0" applyAlignment="1" applyBorder="1" applyFont="1" applyNumberFormat="1">
      <alignment vertical="center"/>
    </xf>
    <xf borderId="3" fillId="0" fontId="25" numFmtId="0" xfId="0" applyAlignment="1" applyBorder="1" applyFont="1">
      <alignment vertical="top"/>
    </xf>
    <xf borderId="39" fillId="5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37" fillId="5" fontId="26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vertical="center"/>
    </xf>
    <xf borderId="1" fillId="2" fontId="5" numFmtId="0" xfId="0" applyAlignment="1" applyBorder="1" applyFont="1">
      <alignment vertical="center"/>
    </xf>
    <xf borderId="7" fillId="4" fontId="5" numFmtId="0" xfId="0" applyAlignment="1" applyBorder="1" applyFont="1">
      <alignment horizontal="center" shrinkToFit="0" vertical="center" wrapText="1"/>
    </xf>
    <xf borderId="50" fillId="0" fontId="6" numFmtId="0" xfId="0" applyAlignment="1" applyBorder="1" applyFont="1">
      <alignment vertical="center"/>
    </xf>
    <xf borderId="7" fillId="5" fontId="27" numFmtId="165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shrinkToFit="0" vertical="center" wrapText="1"/>
    </xf>
    <xf borderId="50" fillId="0" fontId="6" numFmtId="165" xfId="0" applyAlignment="1" applyBorder="1" applyFont="1" applyNumberFormat="1">
      <alignment vertical="center"/>
    </xf>
    <xf borderId="7" fillId="5" fontId="28" numFmtId="0" xfId="0" applyAlignment="1" applyBorder="1" applyFont="1">
      <alignment horizontal="center" vertical="center"/>
    </xf>
    <xf borderId="43" fillId="5" fontId="6" numFmtId="0" xfId="0" applyAlignment="1" applyBorder="1" applyFont="1">
      <alignment vertical="center"/>
    </xf>
    <xf borderId="1" fillId="5" fontId="5" numFmtId="0" xfId="0" applyAlignment="1" applyBorder="1" applyFont="1">
      <alignment horizontal="center" vertical="center"/>
    </xf>
    <xf borderId="30" fillId="5" fontId="5" numFmtId="0" xfId="0" applyAlignment="1" applyBorder="1" applyFont="1">
      <alignment horizontal="center" vertical="center"/>
    </xf>
    <xf borderId="30" fillId="5" fontId="6" numFmtId="164" xfId="0" applyAlignment="1" applyBorder="1" applyFont="1" applyNumberFormat="1">
      <alignment vertical="center"/>
    </xf>
    <xf borderId="38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7" fillId="4" fontId="5" numFmtId="167" xfId="0" applyAlignment="1" applyBorder="1" applyFont="1" applyNumberFormat="1">
      <alignment horizontal="center" shrinkToFit="0" vertical="center" wrapText="1"/>
    </xf>
    <xf borderId="43" fillId="4" fontId="5" numFmtId="165" xfId="0" applyAlignment="1" applyBorder="1" applyFont="1" applyNumberFormat="1">
      <alignment shrinkToFit="0" vertical="center" wrapText="1"/>
    </xf>
    <xf borderId="1" fillId="4" fontId="25" numFmtId="0" xfId="0" applyAlignment="1" applyBorder="1" applyFont="1">
      <alignment vertical="center"/>
    </xf>
    <xf borderId="30" fillId="4" fontId="25" numFmtId="0" xfId="0" applyAlignment="1" applyBorder="1" applyFont="1">
      <alignment horizontal="center"/>
    </xf>
    <xf borderId="30" fillId="4" fontId="25" numFmtId="0" xfId="0" applyAlignment="1" applyBorder="1" applyFont="1">
      <alignment vertical="center"/>
    </xf>
    <xf borderId="38" fillId="7" fontId="23" numFmtId="0" xfId="0" applyAlignment="1" applyBorder="1" applyFill="1" applyFont="1">
      <alignment horizontal="center" vertical="center"/>
    </xf>
    <xf borderId="38" fillId="7" fontId="24" numFmtId="0" xfId="0" applyAlignment="1" applyBorder="1" applyFont="1">
      <alignment horizontal="center" shrinkToFit="0" vertical="center" wrapText="1"/>
    </xf>
    <xf borderId="38" fillId="7" fontId="23" numFmtId="0" xfId="0" applyAlignment="1" applyBorder="1" applyFont="1">
      <alignment horizontal="center" shrinkToFit="0" vertical="center" wrapText="1"/>
    </xf>
    <xf borderId="44" fillId="7" fontId="23" numFmtId="0" xfId="0" applyAlignment="1" applyBorder="1" applyFont="1">
      <alignment horizontal="center" vertical="center"/>
    </xf>
    <xf borderId="37" fillId="4" fontId="5" numFmtId="167" xfId="0" applyAlignment="1" applyBorder="1" applyFont="1" applyNumberFormat="1">
      <alignment horizontal="center" shrinkToFit="0" vertical="center" wrapText="1"/>
    </xf>
    <xf borderId="38" fillId="4" fontId="19" numFmtId="0" xfId="0" applyAlignment="1" applyBorder="1" applyFont="1">
      <alignment horizontal="center" vertical="center"/>
    </xf>
    <xf borderId="38" fillId="4" fontId="5" numFmtId="167" xfId="0" applyAlignment="1" applyBorder="1" applyFont="1" applyNumberFormat="1">
      <alignment vertical="center"/>
    </xf>
    <xf borderId="38" fillId="4" fontId="5" numFmtId="167" xfId="0" applyAlignment="1" applyBorder="1" applyFont="1" applyNumberFormat="1">
      <alignment horizontal="center" vertical="center"/>
    </xf>
    <xf borderId="38" fillId="4" fontId="5" numFmtId="167" xfId="0" applyAlignment="1" applyBorder="1" applyFont="1" applyNumberFormat="1">
      <alignment shrinkToFit="0" vertical="center" wrapText="1"/>
    </xf>
    <xf borderId="38" fillId="4" fontId="5" numFmtId="167" xfId="0" applyAlignment="1" applyBorder="1" applyFont="1" applyNumberFormat="1">
      <alignment horizontal="center" shrinkToFit="0" vertical="center" wrapText="1"/>
    </xf>
    <xf borderId="1" fillId="4" fontId="5" numFmtId="167" xfId="0" applyAlignment="1" applyBorder="1" applyFont="1" applyNumberFormat="1">
      <alignment vertical="center"/>
    </xf>
    <xf borderId="1" fillId="4" fontId="5" numFmtId="167" xfId="0" applyAlignment="1" applyBorder="1" applyFont="1" applyNumberFormat="1">
      <alignment horizontal="center" vertical="center"/>
    </xf>
    <xf borderId="1" fillId="4" fontId="5" numFmtId="167" xfId="0" applyAlignment="1" applyBorder="1" applyFont="1" applyNumberFormat="1">
      <alignment shrinkToFit="0" vertical="center" wrapText="1"/>
    </xf>
    <xf borderId="1" fillId="4" fontId="5" numFmtId="167" xfId="0" applyAlignment="1" applyBorder="1" applyFont="1" applyNumberFormat="1">
      <alignment horizontal="center" shrinkToFit="0" vertical="center" wrapText="1"/>
    </xf>
    <xf borderId="0" fillId="0" fontId="32" numFmtId="164" xfId="0" applyAlignment="1" applyFont="1" applyNumberFormat="1">
      <alignment horizontal="center"/>
    </xf>
    <xf borderId="0" fillId="0" fontId="33" numFmtId="164" xfId="0" applyFont="1" applyNumberFormat="1"/>
    <xf borderId="56" fillId="4" fontId="34" numFmtId="0" xfId="0" applyAlignment="1" applyBorder="1" applyFont="1">
      <alignment horizontal="center" vertical="center"/>
    </xf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39" fillId="4" fontId="5" numFmtId="167" xfId="0" applyAlignment="1" applyBorder="1" applyFont="1" applyNumberFormat="1">
      <alignment horizontal="center" shrinkToFit="0" vertical="center" wrapText="1"/>
    </xf>
    <xf borderId="7" fillId="4" fontId="35" numFmtId="0" xfId="0" applyAlignment="1" applyBorder="1" applyFont="1">
      <alignment horizontal="left" shrinkToFit="0" vertical="center" wrapText="1"/>
    </xf>
    <xf borderId="34" fillId="7" fontId="23" numFmtId="0" xfId="0" applyAlignment="1" applyBorder="1" applyFont="1">
      <alignment horizontal="center" vertical="center"/>
    </xf>
    <xf borderId="34" fillId="7" fontId="24" numFmtId="0" xfId="0" applyAlignment="1" applyBorder="1" applyFont="1">
      <alignment horizontal="center" shrinkToFit="0" vertical="center" wrapText="1"/>
    </xf>
    <xf borderId="34" fillId="7" fontId="23" numFmtId="0" xfId="0" applyAlignment="1" applyBorder="1" applyFont="1">
      <alignment horizontal="center" shrinkToFit="0" vertical="center" wrapText="1"/>
    </xf>
    <xf borderId="35" fillId="7" fontId="23" numFmtId="0" xfId="0" applyAlignment="1" applyBorder="1" applyFont="1">
      <alignment horizontal="center" vertical="center"/>
    </xf>
    <xf borderId="3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center" vertical="center"/>
    </xf>
    <xf borderId="60" fillId="4" fontId="34" numFmtId="0" xfId="0" applyAlignment="1" applyBorder="1" applyFont="1">
      <alignment horizontal="center" vertical="center"/>
    </xf>
    <xf borderId="61" fillId="0" fontId="3" numFmtId="0" xfId="0" applyBorder="1" applyFont="1"/>
    <xf borderId="62" fillId="4" fontId="5" numFmtId="167" xfId="0" applyAlignment="1" applyBorder="1" applyFont="1" applyNumberFormat="1">
      <alignment horizontal="center" shrinkToFit="0" vertical="center" wrapText="1"/>
    </xf>
    <xf borderId="63" fillId="0" fontId="3" numFmtId="0" xfId="0" applyBorder="1" applyFont="1"/>
    <xf borderId="64" fillId="0" fontId="3" numFmtId="0" xfId="0" applyBorder="1" applyFont="1"/>
    <xf borderId="0" fillId="0" fontId="12" numFmtId="0" xfId="0" applyAlignment="1" applyFont="1">
      <alignment horizontal="center"/>
    </xf>
    <xf borderId="1" fillId="4" fontId="17" numFmtId="0" xfId="0" applyAlignment="1" applyBorder="1" applyFont="1">
      <alignment horizontal="left" shrinkToFit="0" vertical="center" wrapText="1"/>
    </xf>
    <xf borderId="0" fillId="0" fontId="25" numFmtId="0" xfId="0" applyAlignment="1" applyFont="1">
      <alignment vertical="top"/>
    </xf>
    <xf borderId="2" fillId="0" fontId="25" numFmtId="0" xfId="0" applyAlignment="1" applyBorder="1" applyFont="1">
      <alignment vertical="top"/>
    </xf>
    <xf borderId="1" fillId="2" fontId="6" numFmtId="0" xfId="0" applyAlignment="1" applyBorder="1" applyFont="1">
      <alignment vertical="center"/>
    </xf>
    <xf borderId="38" fillId="4" fontId="5" numFmtId="165" xfId="0" applyAlignment="1" applyBorder="1" applyFont="1" applyNumberFormat="1">
      <alignment vertical="center"/>
    </xf>
    <xf borderId="38" fillId="4" fontId="5" numFmtId="165" xfId="0" applyAlignment="1" applyBorder="1" applyFont="1" applyNumberFormat="1">
      <alignment horizontal="center" vertical="center"/>
    </xf>
    <xf borderId="37" fillId="4" fontId="17" numFmtId="0" xfId="0" applyAlignment="1" applyBorder="1" applyFont="1">
      <alignment shrinkToFit="0" vertical="center" wrapText="1"/>
    </xf>
    <xf borderId="7" fillId="5" fontId="17" numFmtId="0" xfId="0" applyAlignment="1" applyBorder="1" applyFont="1">
      <alignment horizontal="left" vertical="center"/>
    </xf>
    <xf borderId="1" fillId="4" fontId="19" numFmtId="0" xfId="0" applyAlignment="1" applyBorder="1" applyFont="1">
      <alignment horizontal="center"/>
    </xf>
    <xf borderId="7" fillId="4" fontId="25" numFmtId="0" xfId="0" applyAlignment="1" applyBorder="1" applyFont="1">
      <alignment vertical="top"/>
    </xf>
    <xf borderId="37" fillId="4" fontId="25" numFmtId="0" xfId="0" applyAlignment="1" applyBorder="1" applyFont="1">
      <alignment vertical="top"/>
    </xf>
    <xf borderId="38" fillId="5" fontId="25" numFmtId="0" xfId="0" applyAlignment="1" applyBorder="1" applyFont="1">
      <alignment vertical="top"/>
    </xf>
    <xf borderId="1" fillId="5" fontId="25" numFmtId="0" xfId="0" applyAlignment="1" applyBorder="1" applyFont="1">
      <alignment vertical="top"/>
    </xf>
    <xf borderId="30" fillId="5" fontId="25" numFmtId="0" xfId="0" applyAlignment="1" applyBorder="1" applyFont="1">
      <alignment vertical="top"/>
    </xf>
    <xf borderId="37" fillId="5" fontId="19" numFmtId="0" xfId="0" applyAlignment="1" applyBorder="1" applyFont="1">
      <alignment horizontal="center" vertical="center"/>
    </xf>
    <xf borderId="7" fillId="5" fontId="17" numFmtId="49" xfId="0" applyAlignment="1" applyBorder="1" applyFont="1" applyNumberFormat="1">
      <alignment shrinkToFit="0" vertical="center" wrapText="1"/>
    </xf>
    <xf borderId="7" fillId="4" fontId="27" numFmtId="165" xfId="0" applyAlignment="1" applyBorder="1" applyFont="1" applyNumberFormat="1">
      <alignment horizontal="center" vertical="center"/>
    </xf>
    <xf borderId="1" fillId="4" fontId="6" numFmtId="165" xfId="0" applyAlignment="1" applyBorder="1" applyFont="1" applyNumberFormat="1">
      <alignment vertical="center"/>
    </xf>
    <xf borderId="43" fillId="4" fontId="6" numFmtId="165" xfId="0" applyAlignment="1" applyBorder="1" applyFont="1" applyNumberFormat="1">
      <alignment vertical="center"/>
    </xf>
    <xf borderId="1" fillId="5" fontId="6" numFmtId="49" xfId="0" applyAlignment="1" applyBorder="1" applyFont="1" applyNumberFormat="1">
      <alignment vertical="center"/>
    </xf>
    <xf borderId="37" fillId="5" fontId="17" numFmtId="49" xfId="0" applyAlignment="1" applyBorder="1" applyFont="1" applyNumberFormat="1">
      <alignment shrinkToFit="0" vertical="center" wrapText="1"/>
    </xf>
    <xf borderId="1" fillId="5" fontId="19" numFmtId="0" xfId="0" applyAlignment="1" applyBorder="1" applyFont="1">
      <alignment horizontal="center" vertical="center"/>
    </xf>
    <xf borderId="43" fillId="5" fontId="6" numFmtId="164" xfId="0" applyAlignment="1" applyBorder="1" applyFont="1" applyNumberFormat="1">
      <alignment vertical="center"/>
    </xf>
    <xf borderId="7" fillId="5" fontId="19" numFmtId="0" xfId="0" applyAlignment="1" applyBorder="1" applyFont="1">
      <alignment horizontal="center" vertical="center"/>
    </xf>
    <xf borderId="7" fillId="4" fontId="6" numFmtId="165" xfId="0" applyAlignment="1" applyBorder="1" applyFont="1" applyNumberFormat="1">
      <alignment vertical="center"/>
    </xf>
    <xf borderId="3" fillId="0" fontId="6" numFmtId="0" xfId="0" applyBorder="1" applyFont="1"/>
    <xf borderId="7" fillId="5" fontId="27" numFmtId="165" xfId="0" applyAlignment="1" applyBorder="1" applyFont="1" applyNumberFormat="1">
      <alignment horizontal="center" shrinkToFit="0" vertical="center" wrapText="1"/>
    </xf>
    <xf borderId="30" fillId="5" fontId="19" numFmtId="0" xfId="0" applyAlignment="1" applyBorder="1" applyFont="1">
      <alignment horizontal="center" vertical="center"/>
    </xf>
    <xf borderId="1" fillId="4" fontId="30" numFmtId="165" xfId="0" applyAlignment="1" applyBorder="1" applyFont="1" applyNumberFormat="1">
      <alignment horizontal="center" shrinkToFit="0" vertical="center" wrapText="1"/>
    </xf>
    <xf borderId="1" fillId="4" fontId="30" numFmtId="164" xfId="0" applyAlignment="1" applyBorder="1" applyFont="1" applyNumberFormat="1">
      <alignment vertical="center"/>
    </xf>
    <xf borderId="38" fillId="4" fontId="6" numFmtId="0" xfId="0" applyBorder="1" applyFont="1"/>
    <xf borderId="1" fillId="2" fontId="28" numFmtId="0" xfId="0" applyAlignment="1" applyBorder="1" applyFont="1">
      <alignment horizontal="center" shrinkToFit="0" vertical="center" wrapText="1"/>
    </xf>
    <xf borderId="7" fillId="4" fontId="27" numFmtId="165" xfId="0" applyAlignment="1" applyBorder="1" applyFont="1" applyNumberFormat="1">
      <alignment horizontal="center" shrinkToFit="0" vertical="center" wrapText="1"/>
    </xf>
    <xf borderId="53" fillId="4" fontId="19" numFmtId="0" xfId="0" applyAlignment="1" applyBorder="1" applyFont="1">
      <alignment horizontal="center"/>
    </xf>
    <xf borderId="1" fillId="5" fontId="12" numFmtId="0" xfId="0" applyBorder="1" applyFont="1"/>
    <xf borderId="39" fillId="5" fontId="27" numFmtId="165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/>
    </xf>
    <xf borderId="1" fillId="5" fontId="19" numFmtId="0" xfId="0" applyAlignment="1" applyBorder="1" applyFont="1">
      <alignment vertical="center"/>
    </xf>
    <xf borderId="38" fillId="5" fontId="6" numFmtId="0" xfId="0" applyBorder="1" applyFont="1"/>
    <xf borderId="37" fillId="5" fontId="26" numFmtId="164" xfId="0" applyAlignment="1" applyBorder="1" applyFont="1" applyNumberFormat="1">
      <alignment horizontal="center"/>
    </xf>
    <xf borderId="1" fillId="5" fontId="27" numFmtId="164" xfId="0" applyAlignment="1" applyBorder="1" applyFont="1" applyNumberFormat="1">
      <alignment vertical="center"/>
    </xf>
    <xf borderId="1" fillId="5" fontId="5" numFmtId="0" xfId="0" applyAlignment="1" applyBorder="1" applyFont="1">
      <alignment horizontal="center"/>
    </xf>
    <xf borderId="1" fillId="5" fontId="5" numFmtId="0" xfId="0" applyBorder="1" applyFont="1"/>
    <xf borderId="1" fillId="5" fontId="26" numFmtId="164" xfId="0" applyAlignment="1" applyBorder="1" applyFont="1" applyNumberFormat="1">
      <alignment horizontal="center"/>
    </xf>
    <xf borderId="39" fillId="4" fontId="37" numFmtId="166" xfId="0" applyAlignment="1" applyBorder="1" applyFont="1" applyNumberFormat="1">
      <alignment horizontal="center" vertical="center"/>
    </xf>
    <xf borderId="7" fillId="5" fontId="35" numFmtId="0" xfId="0" applyAlignment="1" applyBorder="1" applyFont="1">
      <alignment shrinkToFit="0" vertical="center" wrapText="1"/>
    </xf>
    <xf borderId="7" fillId="5" fontId="35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vertical="center"/>
    </xf>
    <xf borderId="7" fillId="4" fontId="35" numFmtId="0" xfId="0" applyAlignment="1" applyBorder="1" applyFont="1">
      <alignment shrinkToFit="0" vertical="center" wrapText="1"/>
    </xf>
    <xf borderId="1" fillId="4" fontId="37" numFmtId="0" xfId="0" applyBorder="1" applyFont="1"/>
    <xf borderId="42" fillId="4" fontId="6" numFmtId="0" xfId="0" applyBorder="1" applyFont="1"/>
    <xf borderId="37" fillId="5" fontId="5" numFmtId="165" xfId="0" applyAlignment="1" applyBorder="1" applyFont="1" applyNumberFormat="1">
      <alignment horizontal="center" shrinkToFit="0" vertical="center" wrapText="1"/>
    </xf>
    <xf borderId="7" fillId="5" fontId="6" numFmtId="0" xfId="0" applyAlignment="1" applyBorder="1" applyFont="1">
      <alignment vertical="center"/>
    </xf>
    <xf borderId="1" fillId="5" fontId="30" numFmtId="165" xfId="0" applyAlignment="1" applyBorder="1" applyFont="1" applyNumberFormat="1">
      <alignment horizontal="center" shrinkToFit="0" vertical="center" wrapText="1"/>
    </xf>
    <xf borderId="43" fillId="5" fontId="30" numFmtId="165" xfId="0" applyAlignment="1" applyBorder="1" applyFont="1" applyNumberFormat="1">
      <alignment horizontal="center" shrinkToFit="0" vertical="center" wrapText="1"/>
    </xf>
    <xf borderId="38" fillId="5" fontId="6" numFmtId="165" xfId="0" applyAlignment="1" applyBorder="1" applyFont="1" applyNumberFormat="1">
      <alignment vertical="center"/>
    </xf>
    <xf borderId="1" fillId="4" fontId="8" numFmtId="0" xfId="0" applyAlignment="1" applyBorder="1" applyFont="1">
      <alignment horizontal="center"/>
    </xf>
    <xf borderId="1" fillId="4" fontId="17" numFmtId="165" xfId="0" applyAlignment="1" applyBorder="1" applyFont="1" applyNumberFormat="1">
      <alignment shrinkToFit="0" vertical="center" wrapText="1"/>
    </xf>
    <xf borderId="1" fillId="4" fontId="17" numFmtId="165" xfId="0" applyAlignment="1" applyBorder="1" applyFont="1" applyNumberFormat="1">
      <alignment horizontal="center" shrinkToFit="0" vertical="center" wrapText="1"/>
    </xf>
    <xf borderId="7" fillId="4" fontId="17" numFmtId="165" xfId="0" applyAlignment="1" applyBorder="1" applyFont="1" applyNumberFormat="1">
      <alignment horizontal="center" shrinkToFit="0" vertical="center" wrapText="1"/>
    </xf>
    <xf borderId="39" fillId="4" fontId="30" numFmtId="164" xfId="0" applyAlignment="1" applyBorder="1" applyFont="1" applyNumberFormat="1">
      <alignment horizontal="center" vertical="center"/>
    </xf>
    <xf borderId="39" fillId="4" fontId="27" numFmtId="164" xfId="0" applyAlignment="1" applyBorder="1" applyFont="1" applyNumberFormat="1">
      <alignment horizontal="center" vertical="center"/>
    </xf>
    <xf borderId="30" fillId="4" fontId="17" numFmtId="165" xfId="0" applyAlignment="1" applyBorder="1" applyFont="1" applyNumberFormat="1">
      <alignment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shrinkToFit="0" vertical="center" wrapText="1"/>
    </xf>
    <xf borderId="30" fillId="5" fontId="12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38" fillId="4" fontId="30" numFmtId="165" xfId="0" applyAlignment="1" applyBorder="1" applyFont="1" applyNumberFormat="1">
      <alignment shrinkToFit="0" wrapText="1"/>
    </xf>
    <xf borderId="38" fillId="4" fontId="30" numFmtId="165" xfId="0" applyAlignment="1" applyBorder="1" applyFont="1" applyNumberFormat="1">
      <alignment shrinkToFit="0" vertical="center" wrapText="1"/>
    </xf>
    <xf borderId="1" fillId="4" fontId="30" numFmtId="165" xfId="0" applyAlignment="1" applyBorder="1" applyFont="1" applyNumberFormat="1">
      <alignment shrinkToFit="0" wrapText="1"/>
    </xf>
    <xf borderId="7" fillId="4" fontId="17" numFmtId="0" xfId="0" applyAlignment="1" applyBorder="1" applyFont="1">
      <alignment horizontal="left" vertical="center"/>
    </xf>
    <xf borderId="30" fillId="4" fontId="6" numFmtId="0" xfId="0" applyAlignment="1" applyBorder="1" applyFont="1">
      <alignment horizontal="center"/>
    </xf>
    <xf borderId="3" fillId="0" fontId="25" numFmtId="0" xfId="0" applyAlignment="1" applyBorder="1" applyFont="1">
      <alignment horizontal="left" vertical="top"/>
    </xf>
    <xf borderId="3" fillId="0" fontId="12" numFmtId="0" xfId="0" applyBorder="1" applyFont="1"/>
    <xf borderId="3" fillId="0" fontId="26" numFmtId="164" xfId="0" applyAlignment="1" applyBorder="1" applyFont="1" applyNumberFormat="1">
      <alignment horizontal="center"/>
    </xf>
    <xf borderId="0" fillId="0" fontId="19" numFmtId="0" xfId="0" applyAlignment="1" applyFont="1">
      <alignment horizontal="center" vertical="center"/>
    </xf>
    <xf borderId="7" fillId="4" fontId="5" numFmtId="165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26" numFmtId="164" xfId="0" applyAlignment="1" applyFont="1" applyNumberFormat="1">
      <alignment horizontal="center"/>
    </xf>
    <xf borderId="0" fillId="0" fontId="5" numFmtId="165" xfId="0" applyAlignment="1" applyFont="1" applyNumberFormat="1">
      <alignment shrinkToFit="0" vertical="center" wrapText="1"/>
    </xf>
    <xf borderId="0" fillId="0" fontId="27" numFmtId="164" xfId="0" applyAlignment="1" applyFont="1" applyNumberFormat="1">
      <alignment vertical="center"/>
    </xf>
    <xf borderId="51" fillId="0" fontId="5" numFmtId="165" xfId="0" applyAlignment="1" applyBorder="1" applyFont="1" applyNumberFormat="1">
      <alignment horizontal="center" shrinkToFit="0" vertical="center" wrapText="1"/>
    </xf>
    <xf borderId="51" fillId="0" fontId="27" numFmtId="165" xfId="0" applyAlignment="1" applyBorder="1" applyFont="1" applyNumberFormat="1">
      <alignment horizontal="center" shrinkToFit="0" vertical="center" wrapText="1"/>
    </xf>
    <xf borderId="50" fillId="0" fontId="5" numFmtId="165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9" numFmtId="0" xfId="0" applyAlignment="1" applyFont="1">
      <alignment vertical="center"/>
    </xf>
    <xf borderId="3" fillId="0" fontId="5" numFmtId="165" xfId="0" applyAlignment="1" applyBorder="1" applyFont="1" applyNumberFormat="1">
      <alignment horizontal="center" shrinkToFit="0" vertical="center" wrapText="1"/>
    </xf>
    <xf borderId="3" fillId="0" fontId="19" numFmtId="0" xfId="0" applyAlignment="1" applyBorder="1" applyFont="1">
      <alignment horizontal="center" vertical="center"/>
    </xf>
    <xf borderId="3" fillId="0" fontId="5" numFmtId="165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left" shrinkToFit="0" vertical="center" wrapText="1"/>
    </xf>
    <xf borderId="30" fillId="4" fontId="19" numFmtId="0" xfId="0" applyAlignment="1" applyBorder="1" applyFont="1">
      <alignment horizontal="center" vertical="center"/>
    </xf>
    <xf borderId="2" fillId="0" fontId="19" numFmtId="0" xfId="0" applyAlignment="1" applyBorder="1" applyFont="1">
      <alignment vertical="center"/>
    </xf>
    <xf borderId="0" fillId="0" fontId="5" numFmtId="167" xfId="0" applyAlignment="1" applyFont="1" applyNumberFormat="1">
      <alignment horizontal="center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3" fillId="0" fontId="19" numFmtId="0" xfId="0" applyAlignment="1" applyBorder="1" applyFont="1">
      <alignment horizontal="center"/>
    </xf>
    <xf borderId="51" fillId="0" fontId="5" numFmtId="0" xfId="0" applyAlignment="1" applyBorder="1" applyFont="1">
      <alignment horizontal="center"/>
    </xf>
    <xf borderId="51" fillId="0" fontId="3" numFmtId="0" xfId="0" applyBorder="1" applyFont="1"/>
    <xf borderId="37" fillId="5" fontId="38" numFmtId="0" xfId="0" applyAlignment="1" applyBorder="1" applyFont="1">
      <alignment horizontal="left" shrinkToFit="0" vertical="center" wrapText="1"/>
    </xf>
    <xf borderId="56" fillId="8" fontId="5" numFmtId="0" xfId="0" applyAlignment="1" applyBorder="1" applyFill="1" applyFont="1">
      <alignment vertical="center"/>
    </xf>
    <xf borderId="65" fillId="0" fontId="3" numFmtId="0" xfId="0" applyBorder="1" applyFont="1"/>
    <xf borderId="66" fillId="0" fontId="3" numFmtId="0" xfId="0" applyBorder="1" applyFont="1"/>
    <xf borderId="0" fillId="0" fontId="5" numFmtId="165" xfId="0" applyAlignment="1" applyFont="1" applyNumberFormat="1">
      <alignment vertical="center"/>
    </xf>
    <xf borderId="1" fillId="5" fontId="39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30" numFmtId="165" xfId="0" applyAlignment="1" applyFont="1" applyNumberFormat="1">
      <alignment horizontal="center" shrinkToFit="0" vertical="center" wrapText="1"/>
    </xf>
    <xf borderId="0" fillId="0" fontId="30" numFmtId="165" xfId="0" applyAlignment="1" applyFont="1" applyNumberFormat="1">
      <alignment shrinkToFit="0" vertical="center" wrapText="1"/>
    </xf>
    <xf borderId="0" fillId="0" fontId="19" numFmtId="0" xfId="0" applyAlignment="1" applyFont="1">
      <alignment horizontal="center"/>
    </xf>
    <xf borderId="0" fillId="0" fontId="30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5" numFmtId="165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vertical="center"/>
    </xf>
    <xf borderId="37" fillId="5" fontId="25" numFmtId="0" xfId="0" applyAlignment="1" applyBorder="1" applyFont="1">
      <alignment horizontal="left" vertical="top"/>
    </xf>
    <xf borderId="39" fillId="5" fontId="5" numFmtId="0" xfId="0" applyAlignment="1" applyBorder="1" applyFont="1">
      <alignment horizontal="center" shrinkToFit="0" vertical="center" wrapText="1"/>
    </xf>
    <xf borderId="42" fillId="5" fontId="12" numFmtId="0" xfId="0" applyBorder="1" applyFont="1"/>
    <xf borderId="38" fillId="5" fontId="12" numFmtId="0" xfId="0" applyBorder="1" applyFont="1"/>
    <xf borderId="7" fillId="5" fontId="26" numFmtId="0" xfId="0" applyAlignment="1" applyBorder="1" applyFont="1">
      <alignment horizontal="center"/>
    </xf>
    <xf borderId="42" fillId="5" fontId="5" numFmtId="165" xfId="0" applyAlignment="1" applyBorder="1" applyFont="1" applyNumberFormat="1">
      <alignment horizontal="center" shrinkToFit="0" vertical="center" wrapText="1"/>
    </xf>
    <xf borderId="43" fillId="5" fontId="5" numFmtId="165" xfId="0" applyAlignment="1" applyBorder="1" applyFont="1" applyNumberFormat="1">
      <alignment horizontal="center" shrinkToFit="0" vertical="center" wrapText="1"/>
    </xf>
    <xf borderId="1" fillId="5" fontId="25" numFmtId="0" xfId="0" applyAlignment="1" applyBorder="1" applyFont="1">
      <alignment horizontal="left" vertical="top"/>
    </xf>
    <xf borderId="0" fillId="0" fontId="5" numFmtId="164" xfId="0" applyAlignment="1" applyFont="1" applyNumberFormat="1">
      <alignment vertical="center"/>
    </xf>
    <xf borderId="0" fillId="0" fontId="17" numFmtId="0" xfId="0" applyAlignment="1" applyFont="1">
      <alignment horizontal="left" vertical="center"/>
    </xf>
    <xf borderId="3" fillId="0" fontId="5" numFmtId="0" xfId="0" applyAlignment="1" applyBorder="1" applyFont="1">
      <alignment horizontal="center" shrinkToFit="0" vertical="center" wrapText="1"/>
    </xf>
    <xf borderId="2" fillId="0" fontId="12" numFmtId="0" xfId="0" applyBorder="1" applyFont="1"/>
    <xf borderId="2" fillId="0" fontId="12" numFmtId="0" xfId="0" applyAlignment="1" applyBorder="1" applyFont="1">
      <alignment horizontal="center"/>
    </xf>
    <xf borderId="30" fillId="5" fontId="17" numFmtId="0" xfId="0" applyAlignment="1" applyBorder="1" applyFont="1">
      <alignment horizontal="left" shrinkToFit="0" vertical="center" wrapText="1"/>
    </xf>
    <xf borderId="1" fillId="5" fontId="5" numFmtId="165" xfId="0" applyAlignment="1" applyBorder="1" applyFont="1" applyNumberFormat="1">
      <alignment shrinkToFit="0" vertical="center" wrapText="1"/>
    </xf>
    <xf borderId="1" fillId="5" fontId="5" numFmtId="165" xfId="0" applyAlignment="1" applyBorder="1" applyFont="1" applyNumberFormat="1">
      <alignment horizontal="center" shrinkToFit="0" vertical="center" wrapText="1"/>
    </xf>
    <xf borderId="1" fillId="5" fontId="5" numFmtId="167" xfId="0" applyAlignment="1" applyBorder="1" applyFont="1" applyNumberFormat="1">
      <alignment horizontal="center" shrinkToFit="0" vertical="center" wrapText="1"/>
    </xf>
    <xf borderId="43" fillId="5" fontId="5" numFmtId="167" xfId="0" applyAlignment="1" applyBorder="1" applyFont="1" applyNumberFormat="1">
      <alignment horizontal="center" shrinkToFit="0" vertical="center" wrapText="1"/>
    </xf>
    <xf borderId="30" fillId="5" fontId="6" numFmtId="0" xfId="0" applyBorder="1" applyFont="1"/>
    <xf borderId="0" fillId="0" fontId="5" numFmtId="167" xfId="0" applyAlignment="1" applyFont="1" applyNumberFormat="1">
      <alignment shrinkToFit="0" vertical="center" wrapText="1"/>
    </xf>
    <xf borderId="50" fillId="0" fontId="5" numFmtId="167" xfId="0" applyAlignment="1" applyBorder="1" applyFont="1" applyNumberFormat="1">
      <alignment shrinkToFit="0" vertical="center" wrapText="1"/>
    </xf>
    <xf borderId="51" fillId="0" fontId="5" numFmtId="167" xfId="0" applyAlignment="1" applyBorder="1" applyFont="1" applyNumberFormat="1">
      <alignment horizontal="center" shrinkToFit="0" vertical="center" wrapText="1"/>
    </xf>
    <xf borderId="38" fillId="4" fontId="19" numFmtId="0" xfId="0" applyAlignment="1" applyBorder="1" applyFont="1">
      <alignment horizontal="center"/>
    </xf>
    <xf borderId="37" fillId="4" fontId="5" numFmtId="165" xfId="0" applyAlignment="1" applyBorder="1" applyFont="1" applyNumberFormat="1">
      <alignment horizontal="center" vertical="center"/>
    </xf>
    <xf borderId="3" fillId="0" fontId="5" numFmtId="165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center"/>
    </xf>
    <xf borderId="7" fillId="5" fontId="17" numFmtId="168" xfId="0" applyAlignment="1" applyBorder="1" applyFont="1" applyNumberFormat="1">
      <alignment horizontal="left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0" fillId="0" fontId="40" numFmtId="0" xfId="0" applyAlignment="1" applyFont="1">
      <alignment horizontal="left" shrinkToFit="0" vertical="center" wrapText="1"/>
    </xf>
    <xf borderId="35" fillId="7" fontId="41" numFmtId="0" xfId="0" applyAlignment="1" applyBorder="1" applyFont="1">
      <alignment horizontal="center" vertical="center"/>
    </xf>
    <xf borderId="67" fillId="0" fontId="3" numFmtId="0" xfId="0" applyBorder="1" applyFont="1"/>
    <xf borderId="0" fillId="0" fontId="25" numFmtId="0" xfId="0" applyAlignment="1" applyFont="1">
      <alignment horizontal="center"/>
    </xf>
    <xf borderId="0" fillId="0" fontId="25" numFmtId="0" xfId="0" applyAlignment="1" applyFont="1">
      <alignment vertical="center"/>
    </xf>
    <xf borderId="68" fillId="9" fontId="6" numFmtId="0" xfId="0" applyAlignment="1" applyBorder="1" applyFill="1" applyFont="1">
      <alignment horizontal="center" vertical="top"/>
    </xf>
    <xf borderId="69" fillId="0" fontId="3" numFmtId="0" xfId="0" applyBorder="1" applyFont="1"/>
    <xf borderId="70" fillId="9" fontId="6" numFmtId="0" xfId="0" applyAlignment="1" applyBorder="1" applyFont="1">
      <alignment horizontal="center" vertical="top"/>
    </xf>
    <xf borderId="1" fillId="9" fontId="6" numFmtId="0" xfId="0" applyAlignment="1" applyBorder="1" applyFont="1">
      <alignment vertical="top"/>
    </xf>
    <xf borderId="70" fillId="9" fontId="6" numFmtId="0" xfId="0" applyAlignment="1" applyBorder="1" applyFont="1">
      <alignment horizontal="center"/>
    </xf>
    <xf borderId="71" fillId="0" fontId="3" numFmtId="0" xfId="0" applyBorder="1" applyFont="1"/>
    <xf borderId="72" fillId="0" fontId="3" numFmtId="0" xfId="0" applyBorder="1" applyFont="1"/>
    <xf borderId="73" fillId="0" fontId="3" numFmtId="0" xfId="0" applyBorder="1" applyFont="1"/>
    <xf borderId="74" fillId="0" fontId="3" numFmtId="0" xfId="0" applyBorder="1" applyFont="1"/>
    <xf borderId="51" fillId="0" fontId="6" numFmtId="0" xfId="0" applyBorder="1" applyFont="1"/>
    <xf borderId="75" fillId="0" fontId="6" numFmtId="0" xfId="0" applyBorder="1" applyFont="1"/>
    <xf borderId="76" fillId="0" fontId="6" numFmtId="0" xfId="0" applyBorder="1" applyFont="1"/>
    <xf borderId="51" fillId="0" fontId="6" numFmtId="0" xfId="0" applyAlignment="1" applyBorder="1" applyFont="1">
      <alignment horizontal="center"/>
    </xf>
    <xf borderId="51" fillId="0" fontId="6" numFmtId="0" xfId="0" applyAlignment="1" applyBorder="1" applyFont="1">
      <alignment vertical="center"/>
    </xf>
    <xf borderId="77" fillId="0" fontId="6" numFmtId="0" xfId="0" applyBorder="1" applyFont="1"/>
    <xf borderId="78" fillId="0" fontId="6" numFmtId="0" xfId="0" applyBorder="1" applyFont="1"/>
    <xf borderId="77" fillId="0" fontId="6" numFmtId="0" xfId="0" applyAlignment="1" applyBorder="1" applyFont="1">
      <alignment vertical="top"/>
    </xf>
    <xf borderId="78" fillId="0" fontId="25" numFmtId="0" xfId="0" applyAlignment="1" applyBorder="1" applyFont="1">
      <alignment vertical="top"/>
    </xf>
    <xf borderId="77" fillId="0" fontId="25" numFmtId="0" xfId="0" applyAlignment="1" applyBorder="1" applyFont="1">
      <alignment horizontal="center"/>
    </xf>
    <xf borderId="79" fillId="0" fontId="25" numFmtId="0" xfId="0" applyAlignment="1" applyBorder="1" applyFont="1">
      <alignment vertical="top"/>
    </xf>
    <xf borderId="80" fillId="4" fontId="25" numFmtId="0" xfId="0" applyAlignment="1" applyBorder="1" applyFont="1">
      <alignment vertical="top"/>
    </xf>
    <xf borderId="81" fillId="0" fontId="6" numFmtId="0" xfId="0" applyAlignment="1" applyBorder="1" applyFont="1">
      <alignment vertical="top"/>
    </xf>
    <xf borderId="82" fillId="0" fontId="25" numFmtId="0" xfId="0" applyAlignment="1" applyBorder="1" applyFont="1">
      <alignment vertical="top"/>
    </xf>
    <xf borderId="81" fillId="0" fontId="25" numFmtId="0" xfId="0" applyAlignment="1" applyBorder="1" applyFont="1">
      <alignment horizontal="center"/>
    </xf>
    <xf borderId="79" fillId="0" fontId="25" numFmtId="0" xfId="0" applyAlignment="1" applyBorder="1" applyFont="1">
      <alignment vertical="center"/>
    </xf>
    <xf borderId="9" fillId="0" fontId="6" numFmtId="0" xfId="0" applyAlignment="1" applyBorder="1" applyFont="1">
      <alignment vertical="top"/>
    </xf>
    <xf borderId="83" fillId="4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1" fillId="4" fontId="6" numFmtId="0" xfId="0" applyAlignment="1" applyBorder="1" applyFont="1">
      <alignment vertical="top"/>
    </xf>
    <xf borderId="3" fillId="0" fontId="6" numFmtId="0" xfId="0" applyAlignment="1" applyBorder="1" applyFont="1">
      <alignment horizontal="center"/>
    </xf>
    <xf borderId="2" fillId="0" fontId="21" numFmtId="0" xfId="0" applyAlignment="1" applyBorder="1" applyFont="1">
      <alignment horizontal="left"/>
    </xf>
    <xf borderId="7" fillId="5" fontId="25" numFmtId="0" xfId="0" applyAlignment="1" applyBorder="1" applyFont="1">
      <alignment horizontal="left" vertical="top"/>
    </xf>
    <xf borderId="3" fillId="0" fontId="5" numFmtId="0" xfId="0" applyAlignment="1" applyBorder="1" applyFont="1">
      <alignment vertical="center"/>
    </xf>
    <xf borderId="3" fillId="0" fontId="26" numFmtId="0" xfId="0" applyAlignment="1" applyBorder="1" applyFont="1">
      <alignment horizontal="center"/>
    </xf>
    <xf borderId="0" fillId="0" fontId="5" numFmtId="0" xfId="0" applyAlignment="1" applyFont="1">
      <alignment vertical="center"/>
    </xf>
    <xf borderId="0" fillId="0" fontId="26" numFmtId="0" xfId="0" applyAlignment="1" applyFont="1">
      <alignment horizontal="center"/>
    </xf>
    <xf borderId="51" fillId="0" fontId="27" numFmtId="165" xfId="0" applyAlignment="1" applyBorder="1" applyFont="1" applyNumberFormat="1">
      <alignment shrinkToFit="0" vertical="center" wrapText="1"/>
    </xf>
    <xf borderId="50" fillId="0" fontId="27" numFmtId="165" xfId="0" applyAlignment="1" applyBorder="1" applyFont="1" applyNumberFormat="1">
      <alignment shrinkToFit="0" vertical="center" wrapText="1"/>
    </xf>
    <xf borderId="37" fillId="5" fontId="26" numFmtId="0" xfId="0" applyAlignment="1" applyBorder="1" applyFont="1">
      <alignment horizontal="center"/>
    </xf>
    <xf borderId="37" fillId="5" fontId="17" numFmtId="0" xfId="0" applyAlignment="1" applyBorder="1" applyFont="1">
      <alignment horizontal="left" shrinkToFit="0" vertical="top" wrapText="1"/>
    </xf>
    <xf borderId="1" fillId="5" fontId="26" numFmtId="0" xfId="0" applyAlignment="1" applyBorder="1" applyFont="1">
      <alignment horizontal="center"/>
    </xf>
    <xf borderId="37" fillId="4" fontId="5" numFmtId="0" xfId="0" applyAlignment="1" applyBorder="1" applyFont="1">
      <alignment horizontal="center" shrinkToFit="0" vertical="center" wrapText="1"/>
    </xf>
    <xf borderId="2" fillId="0" fontId="5" numFmtId="165" xfId="0" applyAlignment="1" applyBorder="1" applyFont="1" applyNumberFormat="1">
      <alignment shrinkToFit="0" vertical="center" wrapText="1"/>
    </xf>
    <xf borderId="2" fillId="0" fontId="26" numFmtId="164" xfId="0" applyAlignment="1" applyBorder="1" applyFont="1" applyNumberFormat="1">
      <alignment horizontal="center"/>
    </xf>
    <xf borderId="30" fillId="5" fontId="17" numFmtId="168" xfId="0" applyAlignment="1" applyBorder="1" applyFont="1" applyNumberFormat="1">
      <alignment shrinkToFit="0" vertical="center" wrapText="1"/>
    </xf>
    <xf borderId="3" fillId="0" fontId="19" numFmtId="0" xfId="0" applyAlignment="1" applyBorder="1" applyFont="1">
      <alignment vertical="center"/>
    </xf>
    <xf borderId="0" fillId="0" fontId="6" numFmtId="164" xfId="0" applyFont="1" applyNumberFormat="1"/>
    <xf borderId="38" fillId="5" fontId="19" numFmtId="0" xfId="0" applyAlignment="1" applyBorder="1" applyFont="1">
      <alignment horizontal="center" vertical="center"/>
    </xf>
    <xf borderId="38" fillId="5" fontId="5" numFmtId="165" xfId="0" applyAlignment="1" applyBorder="1" applyFont="1" applyNumberFormat="1">
      <alignment vertical="center"/>
    </xf>
    <xf borderId="38" fillId="5" fontId="5" numFmtId="165" xfId="0" applyAlignment="1" applyBorder="1" applyFont="1" applyNumberFormat="1">
      <alignment horizontal="center" vertical="center"/>
    </xf>
    <xf borderId="38" fillId="5" fontId="5" numFmtId="165" xfId="0" applyAlignment="1" applyBorder="1" applyFont="1" applyNumberFormat="1">
      <alignment shrinkToFit="0" vertical="center" wrapText="1"/>
    </xf>
    <xf borderId="3" fillId="0" fontId="26" numFmtId="0" xfId="0" applyAlignment="1" applyBorder="1" applyFont="1">
      <alignment horizontal="center" vertical="center"/>
    </xf>
    <xf borderId="1" fillId="5" fontId="5" numFmtId="165" xfId="0" applyAlignment="1" applyBorder="1" applyFont="1" applyNumberFormat="1">
      <alignment vertical="center"/>
    </xf>
    <xf borderId="1" fillId="5" fontId="5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1" fillId="5" fontId="5" numFmtId="164" xfId="0" applyAlignment="1" applyBorder="1" applyFont="1" applyNumberFormat="1">
      <alignment vertical="center"/>
    </xf>
    <xf borderId="1" fillId="5" fontId="5" numFmtId="164" xfId="0" applyAlignment="1" applyBorder="1" applyFont="1" applyNumberFormat="1">
      <alignment horizontal="center" vertical="center"/>
    </xf>
    <xf borderId="30" fillId="4" fontId="6" numFmtId="0" xfId="0" applyAlignment="1" applyBorder="1" applyFont="1">
      <alignment vertical="center"/>
    </xf>
    <xf borderId="7" fillId="5" fontId="6" numFmtId="0" xfId="0" applyAlignment="1" applyBorder="1" applyFont="1">
      <alignment horizontal="center" vertical="center"/>
    </xf>
    <xf borderId="38" fillId="4" fontId="6" numFmtId="0" xfId="0" applyAlignment="1" applyBorder="1" applyFont="1">
      <alignment vertical="center"/>
    </xf>
    <xf borderId="38" fillId="4" fontId="6" numFmtId="165" xfId="0" applyAlignment="1" applyBorder="1" applyFont="1" applyNumberFormat="1">
      <alignment vertical="center"/>
    </xf>
    <xf borderId="37" fillId="5" fontId="26" numFmtId="0" xfId="0" applyAlignment="1" applyBorder="1" applyFont="1">
      <alignment horizontal="center" vertical="center"/>
    </xf>
    <xf borderId="7" fillId="5" fontId="26" numFmtId="0" xfId="0" applyAlignment="1" applyBorder="1" applyFont="1">
      <alignment horizontal="center" vertical="center"/>
    </xf>
    <xf borderId="1" fillId="4" fontId="6" numFmtId="164" xfId="0" applyAlignment="1" applyBorder="1" applyFont="1" applyNumberFormat="1">
      <alignment vertical="center"/>
    </xf>
    <xf borderId="0" fillId="0" fontId="35" numFmtId="0" xfId="0" applyAlignment="1" applyFont="1">
      <alignment horizontal="left" shrinkToFit="0" vertical="center" wrapText="1"/>
    </xf>
    <xf borderId="30" fillId="4" fontId="19" numFmtId="0" xfId="0" applyAlignment="1" applyBorder="1" applyFont="1">
      <alignment vertical="center"/>
    </xf>
    <xf borderId="37" fillId="4" fontId="26" numFmtId="0" xfId="0" applyAlignment="1" applyBorder="1" applyFont="1">
      <alignment horizontal="center"/>
    </xf>
    <xf borderId="7" fillId="4" fontId="26" numFmtId="0" xfId="0" applyAlignment="1" applyBorder="1" applyFont="1">
      <alignment horizontal="center"/>
    </xf>
    <xf borderId="1" fillId="4" fontId="42" numFmtId="164" xfId="0" applyAlignment="1" applyBorder="1" applyFont="1" applyNumberFormat="1">
      <alignment horizontal="center"/>
    </xf>
    <xf borderId="1" fillId="4" fontId="27" numFmtId="168" xfId="0" applyAlignment="1" applyBorder="1" applyFont="1" applyNumberFormat="1">
      <alignment horizontal="left" shrinkToFit="0" vertical="center" wrapText="1"/>
    </xf>
    <xf borderId="34" fillId="7" fontId="31" numFmtId="0" xfId="0" applyAlignment="1" applyBorder="1" applyFont="1">
      <alignment horizontal="center" vertical="center"/>
    </xf>
    <xf borderId="3" fillId="0" fontId="30" numFmtId="165" xfId="0" applyAlignment="1" applyBorder="1" applyFont="1" applyNumberFormat="1">
      <alignment shrinkToFit="0" vertical="center" wrapText="1"/>
    </xf>
    <xf borderId="0" fillId="0" fontId="25" numFmtId="0" xfId="0" applyAlignment="1" applyFont="1">
      <alignment horizontal="left" vertical="top"/>
    </xf>
    <xf borderId="30" fillId="4" fontId="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left" vertical="top"/>
    </xf>
    <xf borderId="0" fillId="0" fontId="26" numFmtId="164" xfId="0" applyAlignment="1" applyFont="1" applyNumberFormat="1">
      <alignment horizontal="center" vertical="center"/>
    </xf>
    <xf borderId="84" fillId="0" fontId="3" numFmtId="0" xfId="0" applyBorder="1" applyFont="1"/>
    <xf borderId="85" fillId="0" fontId="5" numFmtId="167" xfId="0" applyAlignment="1" applyBorder="1" applyFont="1" applyNumberFormat="1">
      <alignment horizontal="center" shrinkToFit="0" vertical="center" wrapText="1"/>
    </xf>
    <xf borderId="85" fillId="0" fontId="3" numFmtId="0" xfId="0" applyBorder="1" applyFont="1"/>
    <xf borderId="0" fillId="0" fontId="25" numFmtId="0" xfId="0" applyAlignment="1" applyFont="1">
      <alignment horizontal="left" vertical="center"/>
    </xf>
    <xf borderId="38" fillId="7" fontId="31" numFmtId="0" xfId="0" applyAlignment="1" applyBorder="1" applyFont="1">
      <alignment horizontal="center" shrinkToFit="0" vertical="center" wrapText="1"/>
    </xf>
    <xf borderId="3" fillId="0" fontId="19" numFmtId="0" xfId="0" applyBorder="1" applyFont="1"/>
    <xf borderId="1" fillId="5" fontId="19" numFmtId="0" xfId="0" applyBorder="1" applyFont="1"/>
    <xf borderId="39" fillId="5" fontId="5" numFmtId="167" xfId="0" applyAlignment="1" applyBorder="1" applyFont="1" applyNumberFormat="1">
      <alignment horizontal="center" shrinkToFit="0" vertical="center" wrapText="1"/>
    </xf>
    <xf borderId="7" fillId="5" fontId="6" numFmtId="0" xfId="0" applyAlignment="1" applyBorder="1" applyFont="1">
      <alignment horizontal="center"/>
    </xf>
    <xf borderId="30" fillId="5" fontId="25" numFmtId="0" xfId="0" applyAlignment="1" applyBorder="1" applyFont="1">
      <alignment horizontal="left" vertical="top"/>
    </xf>
    <xf borderId="37" fillId="5" fontId="5" numFmtId="0" xfId="0" applyAlignment="1" applyBorder="1" applyFont="1">
      <alignment horizontal="center" shrinkToFit="0" vertical="center" wrapText="1"/>
    </xf>
    <xf borderId="1" fillId="5" fontId="6" numFmtId="164" xfId="0" applyBorder="1" applyFont="1" applyNumberFormat="1"/>
    <xf borderId="1" fillId="5" fontId="35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38" fillId="5" fontId="30" numFmtId="165" xfId="0" applyAlignment="1" applyBorder="1" applyFont="1" applyNumberFormat="1">
      <alignment shrinkToFit="0" vertical="center" wrapText="1"/>
    </xf>
    <xf borderId="38" fillId="5" fontId="5" numFmtId="165" xfId="0" applyAlignment="1" applyBorder="1" applyFont="1" applyNumberFormat="1">
      <alignment horizontal="center" shrinkToFit="0" vertical="center" wrapText="1"/>
    </xf>
    <xf borderId="1" fillId="5" fontId="30" numFmtId="165" xfId="0" applyAlignment="1" applyBorder="1" applyFont="1" applyNumberFormat="1">
      <alignment shrinkToFit="0" vertical="center" wrapText="1"/>
    </xf>
    <xf borderId="7" fillId="5" fontId="5" numFmtId="167" xfId="0" applyAlignment="1" applyBorder="1" applyFont="1" applyNumberFormat="1">
      <alignment horizontal="center" shrinkToFit="0" vertical="center" wrapText="1"/>
    </xf>
    <xf borderId="7" fillId="4" fontId="6" numFmtId="0" xfId="0" applyBorder="1" applyFont="1"/>
    <xf borderId="7" fillId="4" fontId="6" numFmtId="0" xfId="0" applyAlignment="1" applyBorder="1" applyFont="1">
      <alignment horizontal="right"/>
    </xf>
    <xf borderId="39" fillId="4" fontId="27" numFmtId="165" xfId="0" applyAlignment="1" applyBorder="1" applyFont="1" applyNumberFormat="1">
      <alignment horizontal="center" vertical="center"/>
    </xf>
    <xf borderId="39" fillId="4" fontId="6" numFmtId="165" xfId="0" applyAlignment="1" applyBorder="1" applyFont="1" applyNumberFormat="1">
      <alignment vertical="center"/>
    </xf>
    <xf borderId="37" fillId="5" fontId="17" numFmtId="164" xfId="0" applyAlignment="1" applyBorder="1" applyFont="1" applyNumberFormat="1">
      <alignment shrinkToFit="0" vertical="center" wrapText="1"/>
    </xf>
    <xf borderId="7" fillId="5" fontId="43" numFmtId="164" xfId="0" applyAlignment="1" applyBorder="1" applyFont="1" applyNumberFormat="1">
      <alignment horizontal="center" vertical="center"/>
    </xf>
    <xf borderId="39" fillId="5" fontId="5" numFmtId="169" xfId="0" applyAlignment="1" applyBorder="1" applyFont="1" applyNumberFormat="1">
      <alignment horizontal="center" shrinkToFit="0" vertical="center" wrapText="1"/>
    </xf>
    <xf borderId="7" fillId="5" fontId="5" numFmtId="169" xfId="0" applyAlignment="1" applyBorder="1" applyFont="1" applyNumberFormat="1">
      <alignment horizontal="center" shrinkToFit="0" vertical="center" wrapText="1"/>
    </xf>
    <xf borderId="2" fillId="0" fontId="17" numFmtId="0" xfId="0" applyAlignment="1" applyBorder="1" applyFont="1">
      <alignment vertical="center"/>
    </xf>
    <xf borderId="39" fillId="10" fontId="27" numFmtId="165" xfId="0" applyAlignment="1" applyBorder="1" applyFill="1" applyFont="1" applyNumberFormat="1">
      <alignment horizontal="center" shrinkToFit="0" vertical="center" wrapText="1"/>
    </xf>
    <xf borderId="39" fillId="5" fontId="6" numFmtId="164" xfId="0" applyAlignment="1" applyBorder="1" applyFont="1" applyNumberFormat="1">
      <alignment vertical="center"/>
    </xf>
    <xf borderId="37" fillId="4" fontId="17" numFmtId="0" xfId="0" applyAlignment="1" applyBorder="1" applyFont="1">
      <alignment horizontal="center" shrinkToFit="0" vertical="center" wrapText="1"/>
    </xf>
    <xf borderId="3" fillId="0" fontId="26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7" fillId="5" fontId="44" numFmtId="0" xfId="0" applyAlignment="1" applyBorder="1" applyFont="1">
      <alignment horizontal="center" shrinkToFit="0" vertical="center" wrapText="1"/>
    </xf>
    <xf borderId="0" fillId="0" fontId="17" numFmtId="168" xfId="0" applyAlignment="1" applyFont="1" applyNumberFormat="1">
      <alignment shrinkToFit="0" vertical="center" wrapText="1"/>
    </xf>
    <xf borderId="2" fillId="0" fontId="22" numFmtId="0" xfId="0" applyAlignment="1" applyBorder="1" applyFont="1">
      <alignment horizontal="right"/>
    </xf>
    <xf borderId="35" fillId="7" fontId="23" numFmtId="0" xfId="0" applyAlignment="1" applyBorder="1" applyFont="1">
      <alignment horizontal="center"/>
    </xf>
    <xf borderId="0" fillId="0" fontId="45" numFmtId="0" xfId="0" applyAlignment="1" applyFont="1">
      <alignment vertical="center"/>
    </xf>
    <xf borderId="51" fillId="0" fontId="5" numFmtId="165" xfId="0" applyAlignment="1" applyBorder="1" applyFont="1" applyNumberFormat="1">
      <alignment shrinkToFit="0" vertical="center" wrapText="1"/>
    </xf>
    <xf borderId="56" fillId="11" fontId="8" numFmtId="0" xfId="0" applyAlignment="1" applyBorder="1" applyFill="1" applyFont="1">
      <alignment horizontal="left" shrinkToFit="0" vertical="top" wrapText="1"/>
    </xf>
    <xf borderId="38" fillId="5" fontId="19" numFmtId="0" xfId="0" applyAlignment="1" applyBorder="1" applyFont="1">
      <alignment vertical="center"/>
    </xf>
    <xf borderId="7" fillId="2" fontId="26" numFmtId="164" xfId="0" applyAlignment="1" applyBorder="1" applyFont="1" applyNumberFormat="1">
      <alignment horizontal="center" vertical="center"/>
    </xf>
    <xf borderId="7" fillId="2" fontId="17" numFmtId="168" xfId="0" applyAlignment="1" applyBorder="1" applyFont="1" applyNumberFormat="1">
      <alignment shrinkToFit="0" vertical="top" wrapText="1"/>
    </xf>
    <xf borderId="1" fillId="5" fontId="5" numFmtId="0" xfId="0" applyAlignment="1" applyBorder="1" applyFont="1">
      <alignment shrinkToFit="0" vertical="center" wrapText="1"/>
    </xf>
    <xf borderId="1" fillId="5" fontId="25" numFmtId="0" xfId="0" applyBorder="1" applyFont="1"/>
    <xf borderId="39" fillId="5" fontId="5" numFmtId="166" xfId="0" applyAlignment="1" applyBorder="1" applyFont="1" applyNumberFormat="1">
      <alignment horizontal="center" vertical="center"/>
    </xf>
    <xf borderId="39" fillId="5" fontId="5" numFmtId="164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/>
    </xf>
    <xf borderId="38" fillId="5" fontId="12" numFmtId="0" xfId="0" applyAlignment="1" applyBorder="1" applyFont="1">
      <alignment vertical="center"/>
    </xf>
    <xf borderId="38" fillId="4" fontId="25" numFmtId="0" xfId="0" applyAlignment="1" applyBorder="1" applyFont="1">
      <alignment vertical="center"/>
    </xf>
    <xf borderId="38" fillId="5" fontId="25" numFmtId="0" xfId="0" applyAlignment="1" applyBorder="1" applyFont="1">
      <alignment vertical="center"/>
    </xf>
    <xf borderId="1" fillId="5" fontId="25" numFmtId="0" xfId="0" applyAlignment="1" applyBorder="1" applyFont="1">
      <alignment vertical="center"/>
    </xf>
    <xf borderId="1" fillId="5" fontId="26" numFmtId="164" xfId="0" applyBorder="1" applyFont="1" applyNumberFormat="1"/>
    <xf borderId="1" fillId="2" fontId="19" numFmtId="0" xfId="0" applyBorder="1" applyFont="1"/>
    <xf borderId="30" fillId="5" fontId="12" numFmtId="0" xfId="0" applyBorder="1" applyFont="1"/>
    <xf borderId="1" fillId="2" fontId="26" numFmtId="164" xfId="0" applyAlignment="1" applyBorder="1" applyFont="1" applyNumberFormat="1">
      <alignment vertical="center"/>
    </xf>
    <xf borderId="30" fillId="4" fontId="25" numFmtId="0" xfId="0" applyBorder="1" applyFont="1"/>
    <xf borderId="1" fillId="5" fontId="26" numFmtId="164" xfId="0" applyAlignment="1" applyBorder="1" applyFont="1" applyNumberFormat="1">
      <alignment vertical="center"/>
    </xf>
    <xf borderId="1" fillId="2" fontId="46" numFmtId="0" xfId="0" applyBorder="1" applyFont="1"/>
    <xf borderId="1" fillId="5" fontId="17" numFmtId="164" xfId="0" applyAlignment="1" applyBorder="1" applyFont="1" applyNumberFormat="1">
      <alignment shrinkToFit="0" vertical="center" wrapText="1"/>
    </xf>
    <xf borderId="30" fillId="5" fontId="17" numFmtId="164" xfId="0" applyAlignment="1" applyBorder="1" applyFont="1" applyNumberFormat="1">
      <alignment shrinkToFit="0" vertical="center" wrapText="1"/>
    </xf>
    <xf borderId="37" fillId="5" fontId="26" numFmtId="164" xfId="0" applyAlignment="1" applyBorder="1" applyFont="1" applyNumberFormat="1">
      <alignment horizontal="left" shrinkToFit="0" wrapText="1"/>
    </xf>
    <xf borderId="1" fillId="5" fontId="26" numFmtId="164" xfId="0" applyAlignment="1" applyBorder="1" applyFont="1" applyNumberFormat="1">
      <alignment shrinkToFit="0" wrapText="1"/>
    </xf>
    <xf borderId="7" fillId="5" fontId="26" numFmtId="164" xfId="0" applyAlignment="1" applyBorder="1" applyFont="1" applyNumberFormat="1">
      <alignment horizontal="left" shrinkToFit="0" wrapText="1"/>
    </xf>
    <xf borderId="1" fillId="5" fontId="47" numFmtId="165" xfId="0" applyAlignment="1" applyBorder="1" applyFont="1" applyNumberFormat="1">
      <alignment shrinkToFit="0" vertical="center" wrapText="1"/>
    </xf>
    <xf borderId="37" fillId="5" fontId="17" numFmtId="164" xfId="0" applyAlignment="1" applyBorder="1" applyFont="1" applyNumberFormat="1">
      <alignment shrinkToFit="0" wrapText="1"/>
    </xf>
    <xf borderId="7" fillId="5" fontId="17" numFmtId="164" xfId="0" applyAlignment="1" applyBorder="1" applyFont="1" applyNumberFormat="1">
      <alignment shrinkToFit="0" wrapText="1"/>
    </xf>
    <xf borderId="51" fillId="0" fontId="5" numFmtId="165" xfId="0" applyAlignment="1" applyBorder="1" applyFont="1" applyNumberFormat="1">
      <alignment horizontal="center" shrinkToFit="0" wrapText="1"/>
    </xf>
    <xf borderId="39" fillId="10" fontId="27" numFmtId="165" xfId="0" applyAlignment="1" applyBorder="1" applyFont="1" applyNumberFormat="1">
      <alignment horizontal="center" shrinkToFit="0" wrapText="1"/>
    </xf>
    <xf borderId="1" fillId="5" fontId="17" numFmtId="164" xfId="0" applyAlignment="1" applyBorder="1" applyFont="1" applyNumberFormat="1">
      <alignment vertical="center"/>
    </xf>
    <xf borderId="56" fillId="11" fontId="8" numFmtId="0" xfId="0" applyAlignment="1" applyBorder="1" applyFont="1">
      <alignment shrinkToFit="0" vertical="top" wrapText="1"/>
    </xf>
    <xf borderId="38" fillId="5" fontId="6" numFmtId="0" xfId="0" applyAlignment="1" applyBorder="1" applyFont="1">
      <alignment vertical="top"/>
    </xf>
    <xf borderId="1" fillId="5" fontId="6" numFmtId="0" xfId="0" applyAlignment="1" applyBorder="1" applyFont="1">
      <alignment vertical="top"/>
    </xf>
    <xf borderId="1" fillId="5" fontId="6" numFmtId="165" xfId="0" applyBorder="1" applyFont="1" applyNumberFormat="1"/>
    <xf borderId="7" fillId="5" fontId="5" numFmtId="165" xfId="0" applyAlignment="1" applyBorder="1" applyFont="1" applyNumberFormat="1">
      <alignment horizontal="center" shrinkToFit="0" wrapText="1"/>
    </xf>
    <xf borderId="43" fillId="5" fontId="6" numFmtId="0" xfId="0" applyAlignment="1" applyBorder="1" applyFont="1">
      <alignment vertical="top"/>
    </xf>
    <xf borderId="43" fillId="5" fontId="6" numFmtId="165" xfId="0" applyBorder="1" applyFont="1" applyNumberFormat="1"/>
    <xf borderId="30" fillId="5" fontId="6" numFmtId="0" xfId="0" applyAlignment="1" applyBorder="1" applyFont="1">
      <alignment vertical="top"/>
    </xf>
    <xf borderId="30" fillId="5" fontId="35" numFmtId="0" xfId="0" applyAlignment="1" applyBorder="1" applyFont="1">
      <alignment horizontal="left" shrinkToFit="0" vertical="center" wrapText="1"/>
    </xf>
    <xf borderId="43" fillId="5" fontId="6" numFmtId="0" xfId="0" applyBorder="1" applyFont="1"/>
    <xf borderId="34" fillId="4" fontId="31" numFmtId="0" xfId="0" applyAlignment="1" applyBorder="1" applyFont="1">
      <alignment horizontal="center" shrinkToFit="0" vertical="center" wrapText="1"/>
    </xf>
    <xf borderId="44" fillId="4" fontId="23" numFmtId="0" xfId="0" applyAlignment="1" applyBorder="1" applyFont="1">
      <alignment horizontal="center" vertical="center"/>
    </xf>
    <xf borderId="1" fillId="5" fontId="26" numFmtId="164" xfId="0" applyAlignment="1" applyBorder="1" applyFont="1" applyNumberFormat="1">
      <alignment horizontal="center" vertical="center"/>
    </xf>
    <xf borderId="1" fillId="5" fontId="5" numFmtId="165" xfId="0" applyAlignment="1" applyBorder="1" applyFont="1" applyNumberFormat="1">
      <alignment horizontal="center" shrinkToFit="0" wrapText="1"/>
    </xf>
    <xf borderId="30" fillId="5" fontId="26" numFmtId="164" xfId="0" applyAlignment="1" applyBorder="1" applyFont="1" applyNumberFormat="1">
      <alignment horizontal="center"/>
    </xf>
    <xf borderId="30" fillId="5" fontId="26" numFmtId="164" xfId="0" applyAlignment="1" applyBorder="1" applyFont="1" applyNumberFormat="1">
      <alignment horizontal="center" vertical="center"/>
    </xf>
    <xf borderId="0" fillId="0" fontId="21" numFmtId="0" xfId="0" applyFont="1"/>
    <xf borderId="1" fillId="7" fontId="6" numFmtId="0" xfId="0" applyAlignment="1" applyBorder="1" applyFont="1">
      <alignment vertical="center"/>
    </xf>
    <xf borderId="1" fillId="2" fontId="48" numFmtId="0" xfId="0" applyBorder="1" applyFont="1"/>
    <xf borderId="7" fillId="3" fontId="18" numFmtId="164" xfId="0" applyAlignment="1" applyBorder="1" applyFont="1" applyNumberFormat="1">
      <alignment horizontal="center" vertical="center"/>
    </xf>
    <xf borderId="56" fillId="3" fontId="1" numFmtId="49" xfId="0" applyAlignment="1" applyBorder="1" applyFont="1" applyNumberFormat="1">
      <alignment vertical="center"/>
    </xf>
    <xf borderId="0" fillId="0" fontId="6" numFmtId="49" xfId="0" applyAlignment="1" applyFont="1" applyNumberFormat="1">
      <alignment vertical="center"/>
    </xf>
    <xf borderId="7" fillId="3" fontId="6" numFmtId="164" xfId="0" applyAlignment="1" applyBorder="1" applyFont="1" applyNumberFormat="1">
      <alignment vertical="center"/>
    </xf>
    <xf borderId="56" fillId="3" fontId="1" numFmtId="49" xfId="0" applyAlignment="1" applyBorder="1" applyFont="1" applyNumberFormat="1">
      <alignment horizontal="center" vertical="center"/>
    </xf>
    <xf borderId="86" fillId="3" fontId="1" numFmtId="49" xfId="0" applyAlignment="1" applyBorder="1" applyFont="1" applyNumberFormat="1">
      <alignment vertical="center"/>
    </xf>
    <xf borderId="87" fillId="0" fontId="3" numFmtId="0" xfId="0" applyBorder="1" applyFont="1"/>
    <xf borderId="88" fillId="0" fontId="3" numFmtId="0" xfId="0" applyBorder="1" applyFont="1"/>
    <xf borderId="7" fillId="11" fontId="49" numFmtId="49" xfId="0" applyAlignment="1" applyBorder="1" applyFont="1" applyNumberFormat="1">
      <alignment horizontal="center" vertical="center"/>
    </xf>
    <xf borderId="56" fillId="11" fontId="50" numFmtId="49" xfId="0" applyAlignment="1" applyBorder="1" applyFont="1" applyNumberFormat="1">
      <alignment vertical="center"/>
    </xf>
    <xf borderId="1" fillId="11" fontId="6" numFmtId="49" xfId="0" applyAlignment="1" applyBorder="1" applyFont="1" applyNumberFormat="1">
      <alignment vertical="center"/>
    </xf>
    <xf borderId="7" fillId="11" fontId="8" numFmtId="49" xfId="0" applyAlignment="1" applyBorder="1" applyFont="1" applyNumberFormat="1">
      <alignment vertical="center"/>
    </xf>
    <xf borderId="7" fillId="11" fontId="6" numFmtId="49" xfId="0" applyAlignment="1" applyBorder="1" applyFont="1" applyNumberFormat="1">
      <alignment vertical="center"/>
    </xf>
    <xf borderId="56" fillId="11" fontId="8" numFmtId="49" xfId="0" applyAlignment="1" applyBorder="1" applyFont="1" applyNumberFormat="1">
      <alignment vertical="center"/>
    </xf>
    <xf borderId="1" fillId="11" fontId="6" numFmtId="164" xfId="0" applyAlignment="1" applyBorder="1" applyFont="1" applyNumberFormat="1">
      <alignment vertical="center"/>
    </xf>
    <xf borderId="1" fillId="11" fontId="6" numFmtId="0" xfId="0" applyAlignment="1" applyBorder="1" applyFont="1">
      <alignment vertical="center"/>
    </xf>
    <xf borderId="7" fillId="11" fontId="8" numFmtId="164" xfId="0" applyAlignment="1" applyBorder="1" applyFont="1" applyNumberFormat="1">
      <alignment horizontal="center" vertical="center"/>
    </xf>
    <xf borderId="56" fillId="11" fontId="51" numFmtId="49" xfId="0" applyAlignment="1" applyBorder="1" applyFont="1" applyNumberFormat="1">
      <alignment shrinkToFit="0" vertical="center" wrapText="1"/>
    </xf>
    <xf borderId="30" fillId="11" fontId="6" numFmtId="49" xfId="0" applyAlignment="1" applyBorder="1" applyFont="1" applyNumberFormat="1">
      <alignment vertical="center"/>
    </xf>
    <xf borderId="30" fillId="11" fontId="6" numFmtId="0" xfId="0" applyAlignment="1" applyBorder="1" applyFont="1">
      <alignment vertical="center"/>
    </xf>
    <xf borderId="89" fillId="0" fontId="3" numFmtId="0" xfId="0" applyBorder="1" applyFont="1"/>
    <xf borderId="90" fillId="0" fontId="3" numFmtId="0" xfId="0" applyBorder="1" applyFont="1"/>
    <xf borderId="7" fillId="11" fontId="49" numFmtId="164" xfId="0" applyAlignment="1" applyBorder="1" applyFont="1" applyNumberFormat="1">
      <alignment horizontal="center" vertical="center"/>
    </xf>
    <xf borderId="56" fillId="11" fontId="52" numFmtId="49" xfId="0" applyAlignment="1" applyBorder="1" applyFont="1" applyNumberFormat="1">
      <alignment shrinkToFit="0" vertical="center" wrapText="1"/>
    </xf>
    <xf borderId="1" fillId="11" fontId="6" numFmtId="49" xfId="0" applyBorder="1" applyFont="1" applyNumberFormat="1"/>
    <xf borderId="56" fillId="11" fontId="8" numFmtId="49" xfId="0" applyBorder="1" applyFont="1" applyNumberFormat="1"/>
    <xf borderId="30" fillId="11" fontId="6" numFmtId="164" xfId="0" applyAlignment="1" applyBorder="1" applyFont="1" applyNumberFormat="1">
      <alignment vertical="center"/>
    </xf>
    <xf borderId="7" fillId="11" fontId="51" numFmtId="49" xfId="0" applyAlignment="1" applyBorder="1" applyFont="1" applyNumberFormat="1">
      <alignment shrinkToFit="0" vertical="center" wrapText="1"/>
    </xf>
    <xf borderId="3" fillId="0" fontId="5" numFmtId="0" xfId="0" applyBorder="1" applyFont="1"/>
    <xf borderId="3" fillId="0" fontId="29" numFmtId="0" xfId="0" applyAlignment="1" applyBorder="1" applyFont="1">
      <alignment horizontal="right"/>
    </xf>
    <xf borderId="50" fillId="0" fontId="5" numFmtId="0" xfId="0" applyAlignment="1" applyBorder="1" applyFont="1">
      <alignment horizontal="center"/>
    </xf>
    <xf borderId="7" fillId="3" fontId="18" numFmtId="164" xfId="0" applyAlignment="1" applyBorder="1" applyFont="1" applyNumberFormat="1">
      <alignment horizontal="center"/>
    </xf>
    <xf borderId="56" fillId="3" fontId="1" numFmtId="49" xfId="0" applyBorder="1" applyFont="1" applyNumberFormat="1"/>
    <xf borderId="1" fillId="11" fontId="6" numFmtId="0" xfId="0" applyBorder="1" applyFont="1"/>
    <xf borderId="7" fillId="11" fontId="50" numFmtId="49" xfId="0" applyAlignment="1" applyBorder="1" applyFont="1" applyNumberFormat="1">
      <alignment vertical="center"/>
    </xf>
    <xf borderId="1" fillId="2" fontId="5" numFmtId="0" xfId="0" applyAlignment="1" applyBorder="1" applyFont="1">
      <alignment shrinkToFit="0" wrapText="1"/>
    </xf>
    <xf borderId="1" fillId="11" fontId="6" numFmtId="164" xfId="0" applyBorder="1" applyFont="1" applyNumberFormat="1"/>
    <xf borderId="7" fillId="11" fontId="49" numFmtId="164" xfId="0" applyAlignment="1" applyBorder="1" applyFont="1" applyNumberFormat="1">
      <alignment horizontal="right"/>
    </xf>
    <xf borderId="30" fillId="11" fontId="6" numFmtId="49" xfId="0" applyBorder="1" applyFont="1" applyNumberFormat="1"/>
    <xf borderId="0" fillId="0" fontId="6" numFmtId="49" xfId="0" applyFont="1" applyNumberFormat="1"/>
    <xf borderId="91" fillId="3" fontId="18" numFmtId="164" xfId="0" applyAlignment="1" applyBorder="1" applyFont="1" applyNumberFormat="1">
      <alignment horizontal="center" vertical="center"/>
    </xf>
    <xf borderId="68" fillId="3" fontId="1" numFmtId="49" xfId="0" applyAlignment="1" applyBorder="1" applyFont="1" applyNumberFormat="1">
      <alignment vertical="center"/>
    </xf>
    <xf borderId="92" fillId="0" fontId="3" numFmtId="0" xfId="0" applyBorder="1" applyFont="1"/>
    <xf borderId="56" fillId="11" fontId="53" numFmtId="49" xfId="0" applyAlignment="1" applyBorder="1" applyFont="1" applyNumberFormat="1">
      <alignment shrinkToFit="0" wrapText="1"/>
    </xf>
    <xf borderId="30" fillId="11" fontId="6" numFmtId="0" xfId="0" applyBorder="1" applyFont="1"/>
    <xf borderId="7" fillId="11" fontId="54" numFmtId="164" xfId="0" applyAlignment="1" applyBorder="1" applyFont="1" applyNumberFormat="1">
      <alignment horizontal="center" vertical="center"/>
    </xf>
    <xf borderId="30" fillId="5" fontId="6" numFmtId="49" xfId="0" applyAlignment="1" applyBorder="1" applyFont="1" applyNumberFormat="1">
      <alignment vertical="center"/>
    </xf>
    <xf borderId="3" fillId="0" fontId="55" numFmtId="0" xfId="0" applyAlignment="1" applyBorder="1" applyFont="1">
      <alignment horizontal="center" vertical="center"/>
    </xf>
    <xf borderId="56" fillId="11" fontId="6" numFmtId="49" xfId="0" applyAlignment="1" applyBorder="1" applyFont="1" applyNumberFormat="1">
      <alignment vertical="center"/>
    </xf>
    <xf borderId="7" fillId="11" fontId="26" numFmtId="164" xfId="0" applyAlignment="1" applyBorder="1" applyFont="1" applyNumberFormat="1">
      <alignment horizontal="center" vertical="center"/>
    </xf>
    <xf borderId="56" fillId="11" fontId="17" numFmtId="164" xfId="0" applyAlignment="1" applyBorder="1" applyFont="1" applyNumberFormat="1">
      <alignment shrinkToFit="0" vertical="center" wrapText="1"/>
    </xf>
    <xf borderId="7" fillId="11" fontId="17" numFmtId="164" xfId="0" applyAlignment="1" applyBorder="1" applyFont="1" applyNumberFormat="1">
      <alignment shrinkToFit="0" vertical="center" wrapText="1"/>
    </xf>
    <xf borderId="39" fillId="11" fontId="18" numFmtId="164" xfId="0" applyAlignment="1" applyBorder="1" applyFont="1" applyNumberFormat="1">
      <alignment horizontal="center" vertical="center"/>
    </xf>
    <xf borderId="68" fillId="11" fontId="50" numFmtId="49" xfId="0" applyAlignment="1" applyBorder="1" applyFont="1" applyNumberFormat="1">
      <alignment vertical="center"/>
    </xf>
    <xf borderId="7" fillId="11" fontId="18" numFmtId="164" xfId="0" applyAlignment="1" applyBorder="1" applyFont="1" applyNumberFormat="1">
      <alignment horizontal="center" vertical="center"/>
    </xf>
    <xf borderId="56" fillId="11" fontId="50" numFmtId="49" xfId="0" applyAlignment="1" applyBorder="1" applyFont="1" applyNumberFormat="1">
      <alignment shrinkToFit="0" vertical="center" wrapText="1"/>
    </xf>
    <xf borderId="2" fillId="0" fontId="6" numFmtId="49" xfId="0" applyAlignment="1" applyBorder="1" applyFont="1" applyNumberFormat="1">
      <alignment vertical="center"/>
    </xf>
    <xf borderId="93" fillId="3" fontId="1" numFmtId="49" xfId="0" applyAlignment="1" applyBorder="1" applyFont="1" applyNumberFormat="1">
      <alignment vertical="center"/>
    </xf>
    <xf borderId="7" fillId="11" fontId="49" numFmtId="164" xfId="0" applyAlignment="1" applyBorder="1" applyFont="1" applyNumberFormat="1">
      <alignment horizontal="right" vertical="center"/>
    </xf>
    <xf borderId="7" fillId="11" fontId="51" numFmtId="164" xfId="0" applyAlignment="1" applyBorder="1" applyFont="1" applyNumberFormat="1">
      <alignment shrinkToFit="0" vertical="center" wrapText="1"/>
    </xf>
    <xf borderId="39" fillId="3" fontId="1" numFmtId="49" xfId="0" applyAlignment="1" applyBorder="1" applyFont="1" applyNumberFormat="1">
      <alignment vertical="center"/>
    </xf>
    <xf borderId="62" fillId="3" fontId="18" numFmtId="164" xfId="0" applyAlignment="1" applyBorder="1" applyFont="1" applyNumberFormat="1">
      <alignment horizontal="center" vertical="center"/>
    </xf>
    <xf borderId="2" fillId="0" fontId="21" numFmtId="0" xfId="0" applyBorder="1" applyFont="1"/>
    <xf borderId="35" fillId="7" fontId="2" numFmtId="0" xfId="0" applyAlignment="1" applyBorder="1" applyFont="1">
      <alignment horizont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56" numFmtId="49" xfId="0" applyAlignment="1" applyFont="1" applyNumberFormat="1">
      <alignment vertical="center"/>
    </xf>
    <xf borderId="0" fillId="0" fontId="55" numFmtId="49" xfId="0" applyAlignment="1" applyFont="1" applyNumberFormat="1">
      <alignment vertical="center"/>
    </xf>
    <xf borderId="1" fillId="2" fontId="18" numFmtId="164" xfId="0" applyAlignment="1" applyBorder="1" applyFont="1" applyNumberFormat="1">
      <alignment vertical="center"/>
    </xf>
    <xf borderId="1" fillId="2" fontId="1" numFmtId="49" xfId="0" applyAlignment="1" applyBorder="1" applyFont="1" applyNumberFormat="1">
      <alignment vertical="center"/>
    </xf>
    <xf borderId="1" fillId="2" fontId="8" numFmtId="49" xfId="0" applyAlignment="1" applyBorder="1" applyFont="1" applyNumberFormat="1">
      <alignment vertical="center"/>
    </xf>
    <xf borderId="0" fillId="0" fontId="57" numFmtId="164" xfId="0" applyAlignment="1" applyFont="1" applyNumberFormat="1">
      <alignment horizontal="left" shrinkToFit="0" vertical="center" wrapText="1"/>
    </xf>
    <xf borderId="1" fillId="2" fontId="8" numFmtId="49" xfId="0" applyAlignment="1" applyBorder="1" applyFont="1" applyNumberFormat="1">
      <alignment horizontal="center" vertical="center"/>
    </xf>
    <xf borderId="1" fillId="2" fontId="8" numFmtId="49" xfId="0" applyAlignment="1" applyBorder="1" applyFont="1" applyNumberFormat="1">
      <alignment horizontal="left" vertical="center"/>
    </xf>
    <xf borderId="7" fillId="2" fontId="8" numFmtId="49" xfId="0" applyAlignment="1" applyBorder="1" applyFont="1" applyNumberFormat="1">
      <alignment horizontal="center" vertical="center"/>
    </xf>
    <xf borderId="56" fillId="2" fontId="8" numFmtId="49" xfId="0" applyAlignment="1" applyBorder="1" applyFont="1" applyNumberFormat="1">
      <alignment horizontal="left" vertical="center"/>
    </xf>
    <xf borderId="7" fillId="2" fontId="18" numFmtId="164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vertical="center"/>
    </xf>
    <xf borderId="56" fillId="2" fontId="1" numFmtId="49" xfId="0" applyAlignment="1" applyBorder="1" applyFont="1" applyNumberFormat="1">
      <alignment horizontal="left" vertical="center"/>
    </xf>
    <xf borderId="2" fillId="0" fontId="8" numFmtId="0" xfId="0" applyAlignment="1" applyBorder="1" applyFont="1">
      <alignment vertical="center"/>
    </xf>
    <xf borderId="2" fillId="0" fontId="8" numFmtId="49" xfId="0" applyBorder="1" applyFont="1" applyNumberFormat="1"/>
    <xf borderId="2" fillId="0" fontId="5" numFmtId="0" xfId="0" applyBorder="1" applyFont="1"/>
    <xf borderId="2" fillId="0" fontId="8" numFmtId="49" xfId="0" applyAlignment="1" applyBorder="1" applyFont="1" applyNumberFormat="1">
      <alignment vertical="center"/>
    </xf>
    <xf borderId="53" fillId="2" fontId="8" numFmtId="49" xfId="0" applyAlignment="1" applyBorder="1" applyFont="1" applyNumberFormat="1">
      <alignment horizontal="left" vertical="center"/>
    </xf>
    <xf borderId="1" fillId="2" fontId="29" numFmtId="0" xfId="0" applyBorder="1" applyFont="1"/>
    <xf borderId="5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8.png"/><Relationship Id="rId42" Type="http://schemas.openxmlformats.org/officeDocument/2006/relationships/image" Target="../media/image44.png"/><Relationship Id="rId41" Type="http://schemas.openxmlformats.org/officeDocument/2006/relationships/image" Target="../media/image45.png"/><Relationship Id="rId44" Type="http://schemas.openxmlformats.org/officeDocument/2006/relationships/image" Target="../media/image50.png"/><Relationship Id="rId43" Type="http://schemas.openxmlformats.org/officeDocument/2006/relationships/image" Target="../media/image41.png"/><Relationship Id="rId46" Type="http://schemas.openxmlformats.org/officeDocument/2006/relationships/image" Target="../media/image40.png"/><Relationship Id="rId45" Type="http://schemas.openxmlformats.org/officeDocument/2006/relationships/image" Target="../media/image49.png"/><Relationship Id="rId107" Type="http://schemas.openxmlformats.org/officeDocument/2006/relationships/image" Target="../media/image102.jpg"/><Relationship Id="rId106" Type="http://schemas.openxmlformats.org/officeDocument/2006/relationships/image" Target="../media/image106.jpg"/><Relationship Id="rId105" Type="http://schemas.openxmlformats.org/officeDocument/2006/relationships/image" Target="../media/image103.jpg"/><Relationship Id="rId104" Type="http://schemas.openxmlformats.org/officeDocument/2006/relationships/image" Target="../media/image110.jpg"/><Relationship Id="rId109" Type="http://schemas.openxmlformats.org/officeDocument/2006/relationships/image" Target="../media/image108.png"/><Relationship Id="rId108" Type="http://schemas.openxmlformats.org/officeDocument/2006/relationships/image" Target="../media/image107.png"/><Relationship Id="rId48" Type="http://schemas.openxmlformats.org/officeDocument/2006/relationships/image" Target="../media/image51.png"/><Relationship Id="rId47" Type="http://schemas.openxmlformats.org/officeDocument/2006/relationships/image" Target="../media/image46.png"/><Relationship Id="rId49" Type="http://schemas.openxmlformats.org/officeDocument/2006/relationships/image" Target="../media/image54.png"/><Relationship Id="rId103" Type="http://schemas.openxmlformats.org/officeDocument/2006/relationships/image" Target="../media/image133.png"/><Relationship Id="rId102" Type="http://schemas.openxmlformats.org/officeDocument/2006/relationships/image" Target="../media/image101.png"/><Relationship Id="rId101" Type="http://schemas.openxmlformats.org/officeDocument/2006/relationships/image" Target="../media/image109.png"/><Relationship Id="rId100" Type="http://schemas.openxmlformats.org/officeDocument/2006/relationships/image" Target="../media/image98.png"/><Relationship Id="rId31" Type="http://schemas.openxmlformats.org/officeDocument/2006/relationships/image" Target="../media/image38.png"/><Relationship Id="rId30" Type="http://schemas.openxmlformats.org/officeDocument/2006/relationships/image" Target="../media/image37.png"/><Relationship Id="rId33" Type="http://schemas.openxmlformats.org/officeDocument/2006/relationships/image" Target="../media/image31.png"/><Relationship Id="rId32" Type="http://schemas.openxmlformats.org/officeDocument/2006/relationships/image" Target="../media/image43.png"/><Relationship Id="rId35" Type="http://schemas.openxmlformats.org/officeDocument/2006/relationships/image" Target="../media/image33.png"/><Relationship Id="rId34" Type="http://schemas.openxmlformats.org/officeDocument/2006/relationships/image" Target="../media/image39.png"/><Relationship Id="rId37" Type="http://schemas.openxmlformats.org/officeDocument/2006/relationships/image" Target="../media/image32.png"/><Relationship Id="rId36" Type="http://schemas.openxmlformats.org/officeDocument/2006/relationships/image" Target="../media/image29.png"/><Relationship Id="rId39" Type="http://schemas.openxmlformats.org/officeDocument/2006/relationships/image" Target="../media/image35.png"/><Relationship Id="rId38" Type="http://schemas.openxmlformats.org/officeDocument/2006/relationships/image" Target="../media/image47.png"/><Relationship Id="rId20" Type="http://schemas.openxmlformats.org/officeDocument/2006/relationships/image" Target="../media/image9.png"/><Relationship Id="rId22" Type="http://schemas.openxmlformats.org/officeDocument/2006/relationships/image" Target="../media/image19.png"/><Relationship Id="rId21" Type="http://schemas.openxmlformats.org/officeDocument/2006/relationships/image" Target="../media/image11.png"/><Relationship Id="rId24" Type="http://schemas.openxmlformats.org/officeDocument/2006/relationships/image" Target="../media/image26.png"/><Relationship Id="rId23" Type="http://schemas.openxmlformats.org/officeDocument/2006/relationships/image" Target="../media/image27.png"/><Relationship Id="rId129" Type="http://schemas.openxmlformats.org/officeDocument/2006/relationships/image" Target="../media/image130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9.png"/><Relationship Id="rId26" Type="http://schemas.openxmlformats.org/officeDocument/2006/relationships/image" Target="../media/image42.png"/><Relationship Id="rId121" Type="http://schemas.openxmlformats.org/officeDocument/2006/relationships/image" Target="../media/image123.png"/><Relationship Id="rId25" Type="http://schemas.openxmlformats.org/officeDocument/2006/relationships/image" Target="../media/image28.png"/><Relationship Id="rId120" Type="http://schemas.openxmlformats.org/officeDocument/2006/relationships/image" Target="../media/image119.png"/><Relationship Id="rId28" Type="http://schemas.openxmlformats.org/officeDocument/2006/relationships/image" Target="../media/image34.png"/><Relationship Id="rId27" Type="http://schemas.openxmlformats.org/officeDocument/2006/relationships/image" Target="../media/image36.png"/><Relationship Id="rId125" Type="http://schemas.openxmlformats.org/officeDocument/2006/relationships/image" Target="../media/image124.png"/><Relationship Id="rId29" Type="http://schemas.openxmlformats.org/officeDocument/2006/relationships/image" Target="../media/image30.png"/><Relationship Id="rId124" Type="http://schemas.openxmlformats.org/officeDocument/2006/relationships/image" Target="../media/image125.png"/><Relationship Id="rId123" Type="http://schemas.openxmlformats.org/officeDocument/2006/relationships/image" Target="../media/image131.png"/><Relationship Id="rId122" Type="http://schemas.openxmlformats.org/officeDocument/2006/relationships/image" Target="../media/image132.png"/><Relationship Id="rId95" Type="http://schemas.openxmlformats.org/officeDocument/2006/relationships/image" Target="../media/image96.png"/><Relationship Id="rId94" Type="http://schemas.openxmlformats.org/officeDocument/2006/relationships/image" Target="../media/image95.png"/><Relationship Id="rId97" Type="http://schemas.openxmlformats.org/officeDocument/2006/relationships/image" Target="../media/image104.png"/><Relationship Id="rId96" Type="http://schemas.openxmlformats.org/officeDocument/2006/relationships/image" Target="../media/image100.png"/><Relationship Id="rId11" Type="http://schemas.openxmlformats.org/officeDocument/2006/relationships/image" Target="../media/image22.png"/><Relationship Id="rId99" Type="http://schemas.openxmlformats.org/officeDocument/2006/relationships/image" Target="../media/image112.png"/><Relationship Id="rId10" Type="http://schemas.openxmlformats.org/officeDocument/2006/relationships/image" Target="../media/image14.png"/><Relationship Id="rId98" Type="http://schemas.openxmlformats.org/officeDocument/2006/relationships/image" Target="../media/image99.png"/><Relationship Id="rId13" Type="http://schemas.openxmlformats.org/officeDocument/2006/relationships/image" Target="../media/image20.png"/><Relationship Id="rId12" Type="http://schemas.openxmlformats.org/officeDocument/2006/relationships/image" Target="../media/image18.png"/><Relationship Id="rId91" Type="http://schemas.openxmlformats.org/officeDocument/2006/relationships/image" Target="../media/image93.png"/><Relationship Id="rId90" Type="http://schemas.openxmlformats.org/officeDocument/2006/relationships/image" Target="../media/image92.png"/><Relationship Id="rId93" Type="http://schemas.openxmlformats.org/officeDocument/2006/relationships/image" Target="../media/image94.png"/><Relationship Id="rId92" Type="http://schemas.openxmlformats.org/officeDocument/2006/relationships/image" Target="../media/image97.png"/><Relationship Id="rId118" Type="http://schemas.openxmlformats.org/officeDocument/2006/relationships/image" Target="../media/image120.png"/><Relationship Id="rId117" Type="http://schemas.openxmlformats.org/officeDocument/2006/relationships/image" Target="../media/image118.png"/><Relationship Id="rId116" Type="http://schemas.openxmlformats.org/officeDocument/2006/relationships/image" Target="../media/image121.png"/><Relationship Id="rId115" Type="http://schemas.openxmlformats.org/officeDocument/2006/relationships/image" Target="../media/image117.png"/><Relationship Id="rId119" Type="http://schemas.openxmlformats.org/officeDocument/2006/relationships/image" Target="../media/image122.png"/><Relationship Id="rId15" Type="http://schemas.openxmlformats.org/officeDocument/2006/relationships/image" Target="../media/image16.png"/><Relationship Id="rId110" Type="http://schemas.openxmlformats.org/officeDocument/2006/relationships/image" Target="../media/image113.png"/><Relationship Id="rId14" Type="http://schemas.openxmlformats.org/officeDocument/2006/relationships/image" Target="../media/image24.png"/><Relationship Id="rId17" Type="http://schemas.openxmlformats.org/officeDocument/2006/relationships/image" Target="../media/image17.png"/><Relationship Id="rId16" Type="http://schemas.openxmlformats.org/officeDocument/2006/relationships/image" Target="../media/image12.png"/><Relationship Id="rId19" Type="http://schemas.openxmlformats.org/officeDocument/2006/relationships/image" Target="../media/image21.png"/><Relationship Id="rId114" Type="http://schemas.openxmlformats.org/officeDocument/2006/relationships/image" Target="../media/image116.png"/><Relationship Id="rId18" Type="http://schemas.openxmlformats.org/officeDocument/2006/relationships/image" Target="../media/image8.png"/><Relationship Id="rId113" Type="http://schemas.openxmlformats.org/officeDocument/2006/relationships/image" Target="../media/image114.png"/><Relationship Id="rId112" Type="http://schemas.openxmlformats.org/officeDocument/2006/relationships/image" Target="../media/image105.png"/><Relationship Id="rId111" Type="http://schemas.openxmlformats.org/officeDocument/2006/relationships/image" Target="../media/image111.png"/><Relationship Id="rId84" Type="http://schemas.openxmlformats.org/officeDocument/2006/relationships/image" Target="../media/image85.png"/><Relationship Id="rId83" Type="http://schemas.openxmlformats.org/officeDocument/2006/relationships/image" Target="../media/image81.png"/><Relationship Id="rId86" Type="http://schemas.openxmlformats.org/officeDocument/2006/relationships/image" Target="../media/image115.png"/><Relationship Id="rId85" Type="http://schemas.openxmlformats.org/officeDocument/2006/relationships/image" Target="../media/image91.png"/><Relationship Id="rId88" Type="http://schemas.openxmlformats.org/officeDocument/2006/relationships/image" Target="../media/image86.png"/><Relationship Id="rId87" Type="http://schemas.openxmlformats.org/officeDocument/2006/relationships/image" Target="../media/image87.png"/><Relationship Id="rId89" Type="http://schemas.openxmlformats.org/officeDocument/2006/relationships/image" Target="../media/image90.png"/><Relationship Id="rId80" Type="http://schemas.openxmlformats.org/officeDocument/2006/relationships/image" Target="../media/image83.png"/><Relationship Id="rId82" Type="http://schemas.openxmlformats.org/officeDocument/2006/relationships/image" Target="../media/image84.png"/><Relationship Id="rId81" Type="http://schemas.openxmlformats.org/officeDocument/2006/relationships/image" Target="../media/image89.png"/><Relationship Id="rId1" Type="http://schemas.openxmlformats.org/officeDocument/2006/relationships/image" Target="../media/image13.jpg"/><Relationship Id="rId2" Type="http://schemas.openxmlformats.org/officeDocument/2006/relationships/image" Target="../media/image5.jpg"/><Relationship Id="rId3" Type="http://schemas.openxmlformats.org/officeDocument/2006/relationships/image" Target="../media/image6.jpg"/><Relationship Id="rId4" Type="http://schemas.openxmlformats.org/officeDocument/2006/relationships/image" Target="../media/image10.jpg"/><Relationship Id="rId9" Type="http://schemas.openxmlformats.org/officeDocument/2006/relationships/image" Target="../media/image7.png"/><Relationship Id="rId5" Type="http://schemas.openxmlformats.org/officeDocument/2006/relationships/image" Target="../media/image15.jpg"/><Relationship Id="rId6" Type="http://schemas.openxmlformats.org/officeDocument/2006/relationships/image" Target="../media/image25.jpg"/><Relationship Id="rId7" Type="http://schemas.openxmlformats.org/officeDocument/2006/relationships/image" Target="../media/image4.png"/><Relationship Id="rId8" Type="http://schemas.openxmlformats.org/officeDocument/2006/relationships/image" Target="../media/image23.png"/><Relationship Id="rId73" Type="http://schemas.openxmlformats.org/officeDocument/2006/relationships/image" Target="../media/image77.png"/><Relationship Id="rId72" Type="http://schemas.openxmlformats.org/officeDocument/2006/relationships/image" Target="../media/image75.png"/><Relationship Id="rId75" Type="http://schemas.openxmlformats.org/officeDocument/2006/relationships/image" Target="../media/image76.png"/><Relationship Id="rId74" Type="http://schemas.openxmlformats.org/officeDocument/2006/relationships/image" Target="../media/image79.png"/><Relationship Id="rId77" Type="http://schemas.openxmlformats.org/officeDocument/2006/relationships/image" Target="../media/image82.png"/><Relationship Id="rId76" Type="http://schemas.openxmlformats.org/officeDocument/2006/relationships/image" Target="../media/image88.png"/><Relationship Id="rId79" Type="http://schemas.openxmlformats.org/officeDocument/2006/relationships/image" Target="../media/image78.png"/><Relationship Id="rId78" Type="http://schemas.openxmlformats.org/officeDocument/2006/relationships/image" Target="../media/image80.png"/><Relationship Id="rId71" Type="http://schemas.openxmlformats.org/officeDocument/2006/relationships/image" Target="../media/image67.png"/><Relationship Id="rId70" Type="http://schemas.openxmlformats.org/officeDocument/2006/relationships/image" Target="../media/image74.png"/><Relationship Id="rId131" Type="http://schemas.openxmlformats.org/officeDocument/2006/relationships/image" Target="../media/image1.png"/><Relationship Id="rId130" Type="http://schemas.openxmlformats.org/officeDocument/2006/relationships/image" Target="../media/image126.png"/><Relationship Id="rId62" Type="http://schemas.openxmlformats.org/officeDocument/2006/relationships/image" Target="../media/image68.png"/><Relationship Id="rId61" Type="http://schemas.openxmlformats.org/officeDocument/2006/relationships/image" Target="../media/image66.png"/><Relationship Id="rId64" Type="http://schemas.openxmlformats.org/officeDocument/2006/relationships/image" Target="../media/image64.png"/><Relationship Id="rId63" Type="http://schemas.openxmlformats.org/officeDocument/2006/relationships/image" Target="../media/image58.png"/><Relationship Id="rId66" Type="http://schemas.openxmlformats.org/officeDocument/2006/relationships/image" Target="../media/image69.png"/><Relationship Id="rId65" Type="http://schemas.openxmlformats.org/officeDocument/2006/relationships/image" Target="../media/image60.png"/><Relationship Id="rId68" Type="http://schemas.openxmlformats.org/officeDocument/2006/relationships/image" Target="../media/image73.png"/><Relationship Id="rId67" Type="http://schemas.openxmlformats.org/officeDocument/2006/relationships/image" Target="../media/image72.png"/><Relationship Id="rId60" Type="http://schemas.openxmlformats.org/officeDocument/2006/relationships/image" Target="../media/image61.png"/><Relationship Id="rId69" Type="http://schemas.openxmlformats.org/officeDocument/2006/relationships/image" Target="../media/image71.png"/><Relationship Id="rId51" Type="http://schemas.openxmlformats.org/officeDocument/2006/relationships/image" Target="../media/image52.png"/><Relationship Id="rId50" Type="http://schemas.openxmlformats.org/officeDocument/2006/relationships/image" Target="../media/image63.png"/><Relationship Id="rId53" Type="http://schemas.openxmlformats.org/officeDocument/2006/relationships/image" Target="../media/image53.png"/><Relationship Id="rId52" Type="http://schemas.openxmlformats.org/officeDocument/2006/relationships/image" Target="../media/image59.png"/><Relationship Id="rId55" Type="http://schemas.openxmlformats.org/officeDocument/2006/relationships/image" Target="../media/image62.png"/><Relationship Id="rId54" Type="http://schemas.openxmlformats.org/officeDocument/2006/relationships/image" Target="../media/image56.png"/><Relationship Id="rId57" Type="http://schemas.openxmlformats.org/officeDocument/2006/relationships/image" Target="../media/image65.png"/><Relationship Id="rId56" Type="http://schemas.openxmlformats.org/officeDocument/2006/relationships/image" Target="../media/image55.png"/><Relationship Id="rId59" Type="http://schemas.openxmlformats.org/officeDocument/2006/relationships/image" Target="../media/image70.png"/><Relationship Id="rId58" Type="http://schemas.openxmlformats.org/officeDocument/2006/relationships/image" Target="../media/image57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2.png"/><Relationship Id="rId10" Type="http://schemas.openxmlformats.org/officeDocument/2006/relationships/image" Target="../media/image147.png"/><Relationship Id="rId13" Type="http://schemas.openxmlformats.org/officeDocument/2006/relationships/image" Target="../media/image136.png"/><Relationship Id="rId12" Type="http://schemas.openxmlformats.org/officeDocument/2006/relationships/image" Target="../media/image144.png"/><Relationship Id="rId15" Type="http://schemas.openxmlformats.org/officeDocument/2006/relationships/image" Target="../media/image140.png"/><Relationship Id="rId14" Type="http://schemas.openxmlformats.org/officeDocument/2006/relationships/image" Target="../media/image143.png"/><Relationship Id="rId16" Type="http://schemas.openxmlformats.org/officeDocument/2006/relationships/image" Target="../media/image1.png"/><Relationship Id="rId1" Type="http://schemas.openxmlformats.org/officeDocument/2006/relationships/image" Target="../media/image135.jpg"/><Relationship Id="rId2" Type="http://schemas.openxmlformats.org/officeDocument/2006/relationships/image" Target="../media/image146.png"/><Relationship Id="rId3" Type="http://schemas.openxmlformats.org/officeDocument/2006/relationships/image" Target="../media/image137.png"/><Relationship Id="rId4" Type="http://schemas.openxmlformats.org/officeDocument/2006/relationships/image" Target="../media/image141.png"/><Relationship Id="rId9" Type="http://schemas.openxmlformats.org/officeDocument/2006/relationships/image" Target="../media/image105.png"/><Relationship Id="rId5" Type="http://schemas.openxmlformats.org/officeDocument/2006/relationships/image" Target="../media/image134.png"/><Relationship Id="rId6" Type="http://schemas.openxmlformats.org/officeDocument/2006/relationships/image" Target="../media/image139.png"/><Relationship Id="rId7" Type="http://schemas.openxmlformats.org/officeDocument/2006/relationships/image" Target="../media/image138.png"/><Relationship Id="rId8" Type="http://schemas.openxmlformats.org/officeDocument/2006/relationships/image" Target="../media/image14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0.png"/><Relationship Id="rId2" Type="http://schemas.openxmlformats.org/officeDocument/2006/relationships/image" Target="../media/image149.png"/><Relationship Id="rId3" Type="http://schemas.openxmlformats.org/officeDocument/2006/relationships/image" Target="../media/image148.png"/><Relationship Id="rId4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2.png"/><Relationship Id="rId2" Type="http://schemas.openxmlformats.org/officeDocument/2006/relationships/image" Target="../media/image151.png"/><Relationship Id="rId3" Type="http://schemas.openxmlformats.org/officeDocument/2006/relationships/image" Target="../media/image94.png"/><Relationship Id="rId4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17</xdr:row>
      <xdr:rowOff>9525</xdr:rowOff>
    </xdr:from>
    <xdr:ext cx="1209675" cy="38481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38</xdr:row>
      <xdr:rowOff>38100</xdr:rowOff>
    </xdr:from>
    <xdr:ext cx="1209675" cy="181927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2297</xdr:row>
      <xdr:rowOff>76200</xdr:rowOff>
    </xdr:from>
    <xdr:ext cx="361950" cy="352425"/>
    <xdr:sp>
      <xdr:nvSpPr>
        <xdr:cNvPr id="3" name="Shape 3"/>
        <xdr:cNvSpPr txBox="1"/>
      </xdr:nvSpPr>
      <xdr:spPr>
        <a:xfrm>
          <a:off x="5169788" y="3608550"/>
          <a:ext cx="352425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2299</xdr:row>
      <xdr:rowOff>76200</xdr:rowOff>
    </xdr:from>
    <xdr:ext cx="361950" cy="352425"/>
    <xdr:sp>
      <xdr:nvSpPr>
        <xdr:cNvPr id="4" name="Shape 4"/>
        <xdr:cNvSpPr txBox="1"/>
      </xdr:nvSpPr>
      <xdr:spPr>
        <a:xfrm>
          <a:off x="5169788" y="3608550"/>
          <a:ext cx="352425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B</a:t>
          </a:r>
          <a:endParaRPr sz="1400"/>
        </a:p>
      </xdr:txBody>
    </xdr:sp>
    <xdr:clientData fLocksWithSheet="0"/>
  </xdr:oneCellAnchor>
  <xdr:oneCellAnchor>
    <xdr:from>
      <xdr:col>1</xdr:col>
      <xdr:colOff>180975</xdr:colOff>
      <xdr:row>2297</xdr:row>
      <xdr:rowOff>66675</xdr:rowOff>
    </xdr:from>
    <xdr:ext cx="466725" cy="400050"/>
    <xdr:sp>
      <xdr:nvSpPr>
        <xdr:cNvPr id="5" name="Shape 5"/>
        <xdr:cNvSpPr/>
      </xdr:nvSpPr>
      <xdr:spPr>
        <a:xfrm>
          <a:off x="5117400" y="3584738"/>
          <a:ext cx="457200" cy="390525"/>
        </a:xfrm>
        <a:prstGeom prst="ellipse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120232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714375</xdr:colOff>
      <xdr:row>2299</xdr:row>
      <xdr:rowOff>47625</xdr:rowOff>
    </xdr:from>
    <xdr:ext cx="381000" cy="400050"/>
    <xdr:sp>
      <xdr:nvSpPr>
        <xdr:cNvPr id="6" name="Shape 6"/>
        <xdr:cNvSpPr/>
      </xdr:nvSpPr>
      <xdr:spPr>
        <a:xfrm>
          <a:off x="5160263" y="3584738"/>
          <a:ext cx="371475" cy="390525"/>
        </a:xfrm>
        <a:prstGeom prst="ellipse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180975</xdr:colOff>
      <xdr:row>962</xdr:row>
      <xdr:rowOff>38100</xdr:rowOff>
    </xdr:from>
    <xdr:ext cx="838200" cy="838200"/>
    <xdr:pic>
      <xdr:nvPicPr>
        <xdr:cNvPr id="0" name="image13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1002</xdr:row>
      <xdr:rowOff>85725</xdr:rowOff>
    </xdr:from>
    <xdr:ext cx="742950" cy="1076325"/>
    <xdr:pic>
      <xdr:nvPicPr>
        <xdr:cNvPr id="0" name="image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1142</xdr:row>
      <xdr:rowOff>85725</xdr:rowOff>
    </xdr:from>
    <xdr:ext cx="819150" cy="1171575"/>
    <xdr:pic>
      <xdr:nvPicPr>
        <xdr:cNvPr id="0" name="image6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2488</xdr:row>
      <xdr:rowOff>85725</xdr:rowOff>
    </xdr:from>
    <xdr:ext cx="942975" cy="895350"/>
    <xdr:pic>
      <xdr:nvPicPr>
        <xdr:cNvPr id="0" name="image10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2792</xdr:row>
      <xdr:rowOff>28575</xdr:rowOff>
    </xdr:from>
    <xdr:ext cx="971550" cy="971550"/>
    <xdr:pic>
      <xdr:nvPicPr>
        <xdr:cNvPr id="0" name="image15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3607</xdr:row>
      <xdr:rowOff>38100</xdr:rowOff>
    </xdr:from>
    <xdr:ext cx="942975" cy="666750"/>
    <xdr:pic>
      <xdr:nvPicPr>
        <xdr:cNvPr id="0" name="image25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85725</xdr:rowOff>
    </xdr:from>
    <xdr:ext cx="581025" cy="12668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85725</xdr:rowOff>
    </xdr:from>
    <xdr:ext cx="695325" cy="733425"/>
    <xdr:pic>
      <xdr:nvPicPr>
        <xdr:cNvPr id="0" name="image23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49</xdr:row>
      <xdr:rowOff>47625</xdr:rowOff>
    </xdr:from>
    <xdr:ext cx="742950" cy="771525"/>
    <xdr:pic>
      <xdr:nvPicPr>
        <xdr:cNvPr id="0" name="image23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133</xdr:row>
      <xdr:rowOff>38100</xdr:rowOff>
    </xdr:from>
    <xdr:ext cx="723900" cy="838200"/>
    <xdr:pic>
      <xdr:nvPicPr>
        <xdr:cNvPr id="0" name="image7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149</xdr:row>
      <xdr:rowOff>28575</xdr:rowOff>
    </xdr:from>
    <xdr:ext cx="819150" cy="1123950"/>
    <xdr:pic>
      <xdr:nvPicPr>
        <xdr:cNvPr id="0" name="image14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167</xdr:row>
      <xdr:rowOff>85725</xdr:rowOff>
    </xdr:from>
    <xdr:ext cx="485775" cy="1047750"/>
    <xdr:pic>
      <xdr:nvPicPr>
        <xdr:cNvPr id="0" name="image2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196</xdr:row>
      <xdr:rowOff>38100</xdr:rowOff>
    </xdr:from>
    <xdr:ext cx="866775" cy="781050"/>
    <xdr:pic>
      <xdr:nvPicPr>
        <xdr:cNvPr id="0" name="image18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210</xdr:row>
      <xdr:rowOff>9525</xdr:rowOff>
    </xdr:from>
    <xdr:ext cx="200025" cy="1143000"/>
    <xdr:pic>
      <xdr:nvPicPr>
        <xdr:cNvPr id="0" name="image20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256</xdr:row>
      <xdr:rowOff>57150</xdr:rowOff>
    </xdr:from>
    <xdr:ext cx="428625" cy="1438275"/>
    <xdr:pic>
      <xdr:nvPicPr>
        <xdr:cNvPr id="0" name="image24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293</xdr:row>
      <xdr:rowOff>76200</xdr:rowOff>
    </xdr:from>
    <xdr:ext cx="790575" cy="695325"/>
    <xdr:pic>
      <xdr:nvPicPr>
        <xdr:cNvPr id="0" name="image16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321</xdr:row>
      <xdr:rowOff>85725</xdr:rowOff>
    </xdr:from>
    <xdr:ext cx="676275" cy="847725"/>
    <xdr:pic>
      <xdr:nvPicPr>
        <xdr:cNvPr id="0" name="image12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352</xdr:row>
      <xdr:rowOff>76200</xdr:rowOff>
    </xdr:from>
    <xdr:ext cx="685800" cy="819150"/>
    <xdr:pic>
      <xdr:nvPicPr>
        <xdr:cNvPr id="0" name="image17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413</xdr:row>
      <xdr:rowOff>9525</xdr:rowOff>
    </xdr:from>
    <xdr:ext cx="676275" cy="847725"/>
    <xdr:pic>
      <xdr:nvPicPr>
        <xdr:cNvPr id="0" name="image12.png" title="Imagem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449</xdr:row>
      <xdr:rowOff>76200</xdr:rowOff>
    </xdr:from>
    <xdr:ext cx="685800" cy="819150"/>
    <xdr:pic>
      <xdr:nvPicPr>
        <xdr:cNvPr id="0" name="image17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470</xdr:row>
      <xdr:rowOff>47625</xdr:rowOff>
    </xdr:from>
    <xdr:ext cx="485775" cy="1228725"/>
    <xdr:pic>
      <xdr:nvPicPr>
        <xdr:cNvPr id="0" name="image8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502</xdr:row>
      <xdr:rowOff>38100</xdr:rowOff>
    </xdr:from>
    <xdr:ext cx="533400" cy="1343025"/>
    <xdr:pic>
      <xdr:nvPicPr>
        <xdr:cNvPr id="0" name="image21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656</xdr:row>
      <xdr:rowOff>57150</xdr:rowOff>
    </xdr:from>
    <xdr:ext cx="695325" cy="981075"/>
    <xdr:pic>
      <xdr:nvPicPr>
        <xdr:cNvPr id="0" name="image9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742</xdr:row>
      <xdr:rowOff>95250</xdr:rowOff>
    </xdr:from>
    <xdr:ext cx="266700" cy="895350"/>
    <xdr:pic>
      <xdr:nvPicPr>
        <xdr:cNvPr id="0" name="image11.png" title="Imagem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760</xdr:row>
      <xdr:rowOff>28575</xdr:rowOff>
    </xdr:from>
    <xdr:ext cx="314325" cy="914400"/>
    <xdr:pic>
      <xdr:nvPicPr>
        <xdr:cNvPr id="0" name="image19.png" title="Imagem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781</xdr:row>
      <xdr:rowOff>85725</xdr:rowOff>
    </xdr:from>
    <xdr:ext cx="381000" cy="666750"/>
    <xdr:pic>
      <xdr:nvPicPr>
        <xdr:cNvPr id="0" name="image27.png" title="Imagem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803</xdr:row>
      <xdr:rowOff>38100</xdr:rowOff>
    </xdr:from>
    <xdr:ext cx="371475" cy="952500"/>
    <xdr:pic>
      <xdr:nvPicPr>
        <xdr:cNvPr id="0" name="image26.png" title="Imagem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822</xdr:row>
      <xdr:rowOff>76200</xdr:rowOff>
    </xdr:from>
    <xdr:ext cx="409575" cy="695325"/>
    <xdr:pic>
      <xdr:nvPicPr>
        <xdr:cNvPr id="0" name="image28.png" title="Imagem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1045</xdr:row>
      <xdr:rowOff>9525</xdr:rowOff>
    </xdr:from>
    <xdr:ext cx="276225" cy="1038225"/>
    <xdr:pic>
      <xdr:nvPicPr>
        <xdr:cNvPr id="0" name="image42.png" title="Imagem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1062</xdr:row>
      <xdr:rowOff>38100</xdr:rowOff>
    </xdr:from>
    <xdr:ext cx="466725" cy="1066800"/>
    <xdr:pic>
      <xdr:nvPicPr>
        <xdr:cNvPr id="0" name="image36.png" title="Imagem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1080</xdr:row>
      <xdr:rowOff>47625</xdr:rowOff>
    </xdr:from>
    <xdr:ext cx="619125" cy="962025"/>
    <xdr:pic>
      <xdr:nvPicPr>
        <xdr:cNvPr id="0" name="image34.png" title="Imagem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1089</xdr:row>
      <xdr:rowOff>76200</xdr:rowOff>
    </xdr:from>
    <xdr:ext cx="352425" cy="342900"/>
    <xdr:pic>
      <xdr:nvPicPr>
        <xdr:cNvPr id="0" name="image30.png" title="Imagem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1089</xdr:row>
      <xdr:rowOff>47625</xdr:rowOff>
    </xdr:from>
    <xdr:ext cx="352425" cy="409575"/>
    <xdr:pic>
      <xdr:nvPicPr>
        <xdr:cNvPr id="0" name="image37.png" title="Imagem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1111</xdr:row>
      <xdr:rowOff>9525</xdr:rowOff>
    </xdr:from>
    <xdr:ext cx="619125" cy="952500"/>
    <xdr:pic>
      <xdr:nvPicPr>
        <xdr:cNvPr id="0" name="image38.png" title="Imagem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1120</xdr:row>
      <xdr:rowOff>95250</xdr:rowOff>
    </xdr:from>
    <xdr:ext cx="409575" cy="438150"/>
    <xdr:pic>
      <xdr:nvPicPr>
        <xdr:cNvPr id="0" name="image43.png" title="Imagem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1183</xdr:row>
      <xdr:rowOff>85725</xdr:rowOff>
    </xdr:from>
    <xdr:ext cx="876300" cy="933450"/>
    <xdr:pic>
      <xdr:nvPicPr>
        <xdr:cNvPr id="0" name="image31.png" title="Imagem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1603</xdr:row>
      <xdr:rowOff>38100</xdr:rowOff>
    </xdr:from>
    <xdr:ext cx="904875" cy="781050"/>
    <xdr:pic>
      <xdr:nvPicPr>
        <xdr:cNvPr id="0" name="image39.png" title="Imagem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1540</xdr:row>
      <xdr:rowOff>38100</xdr:rowOff>
    </xdr:from>
    <xdr:ext cx="276225" cy="962025"/>
    <xdr:pic>
      <xdr:nvPicPr>
        <xdr:cNvPr id="0" name="image33.png" title="Imagem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1659</xdr:row>
      <xdr:rowOff>95250</xdr:rowOff>
    </xdr:from>
    <xdr:ext cx="504825" cy="866775"/>
    <xdr:pic>
      <xdr:nvPicPr>
        <xdr:cNvPr id="0" name="image29.png" title="Imagem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1681</xdr:row>
      <xdr:rowOff>95250</xdr:rowOff>
    </xdr:from>
    <xdr:ext cx="561975" cy="742950"/>
    <xdr:pic>
      <xdr:nvPicPr>
        <xdr:cNvPr id="0" name="image32.png" title="Imagem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1718</xdr:row>
      <xdr:rowOff>19050</xdr:rowOff>
    </xdr:from>
    <xdr:ext cx="1047750" cy="609600"/>
    <xdr:pic>
      <xdr:nvPicPr>
        <xdr:cNvPr id="0" name="image47.png" title="Imagem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1732</xdr:row>
      <xdr:rowOff>76200</xdr:rowOff>
    </xdr:from>
    <xdr:ext cx="885825" cy="914400"/>
    <xdr:pic>
      <xdr:nvPicPr>
        <xdr:cNvPr id="0" name="image35.png" title="Imagem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1753</xdr:row>
      <xdr:rowOff>76200</xdr:rowOff>
    </xdr:from>
    <xdr:ext cx="790575" cy="866775"/>
    <xdr:pic>
      <xdr:nvPicPr>
        <xdr:cNvPr id="0" name="image48.png" title="Imagem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1780</xdr:row>
      <xdr:rowOff>19050</xdr:rowOff>
    </xdr:from>
    <xdr:ext cx="466725" cy="742950"/>
    <xdr:pic>
      <xdr:nvPicPr>
        <xdr:cNvPr id="0" name="image45.png" title="Imagem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1796</xdr:row>
      <xdr:rowOff>28575</xdr:rowOff>
    </xdr:from>
    <xdr:ext cx="619125" cy="733425"/>
    <xdr:pic>
      <xdr:nvPicPr>
        <xdr:cNvPr id="0" name="image44.png" title="Imagem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1816</xdr:row>
      <xdr:rowOff>47625</xdr:rowOff>
    </xdr:from>
    <xdr:ext cx="619125" cy="695325"/>
    <xdr:pic>
      <xdr:nvPicPr>
        <xdr:cNvPr id="0" name="image41.png" title="Imagem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1846</xdr:row>
      <xdr:rowOff>104775</xdr:rowOff>
    </xdr:from>
    <xdr:ext cx="762000" cy="1028700"/>
    <xdr:pic>
      <xdr:nvPicPr>
        <xdr:cNvPr id="0" name="image50.png" title="Imagem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1872</xdr:row>
      <xdr:rowOff>47625</xdr:rowOff>
    </xdr:from>
    <xdr:ext cx="409575" cy="1400175"/>
    <xdr:pic>
      <xdr:nvPicPr>
        <xdr:cNvPr id="0" name="image49.png" title="Imagem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1900</xdr:row>
      <xdr:rowOff>47625</xdr:rowOff>
    </xdr:from>
    <xdr:ext cx="723900" cy="857250"/>
    <xdr:pic>
      <xdr:nvPicPr>
        <xdr:cNvPr id="0" name="image40.png" title="Imagem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1913</xdr:row>
      <xdr:rowOff>57150</xdr:rowOff>
    </xdr:from>
    <xdr:ext cx="581025" cy="1314450"/>
    <xdr:pic>
      <xdr:nvPicPr>
        <xdr:cNvPr id="0" name="image46.png" title="Imagem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2001</xdr:row>
      <xdr:rowOff>66675</xdr:rowOff>
    </xdr:from>
    <xdr:ext cx="942975" cy="561975"/>
    <xdr:pic>
      <xdr:nvPicPr>
        <xdr:cNvPr id="0" name="image51.png" title="Imagem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2058</xdr:row>
      <xdr:rowOff>38100</xdr:rowOff>
    </xdr:from>
    <xdr:ext cx="647700" cy="1000125"/>
    <xdr:pic>
      <xdr:nvPicPr>
        <xdr:cNvPr id="0" name="image54.png" title="Imagem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2079</xdr:row>
      <xdr:rowOff>66675</xdr:rowOff>
    </xdr:from>
    <xdr:ext cx="685800" cy="1066800"/>
    <xdr:pic>
      <xdr:nvPicPr>
        <xdr:cNvPr id="0" name="image54.png" title="Imagem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2097</xdr:row>
      <xdr:rowOff>47625</xdr:rowOff>
    </xdr:from>
    <xdr:ext cx="314325" cy="1352550"/>
    <xdr:pic>
      <xdr:nvPicPr>
        <xdr:cNvPr id="0" name="image63.png" title="Imagem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2116</xdr:row>
      <xdr:rowOff>57150</xdr:rowOff>
    </xdr:from>
    <xdr:ext cx="819150" cy="1352550"/>
    <xdr:pic>
      <xdr:nvPicPr>
        <xdr:cNvPr id="0" name="image52.png" title="Imagem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2147</xdr:row>
      <xdr:rowOff>19050</xdr:rowOff>
    </xdr:from>
    <xdr:ext cx="904875" cy="1076325"/>
    <xdr:pic>
      <xdr:nvPicPr>
        <xdr:cNvPr id="0" name="image59.png" title="Imagem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2179</xdr:row>
      <xdr:rowOff>28575</xdr:rowOff>
    </xdr:from>
    <xdr:ext cx="904875" cy="1047750"/>
    <xdr:pic>
      <xdr:nvPicPr>
        <xdr:cNvPr id="0" name="image53.png" title="Imagem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2211</xdr:row>
      <xdr:rowOff>38100</xdr:rowOff>
    </xdr:from>
    <xdr:ext cx="933450" cy="1438275"/>
    <xdr:pic>
      <xdr:nvPicPr>
        <xdr:cNvPr id="0" name="image56.png" title="Imagem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2241</xdr:row>
      <xdr:rowOff>28575</xdr:rowOff>
    </xdr:from>
    <xdr:ext cx="962025" cy="847725"/>
    <xdr:pic>
      <xdr:nvPicPr>
        <xdr:cNvPr id="0" name="image62.png" title="Imagem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2303</xdr:row>
      <xdr:rowOff>19050</xdr:rowOff>
    </xdr:from>
    <xdr:ext cx="1428750" cy="809625"/>
    <xdr:pic>
      <xdr:nvPicPr>
        <xdr:cNvPr id="0" name="image55.png" title="Imagem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2329</xdr:row>
      <xdr:rowOff>9525</xdr:rowOff>
    </xdr:from>
    <xdr:ext cx="2276475" cy="609600"/>
    <xdr:pic>
      <xdr:nvPicPr>
        <xdr:cNvPr id="0" name="image65.png" title="Imagem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2338</xdr:row>
      <xdr:rowOff>19050</xdr:rowOff>
    </xdr:from>
    <xdr:ext cx="1371600" cy="2314575"/>
    <xdr:pic>
      <xdr:nvPicPr>
        <xdr:cNvPr id="0" name="image57.png" title="Imagem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2338</xdr:row>
      <xdr:rowOff>57150</xdr:rowOff>
    </xdr:from>
    <xdr:ext cx="1047750" cy="2266950"/>
    <xdr:pic>
      <xdr:nvPicPr>
        <xdr:cNvPr id="0" name="image70.png" title="Imagem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2328</xdr:row>
      <xdr:rowOff>28575</xdr:rowOff>
    </xdr:from>
    <xdr:ext cx="1428750" cy="676275"/>
    <xdr:pic>
      <xdr:nvPicPr>
        <xdr:cNvPr id="0" name="image61.png" title="Imagem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2336</xdr:row>
      <xdr:rowOff>28575</xdr:rowOff>
    </xdr:from>
    <xdr:ext cx="476250" cy="2495550"/>
    <xdr:pic>
      <xdr:nvPicPr>
        <xdr:cNvPr id="0" name="image66.png" title="Imagem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2335</xdr:row>
      <xdr:rowOff>85725</xdr:rowOff>
    </xdr:from>
    <xdr:ext cx="571500" cy="2552700"/>
    <xdr:pic>
      <xdr:nvPicPr>
        <xdr:cNvPr id="0" name="image68.png" title="Imagem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2327</xdr:row>
      <xdr:rowOff>28575</xdr:rowOff>
    </xdr:from>
    <xdr:ext cx="2476500" cy="238125"/>
    <xdr:pic>
      <xdr:nvPicPr>
        <xdr:cNvPr id="0" name="image58.png" title="Imagem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2330</xdr:row>
      <xdr:rowOff>85725</xdr:rowOff>
    </xdr:from>
    <xdr:ext cx="2476500" cy="1028700"/>
    <xdr:pic>
      <xdr:nvPicPr>
        <xdr:cNvPr id="0" name="image64.png" title="Imagem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2341</xdr:row>
      <xdr:rowOff>66675</xdr:rowOff>
    </xdr:from>
    <xdr:ext cx="942975" cy="1895475"/>
    <xdr:pic>
      <xdr:nvPicPr>
        <xdr:cNvPr id="0" name="image60.png" title="Imagem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2327</xdr:row>
      <xdr:rowOff>28575</xdr:rowOff>
    </xdr:from>
    <xdr:ext cx="1895475" cy="1123950"/>
    <xdr:pic>
      <xdr:nvPicPr>
        <xdr:cNvPr id="0" name="image69.png" title="Imagem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2341</xdr:row>
      <xdr:rowOff>9525</xdr:rowOff>
    </xdr:from>
    <xdr:ext cx="1190625" cy="1619250"/>
    <xdr:pic>
      <xdr:nvPicPr>
        <xdr:cNvPr id="0" name="image72.png" title="Imagem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1133475</xdr:colOff>
      <xdr:row>2339</xdr:row>
      <xdr:rowOff>66675</xdr:rowOff>
    </xdr:from>
    <xdr:ext cx="933450" cy="2057400"/>
    <xdr:pic>
      <xdr:nvPicPr>
        <xdr:cNvPr id="0" name="image73.png" title="Imagem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2388</xdr:row>
      <xdr:rowOff>85725</xdr:rowOff>
    </xdr:from>
    <xdr:ext cx="2371725" cy="504825"/>
    <xdr:pic>
      <xdr:nvPicPr>
        <xdr:cNvPr id="0" name="image71.png" title="Imagem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2398</xdr:row>
      <xdr:rowOff>57150</xdr:rowOff>
    </xdr:from>
    <xdr:ext cx="2476500" cy="2209800"/>
    <xdr:pic>
      <xdr:nvPicPr>
        <xdr:cNvPr id="0" name="image74.png" title="Imagem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2410</xdr:row>
      <xdr:rowOff>76200</xdr:rowOff>
    </xdr:from>
    <xdr:ext cx="342900" cy="2266950"/>
    <xdr:pic>
      <xdr:nvPicPr>
        <xdr:cNvPr id="0" name="image67.png" title="Imagem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2388</xdr:row>
      <xdr:rowOff>38100</xdr:rowOff>
    </xdr:from>
    <xdr:ext cx="2114550" cy="828675"/>
    <xdr:pic>
      <xdr:nvPicPr>
        <xdr:cNvPr id="0" name="image75.png" title="Imagem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2398</xdr:row>
      <xdr:rowOff>19050</xdr:rowOff>
    </xdr:from>
    <xdr:ext cx="2238375" cy="2057400"/>
    <xdr:pic>
      <xdr:nvPicPr>
        <xdr:cNvPr id="0" name="image77.png" title="Imagem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2406</xdr:row>
      <xdr:rowOff>76200</xdr:rowOff>
    </xdr:from>
    <xdr:ext cx="628650" cy="2362200"/>
    <xdr:pic>
      <xdr:nvPicPr>
        <xdr:cNvPr id="0" name="image79.png" title="Imagem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2388</xdr:row>
      <xdr:rowOff>38100</xdr:rowOff>
    </xdr:from>
    <xdr:ext cx="3981450" cy="1066800"/>
    <xdr:pic>
      <xdr:nvPicPr>
        <xdr:cNvPr id="0" name="image76.png" title="Imagem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2399</xdr:row>
      <xdr:rowOff>57150</xdr:rowOff>
    </xdr:from>
    <xdr:ext cx="3981450" cy="1619250"/>
    <xdr:pic>
      <xdr:nvPicPr>
        <xdr:cNvPr id="0" name="image88.png" title="Imagem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2416</xdr:row>
      <xdr:rowOff>57150</xdr:rowOff>
    </xdr:from>
    <xdr:ext cx="1571625" cy="1895475"/>
    <xdr:pic>
      <xdr:nvPicPr>
        <xdr:cNvPr id="0" name="image82.png" title="Imagem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2474</xdr:row>
      <xdr:rowOff>28575</xdr:rowOff>
    </xdr:from>
    <xdr:ext cx="190500" cy="971550"/>
    <xdr:pic>
      <xdr:nvPicPr>
        <xdr:cNvPr id="0" name="image80.png" title="Imagem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2508</xdr:row>
      <xdr:rowOff>47625</xdr:rowOff>
    </xdr:from>
    <xdr:ext cx="762000" cy="914400"/>
    <xdr:pic>
      <xdr:nvPicPr>
        <xdr:cNvPr id="0" name="image78.png" title="Imagem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2528</xdr:row>
      <xdr:rowOff>28575</xdr:rowOff>
    </xdr:from>
    <xdr:ext cx="590550" cy="1028700"/>
    <xdr:pic>
      <xdr:nvPicPr>
        <xdr:cNvPr id="0" name="image83.png" title="Imagem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2547</xdr:row>
      <xdr:rowOff>19050</xdr:rowOff>
    </xdr:from>
    <xdr:ext cx="628650" cy="1038225"/>
    <xdr:pic>
      <xdr:nvPicPr>
        <xdr:cNvPr id="0" name="image89.png" title="Imagem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2577</xdr:row>
      <xdr:rowOff>57150</xdr:rowOff>
    </xdr:from>
    <xdr:ext cx="504825" cy="1171575"/>
    <xdr:pic>
      <xdr:nvPicPr>
        <xdr:cNvPr id="0" name="image84.png" title="Imagem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2632</xdr:row>
      <xdr:rowOff>28575</xdr:rowOff>
    </xdr:from>
    <xdr:ext cx="238125" cy="962025"/>
    <xdr:pic>
      <xdr:nvPicPr>
        <xdr:cNvPr id="0" name="image81.png" title="Imagem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2668</xdr:row>
      <xdr:rowOff>47625</xdr:rowOff>
    </xdr:from>
    <xdr:ext cx="647700" cy="1143000"/>
    <xdr:pic>
      <xdr:nvPicPr>
        <xdr:cNvPr id="0" name="image85.png" title="Imagem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2704</xdr:row>
      <xdr:rowOff>85725</xdr:rowOff>
    </xdr:from>
    <xdr:ext cx="723900" cy="809625"/>
    <xdr:pic>
      <xdr:nvPicPr>
        <xdr:cNvPr id="0" name="image91.png" title="Imagem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2732</xdr:row>
      <xdr:rowOff>76200</xdr:rowOff>
    </xdr:from>
    <xdr:ext cx="1019175" cy="638175"/>
    <xdr:pic>
      <xdr:nvPicPr>
        <xdr:cNvPr id="0" name="image115.png" title="Imagem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2764</xdr:row>
      <xdr:rowOff>76200</xdr:rowOff>
    </xdr:from>
    <xdr:ext cx="971550" cy="438150"/>
    <xdr:pic>
      <xdr:nvPicPr>
        <xdr:cNvPr id="0" name="image87.png" title="Imagem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2904</xdr:row>
      <xdr:rowOff>28575</xdr:rowOff>
    </xdr:from>
    <xdr:ext cx="609600" cy="1390650"/>
    <xdr:pic>
      <xdr:nvPicPr>
        <xdr:cNvPr id="0" name="image86.png" title="Imagem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2905</xdr:row>
      <xdr:rowOff>38100</xdr:rowOff>
    </xdr:from>
    <xdr:ext cx="581025" cy="1362075"/>
    <xdr:pic>
      <xdr:nvPicPr>
        <xdr:cNvPr id="0" name="image90.png" title="Imagem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2967</xdr:row>
      <xdr:rowOff>57150</xdr:rowOff>
    </xdr:from>
    <xdr:ext cx="504825" cy="1000125"/>
    <xdr:pic>
      <xdr:nvPicPr>
        <xdr:cNvPr id="0" name="image86.png" title="Imagem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2973</xdr:row>
      <xdr:rowOff>28575</xdr:rowOff>
    </xdr:from>
    <xdr:ext cx="485775" cy="981075"/>
    <xdr:pic>
      <xdr:nvPicPr>
        <xdr:cNvPr id="0" name="image90.png" title="Imagem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3027</xdr:row>
      <xdr:rowOff>19050</xdr:rowOff>
    </xdr:from>
    <xdr:ext cx="504825" cy="1000125"/>
    <xdr:pic>
      <xdr:nvPicPr>
        <xdr:cNvPr id="0" name="image86.png" title="Imagem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3033</xdr:row>
      <xdr:rowOff>85725</xdr:rowOff>
    </xdr:from>
    <xdr:ext cx="485775" cy="981075"/>
    <xdr:pic>
      <xdr:nvPicPr>
        <xdr:cNvPr id="0" name="image90.png" title="Imagem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3127</xdr:row>
      <xdr:rowOff>28575</xdr:rowOff>
    </xdr:from>
    <xdr:ext cx="466725" cy="1123950"/>
    <xdr:pic>
      <xdr:nvPicPr>
        <xdr:cNvPr id="0" name="image92.png" title="Imagem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3154</xdr:row>
      <xdr:rowOff>104775</xdr:rowOff>
    </xdr:from>
    <xdr:ext cx="561975" cy="1285875"/>
    <xdr:pic>
      <xdr:nvPicPr>
        <xdr:cNvPr id="0" name="image93.png" title="Imagem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3543</xdr:row>
      <xdr:rowOff>95250</xdr:rowOff>
    </xdr:from>
    <xdr:ext cx="371475" cy="885825"/>
    <xdr:pic>
      <xdr:nvPicPr>
        <xdr:cNvPr id="0" name="image97.png" title="Imagem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3556</xdr:row>
      <xdr:rowOff>95250</xdr:rowOff>
    </xdr:from>
    <xdr:ext cx="533400" cy="781050"/>
    <xdr:pic>
      <xdr:nvPicPr>
        <xdr:cNvPr id="0" name="image94.png" title="Imagem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3569</xdr:row>
      <xdr:rowOff>19050</xdr:rowOff>
    </xdr:from>
    <xdr:ext cx="571500" cy="828675"/>
    <xdr:pic>
      <xdr:nvPicPr>
        <xdr:cNvPr id="0" name="image95.png" title="Imagem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3586</xdr:row>
      <xdr:rowOff>47625</xdr:rowOff>
    </xdr:from>
    <xdr:ext cx="571500" cy="828675"/>
    <xdr:pic>
      <xdr:nvPicPr>
        <xdr:cNvPr id="0" name="image96.png" title="Imagem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716</xdr:row>
      <xdr:rowOff>76200</xdr:rowOff>
    </xdr:from>
    <xdr:ext cx="723900" cy="1000125"/>
    <xdr:pic>
      <xdr:nvPicPr>
        <xdr:cNvPr id="0" name="image9.png" title="Imagem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1486</xdr:row>
      <xdr:rowOff>95250</xdr:rowOff>
    </xdr:from>
    <xdr:ext cx="676275" cy="1266825"/>
    <xdr:pic>
      <xdr:nvPicPr>
        <xdr:cNvPr id="0" name="image100.png" title="Imagem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1566</xdr:row>
      <xdr:rowOff>57150</xdr:rowOff>
    </xdr:from>
    <xdr:ext cx="962025" cy="847725"/>
    <xdr:pic>
      <xdr:nvPicPr>
        <xdr:cNvPr id="0" name="image104.png" title="Imagem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1619</xdr:row>
      <xdr:rowOff>28575</xdr:rowOff>
    </xdr:from>
    <xdr:ext cx="552450" cy="695325"/>
    <xdr:pic>
      <xdr:nvPicPr>
        <xdr:cNvPr id="0" name="image99.png" title="Imagem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2024</xdr:row>
      <xdr:rowOff>47625</xdr:rowOff>
    </xdr:from>
    <xdr:ext cx="742950" cy="809625"/>
    <xdr:pic>
      <xdr:nvPicPr>
        <xdr:cNvPr id="0" name="image112.png" title="Imagem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2606</xdr:row>
      <xdr:rowOff>38100</xdr:rowOff>
    </xdr:from>
    <xdr:ext cx="542925" cy="1209675"/>
    <xdr:pic>
      <xdr:nvPicPr>
        <xdr:cNvPr id="0" name="image98.png" title="Imagem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1938</xdr:row>
      <xdr:rowOff>28575</xdr:rowOff>
    </xdr:from>
    <xdr:ext cx="676275" cy="838200"/>
    <xdr:pic>
      <xdr:nvPicPr>
        <xdr:cNvPr id="0" name="image109.png" title="Imagem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2460</xdr:row>
      <xdr:rowOff>85725</xdr:rowOff>
    </xdr:from>
    <xdr:ext cx="190500" cy="1095375"/>
    <xdr:pic>
      <xdr:nvPicPr>
        <xdr:cNvPr id="0" name="image101.png" title="Imagem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3090</xdr:row>
      <xdr:rowOff>76200</xdr:rowOff>
    </xdr:from>
    <xdr:ext cx="552450" cy="1495425"/>
    <xdr:pic>
      <xdr:nvPicPr>
        <xdr:cNvPr id="0" name="image133.png" title="Imagem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592</xdr:row>
      <xdr:rowOff>76200</xdr:rowOff>
    </xdr:from>
    <xdr:ext cx="933450" cy="914400"/>
    <xdr:pic>
      <xdr:nvPicPr>
        <xdr:cNvPr id="0" name="image110.jpg" title="Imagem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983</xdr:row>
      <xdr:rowOff>38100</xdr:rowOff>
    </xdr:from>
    <xdr:ext cx="895350" cy="895350"/>
    <xdr:pic>
      <xdr:nvPicPr>
        <xdr:cNvPr id="0" name="image103.jpg" title="Imagem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232</xdr:row>
      <xdr:rowOff>47625</xdr:rowOff>
    </xdr:from>
    <xdr:ext cx="1019175" cy="552450"/>
    <xdr:pic>
      <xdr:nvPicPr>
        <xdr:cNvPr id="0" name="image106.jpg" title="Imagem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1974</xdr:row>
      <xdr:rowOff>57150</xdr:rowOff>
    </xdr:from>
    <xdr:ext cx="590550" cy="590550"/>
    <xdr:pic>
      <xdr:nvPicPr>
        <xdr:cNvPr id="0" name="image102.jpg" title="Imagem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3177</xdr:row>
      <xdr:rowOff>9525</xdr:rowOff>
    </xdr:from>
    <xdr:ext cx="590550" cy="895350"/>
    <xdr:pic>
      <xdr:nvPicPr>
        <xdr:cNvPr id="0" name="image107.png" title="Imagem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945</xdr:row>
      <xdr:rowOff>19050</xdr:rowOff>
    </xdr:from>
    <xdr:ext cx="800100" cy="638175"/>
    <xdr:pic>
      <xdr:nvPicPr>
        <xdr:cNvPr id="0" name="image108.png" title="Imagem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863</xdr:row>
      <xdr:rowOff>95250</xdr:rowOff>
    </xdr:from>
    <xdr:ext cx="866775" cy="885825"/>
    <xdr:pic>
      <xdr:nvPicPr>
        <xdr:cNvPr id="0" name="image113.png" title="Imagem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2041</xdr:row>
      <xdr:rowOff>66675</xdr:rowOff>
    </xdr:from>
    <xdr:ext cx="971550" cy="885825"/>
    <xdr:pic>
      <xdr:nvPicPr>
        <xdr:cNvPr id="0" name="image111.png" title="Imagem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525</xdr:row>
      <xdr:rowOff>66675</xdr:rowOff>
    </xdr:from>
    <xdr:ext cx="676275" cy="1228725"/>
    <xdr:pic>
      <xdr:nvPicPr>
        <xdr:cNvPr id="0" name="image105.png" title="Imagem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559</xdr:row>
      <xdr:rowOff>95250</xdr:rowOff>
    </xdr:from>
    <xdr:ext cx="676275" cy="1228725"/>
    <xdr:pic>
      <xdr:nvPicPr>
        <xdr:cNvPr id="0" name="image105.png" title="Imagem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2644</xdr:row>
      <xdr:rowOff>85725</xdr:rowOff>
    </xdr:from>
    <xdr:ext cx="371475" cy="1371600"/>
    <xdr:pic>
      <xdr:nvPicPr>
        <xdr:cNvPr id="0" name="image114.png" title="Imagem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1303</xdr:row>
      <xdr:rowOff>47625</xdr:rowOff>
    </xdr:from>
    <xdr:ext cx="942975" cy="1000125"/>
    <xdr:pic>
      <xdr:nvPicPr>
        <xdr:cNvPr id="0" name="image116.png" title="Imagem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3194</xdr:row>
      <xdr:rowOff>57150</xdr:rowOff>
    </xdr:from>
    <xdr:ext cx="781050" cy="895350"/>
    <xdr:pic>
      <xdr:nvPicPr>
        <xdr:cNvPr id="0" name="image117.png" title="Imagem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2445</xdr:row>
      <xdr:rowOff>104775</xdr:rowOff>
    </xdr:from>
    <xdr:ext cx="695325" cy="1266825"/>
    <xdr:pic>
      <xdr:nvPicPr>
        <xdr:cNvPr id="0" name="image121.png" title="Imagem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1022</xdr:row>
      <xdr:rowOff>19050</xdr:rowOff>
    </xdr:from>
    <xdr:ext cx="390525" cy="923925"/>
    <xdr:pic>
      <xdr:nvPicPr>
        <xdr:cNvPr id="0" name="image118.png" title="Imagem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2775</xdr:row>
      <xdr:rowOff>85725</xdr:rowOff>
    </xdr:from>
    <xdr:ext cx="971550" cy="781050"/>
    <xdr:pic>
      <xdr:nvPicPr>
        <xdr:cNvPr id="0" name="image120.png" title="Imagem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3274</xdr:row>
      <xdr:rowOff>28575</xdr:rowOff>
    </xdr:from>
    <xdr:ext cx="628650" cy="1238250"/>
    <xdr:pic>
      <xdr:nvPicPr>
        <xdr:cNvPr id="0" name="image122.png" title="Imagem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3310</xdr:row>
      <xdr:rowOff>85725</xdr:rowOff>
    </xdr:from>
    <xdr:ext cx="476250" cy="1133475"/>
    <xdr:pic>
      <xdr:nvPicPr>
        <xdr:cNvPr id="0" name="image119.png" title="Imagem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3338</xdr:row>
      <xdr:rowOff>85725</xdr:rowOff>
    </xdr:from>
    <xdr:ext cx="885825" cy="1114425"/>
    <xdr:pic>
      <xdr:nvPicPr>
        <xdr:cNvPr id="0" name="image123.png" title="Imagem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3374</xdr:row>
      <xdr:rowOff>28575</xdr:rowOff>
    </xdr:from>
    <xdr:ext cx="942975" cy="876300"/>
    <xdr:pic>
      <xdr:nvPicPr>
        <xdr:cNvPr id="0" name="image132.png" title="Imagem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3394</xdr:row>
      <xdr:rowOff>76200</xdr:rowOff>
    </xdr:from>
    <xdr:ext cx="857250" cy="847725"/>
    <xdr:pic>
      <xdr:nvPicPr>
        <xdr:cNvPr id="0" name="image131.png" title="Imagem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3426</xdr:row>
      <xdr:rowOff>47625</xdr:rowOff>
    </xdr:from>
    <xdr:ext cx="914400" cy="857250"/>
    <xdr:pic>
      <xdr:nvPicPr>
        <xdr:cNvPr id="0" name="image125.png" title="Imagem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3446</xdr:row>
      <xdr:rowOff>28575</xdr:rowOff>
    </xdr:from>
    <xdr:ext cx="657225" cy="885825"/>
    <xdr:pic>
      <xdr:nvPicPr>
        <xdr:cNvPr id="0" name="image124.png" title="Imagem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3459</xdr:row>
      <xdr:rowOff>76200</xdr:rowOff>
    </xdr:from>
    <xdr:ext cx="304800" cy="1333500"/>
    <xdr:pic>
      <xdr:nvPicPr>
        <xdr:cNvPr id="0" name="image129.png" title="Imagem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3485</xdr:row>
      <xdr:rowOff>19050</xdr:rowOff>
    </xdr:from>
    <xdr:ext cx="485775" cy="1323975"/>
    <xdr:pic>
      <xdr:nvPicPr>
        <xdr:cNvPr id="0" name="image127.png" title="Imagem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925</xdr:row>
      <xdr:rowOff>85725</xdr:rowOff>
    </xdr:from>
    <xdr:ext cx="800100" cy="638175"/>
    <xdr:pic>
      <xdr:nvPicPr>
        <xdr:cNvPr id="0" name="image108.png" title="Imagem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877</xdr:row>
      <xdr:rowOff>66675</xdr:rowOff>
    </xdr:from>
    <xdr:ext cx="352425" cy="1409700"/>
    <xdr:pic>
      <xdr:nvPicPr>
        <xdr:cNvPr id="0" name="image128.png" title="Imagem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3239</xdr:row>
      <xdr:rowOff>57150</xdr:rowOff>
    </xdr:from>
    <xdr:ext cx="352425" cy="1885950"/>
    <xdr:pic>
      <xdr:nvPicPr>
        <xdr:cNvPr id="0" name="image130.png" title="Imagem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1362</xdr:row>
      <xdr:rowOff>95250</xdr:rowOff>
    </xdr:from>
    <xdr:ext cx="800100" cy="1257300"/>
    <xdr:pic>
      <xdr:nvPicPr>
        <xdr:cNvPr id="0" name="image126.png" title="Imagem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1427</xdr:row>
      <xdr:rowOff>85725</xdr:rowOff>
    </xdr:from>
    <xdr:ext cx="676275" cy="1266825"/>
    <xdr:pic>
      <xdr:nvPicPr>
        <xdr:cNvPr id="0" name="image100.png" title="Imagem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1244</xdr:row>
      <xdr:rowOff>57150</xdr:rowOff>
    </xdr:from>
    <xdr:ext cx="876300" cy="933450"/>
    <xdr:pic>
      <xdr:nvPicPr>
        <xdr:cNvPr id="0" name="image31.png" title="Imagem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2990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305</xdr:row>
      <xdr:rowOff>0</xdr:rowOff>
    </xdr:from>
    <xdr:ext cx="209550" cy="285750"/>
    <xdr:sp>
      <xdr:nvSpPr>
        <xdr:cNvPr id="7" name="Shape 7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685800</xdr:colOff>
      <xdr:row>610</xdr:row>
      <xdr:rowOff>0</xdr:rowOff>
    </xdr:from>
    <xdr:ext cx="209550" cy="285750"/>
    <xdr:sp>
      <xdr:nvSpPr>
        <xdr:cNvPr id="7" name="Shape 7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257175</xdr:colOff>
      <xdr:row>347</xdr:row>
      <xdr:rowOff>9525</xdr:rowOff>
    </xdr:from>
    <xdr:ext cx="704850" cy="1095375"/>
    <xdr:pic>
      <xdr:nvPicPr>
        <xdr:cNvPr id="0" name="image13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22</xdr:row>
      <xdr:rowOff>28575</xdr:rowOff>
    </xdr:from>
    <xdr:ext cx="561975" cy="619125"/>
    <xdr:pic>
      <xdr:nvPicPr>
        <xdr:cNvPr id="0" name="image14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48</xdr:row>
      <xdr:rowOff>76200</xdr:rowOff>
    </xdr:from>
    <xdr:ext cx="571500" cy="714375"/>
    <xdr:pic>
      <xdr:nvPicPr>
        <xdr:cNvPr id="0" name="image13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83</xdr:row>
      <xdr:rowOff>66675</xdr:rowOff>
    </xdr:from>
    <xdr:ext cx="571500" cy="714375"/>
    <xdr:pic>
      <xdr:nvPicPr>
        <xdr:cNvPr id="0" name="image14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110</xdr:row>
      <xdr:rowOff>19050</xdr:rowOff>
    </xdr:from>
    <xdr:ext cx="571500" cy="714375"/>
    <xdr:pic>
      <xdr:nvPicPr>
        <xdr:cNvPr id="0" name="image13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135</xdr:row>
      <xdr:rowOff>19050</xdr:rowOff>
    </xdr:from>
    <xdr:ext cx="361950" cy="923925"/>
    <xdr:pic>
      <xdr:nvPicPr>
        <xdr:cNvPr id="0" name="image13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168</xdr:row>
      <xdr:rowOff>76200</xdr:rowOff>
    </xdr:from>
    <xdr:ext cx="361950" cy="923925"/>
    <xdr:pic>
      <xdr:nvPicPr>
        <xdr:cNvPr id="0" name="image13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195</xdr:row>
      <xdr:rowOff>95250</xdr:rowOff>
    </xdr:from>
    <xdr:ext cx="447675" cy="1152525"/>
    <xdr:pic>
      <xdr:nvPicPr>
        <xdr:cNvPr id="0" name="image139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294</xdr:row>
      <xdr:rowOff>38100</xdr:rowOff>
    </xdr:from>
    <xdr:ext cx="647700" cy="619125"/>
    <xdr:pic>
      <xdr:nvPicPr>
        <xdr:cNvPr id="0" name="image138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325</xdr:row>
      <xdr:rowOff>9525</xdr:rowOff>
    </xdr:from>
    <xdr:ext cx="647700" cy="647700"/>
    <xdr:pic>
      <xdr:nvPicPr>
        <xdr:cNvPr id="0" name="image14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225</xdr:row>
      <xdr:rowOff>47625</xdr:rowOff>
    </xdr:from>
    <xdr:ext cx="676275" cy="1228725"/>
    <xdr:pic>
      <xdr:nvPicPr>
        <xdr:cNvPr id="0" name="image105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254</xdr:row>
      <xdr:rowOff>57150</xdr:rowOff>
    </xdr:from>
    <xdr:ext cx="676275" cy="1228725"/>
    <xdr:pic>
      <xdr:nvPicPr>
        <xdr:cNvPr id="0" name="image105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380</xdr:row>
      <xdr:rowOff>28575</xdr:rowOff>
    </xdr:from>
    <xdr:ext cx="695325" cy="1238250"/>
    <xdr:pic>
      <xdr:nvPicPr>
        <xdr:cNvPr id="0" name="image14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409</xdr:row>
      <xdr:rowOff>19050</xdr:rowOff>
    </xdr:from>
    <xdr:ext cx="561975" cy="1104900"/>
    <xdr:pic>
      <xdr:nvPicPr>
        <xdr:cNvPr id="0" name="image14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442</xdr:row>
      <xdr:rowOff>57150</xdr:rowOff>
    </xdr:from>
    <xdr:ext cx="952500" cy="1143000"/>
    <xdr:pic>
      <xdr:nvPicPr>
        <xdr:cNvPr id="0" name="image144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473</xdr:row>
      <xdr:rowOff>38100</xdr:rowOff>
    </xdr:from>
    <xdr:ext cx="923925" cy="857250"/>
    <xdr:pic>
      <xdr:nvPicPr>
        <xdr:cNvPr id="0" name="image136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517</xdr:row>
      <xdr:rowOff>28575</xdr:rowOff>
    </xdr:from>
    <xdr:ext cx="942975" cy="876300"/>
    <xdr:pic>
      <xdr:nvPicPr>
        <xdr:cNvPr id="0" name="image143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497</xdr:row>
      <xdr:rowOff>85725</xdr:rowOff>
    </xdr:from>
    <xdr:ext cx="847725" cy="809625"/>
    <xdr:pic>
      <xdr:nvPicPr>
        <xdr:cNvPr id="0" name="image140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61</xdr:row>
      <xdr:rowOff>0</xdr:rowOff>
    </xdr:from>
    <xdr:ext cx="209550" cy="285750"/>
    <xdr:sp>
      <xdr:nvSpPr>
        <xdr:cNvPr id="7" name="Shape 7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685800</xdr:colOff>
      <xdr:row>61</xdr:row>
      <xdr:rowOff>0</xdr:rowOff>
    </xdr:from>
    <xdr:ext cx="209550" cy="285750"/>
    <xdr:sp>
      <xdr:nvSpPr>
        <xdr:cNvPr id="7" name="Shape 7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571500</xdr:colOff>
      <xdr:row>14</xdr:row>
      <xdr:rowOff>38100</xdr:rowOff>
    </xdr:from>
    <xdr:ext cx="542925" cy="695325"/>
    <xdr:pic>
      <xdr:nvPicPr>
        <xdr:cNvPr id="0" name="image15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</xdr:row>
      <xdr:rowOff>9525</xdr:rowOff>
    </xdr:from>
    <xdr:ext cx="581025" cy="714375"/>
    <xdr:pic>
      <xdr:nvPicPr>
        <xdr:cNvPr id="0" name="image14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44</xdr:row>
      <xdr:rowOff>38100</xdr:rowOff>
    </xdr:from>
    <xdr:ext cx="742950" cy="876300"/>
    <xdr:pic>
      <xdr:nvPicPr>
        <xdr:cNvPr id="0" name="image148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183</xdr:row>
      <xdr:rowOff>0</xdr:rowOff>
    </xdr:from>
    <xdr:ext cx="209550" cy="285750"/>
    <xdr:sp>
      <xdr:nvSpPr>
        <xdr:cNvPr id="7" name="Shape 7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685800</xdr:colOff>
      <xdr:row>183</xdr:row>
      <xdr:rowOff>0</xdr:rowOff>
    </xdr:from>
    <xdr:ext cx="209550" cy="285750"/>
    <xdr:sp>
      <xdr:nvSpPr>
        <xdr:cNvPr id="7" name="Shape 7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171450</xdr:colOff>
      <xdr:row>12</xdr:row>
      <xdr:rowOff>9525</xdr:rowOff>
    </xdr:from>
    <xdr:ext cx="1304925" cy="647700"/>
    <xdr:pic>
      <xdr:nvPicPr>
        <xdr:cNvPr id="0" name="image15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34</xdr:row>
      <xdr:rowOff>28575</xdr:rowOff>
    </xdr:from>
    <xdr:ext cx="723900" cy="742950"/>
    <xdr:pic>
      <xdr:nvPicPr>
        <xdr:cNvPr id="0" name="image15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</xdr:row>
      <xdr:rowOff>66675</xdr:rowOff>
    </xdr:from>
    <xdr:ext cx="533400" cy="781050"/>
    <xdr:pic>
      <xdr:nvPicPr>
        <xdr:cNvPr id="0" name="image9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4775" cy="9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9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9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4775" cy="9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52500" cy="123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4.29"/>
    <col customWidth="1" min="4" max="4" width="11.43"/>
    <col customWidth="1" min="5" max="5" width="6.0"/>
    <col customWidth="1" hidden="1" min="6" max="6" width="9.71"/>
    <col customWidth="1" min="7" max="7" width="9.71"/>
    <col customWidth="1" hidden="1" min="8" max="8" width="9.71"/>
    <col customWidth="1" min="9" max="9" width="9.71"/>
    <col customWidth="1" hidden="1" min="10" max="10" width="9.71"/>
    <col customWidth="1" min="11" max="11" width="9.71"/>
    <col customWidth="1" hidden="1" min="12" max="12" width="9.71"/>
    <col customWidth="1" min="13" max="13" width="9.71"/>
    <col customWidth="1" hidden="1" min="14" max="14" width="9.71"/>
    <col customWidth="1" min="15" max="15" width="9.71"/>
    <col customWidth="1" hidden="1" min="16" max="16" width="9.71"/>
    <col customWidth="1" min="17" max="17" width="9.71"/>
    <col customWidth="1" min="18" max="18" width="2.0"/>
    <col customWidth="1" min="19" max="19" width="32.71"/>
    <col customWidth="1" hidden="1" min="20" max="31" width="3.71"/>
    <col customWidth="1" hidden="1" min="32" max="32" width="5.0"/>
  </cols>
  <sheetData>
    <row r="1" ht="61.5" customHeight="1">
      <c r="A1" s="1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4"/>
      <c r="S1" s="5"/>
      <c r="T1" s="6"/>
      <c r="U1" s="7"/>
      <c r="V1" s="7"/>
      <c r="W1" s="7"/>
      <c r="X1" s="7"/>
      <c r="Y1" s="7"/>
      <c r="Z1" s="7"/>
      <c r="AA1" s="6"/>
      <c r="AB1" s="6"/>
      <c r="AC1" s="6"/>
      <c r="AD1" s="6"/>
      <c r="AE1" s="6"/>
      <c r="AF1" s="6"/>
    </row>
    <row r="2" ht="34.5" customHeight="1">
      <c r="A2" s="1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6"/>
      <c r="U2" s="9" t="s">
        <v>0</v>
      </c>
      <c r="V2" s="10"/>
      <c r="W2" s="10"/>
      <c r="X2" s="10"/>
      <c r="Y2" s="10"/>
      <c r="Z2" s="10"/>
      <c r="AA2" s="10"/>
      <c r="AB2" s="10"/>
      <c r="AC2" s="10"/>
      <c r="AD2" s="10"/>
      <c r="AE2" s="11"/>
      <c r="AF2" s="12"/>
    </row>
    <row r="3" ht="7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  <c r="U3" s="16" t="s">
        <v>1</v>
      </c>
      <c r="V3" s="17"/>
      <c r="W3" s="17"/>
      <c r="X3" s="17"/>
      <c r="Y3" s="17"/>
      <c r="Z3" s="17"/>
      <c r="AA3" s="17"/>
      <c r="AB3" s="17"/>
      <c r="AC3" s="17"/>
      <c r="AD3" s="17"/>
      <c r="AE3" s="18"/>
      <c r="AF3" s="19"/>
    </row>
    <row r="4" ht="7.5" customHeight="1">
      <c r="A4" s="20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  <c r="U4" s="21"/>
      <c r="AE4" s="22"/>
      <c r="AF4" s="19"/>
    </row>
    <row r="5" ht="7.5" customHeight="1">
      <c r="A5" s="2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  <c r="U5" s="21"/>
      <c r="AE5" s="22"/>
      <c r="AF5" s="19"/>
    </row>
    <row r="6" ht="7.5" customHeight="1">
      <c r="A6" s="2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  <c r="U6" s="21"/>
      <c r="AE6" s="22"/>
      <c r="AF6" s="19"/>
    </row>
    <row r="7" ht="7.5" customHeight="1">
      <c r="A7" s="2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25"/>
      <c r="U7" s="26"/>
      <c r="V7" s="27"/>
      <c r="W7" s="27"/>
      <c r="X7" s="27"/>
      <c r="Y7" s="27"/>
      <c r="Z7" s="27"/>
      <c r="AA7" s="27"/>
      <c r="AB7" s="27"/>
      <c r="AC7" s="27"/>
      <c r="AD7" s="27"/>
      <c r="AE7" s="28"/>
      <c r="AF7" s="19"/>
    </row>
    <row r="8" ht="7.5" customHeight="1">
      <c r="A8" s="2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25"/>
      <c r="U8" s="29"/>
      <c r="V8" s="30"/>
      <c r="W8" s="31">
        <v>4.39</v>
      </c>
      <c r="X8" s="32"/>
      <c r="Y8" s="32"/>
      <c r="Z8" s="32"/>
      <c r="AA8" s="32"/>
      <c r="AB8" s="32"/>
      <c r="AC8" s="33"/>
      <c r="AD8" s="30"/>
      <c r="AE8" s="34"/>
      <c r="AF8" s="25"/>
    </row>
    <row r="9" ht="7.5" customHeight="1">
      <c r="A9" s="35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25"/>
      <c r="U9" s="29"/>
      <c r="V9" s="30"/>
      <c r="W9" s="36"/>
      <c r="AC9" s="37"/>
      <c r="AD9" s="38"/>
      <c r="AE9" s="34"/>
      <c r="AF9" s="25"/>
    </row>
    <row r="10" ht="7.5" customHeight="1">
      <c r="A10" s="2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25"/>
      <c r="U10" s="29"/>
      <c r="V10" s="30"/>
      <c r="W10" s="36"/>
      <c r="AC10" s="37"/>
      <c r="AD10" s="38"/>
      <c r="AE10" s="34"/>
      <c r="AF10" s="25"/>
    </row>
    <row r="11" ht="7.5" customHeight="1">
      <c r="A11" s="2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25"/>
      <c r="U11" s="29"/>
      <c r="V11" s="30"/>
      <c r="W11" s="39"/>
      <c r="X11" s="3"/>
      <c r="Y11" s="3"/>
      <c r="Z11" s="3"/>
      <c r="AA11" s="3"/>
      <c r="AB11" s="3"/>
      <c r="AC11" s="40"/>
      <c r="AD11" s="41"/>
      <c r="AE11" s="34"/>
      <c r="AF11" s="25"/>
    </row>
    <row r="12" ht="7.5" customHeight="1">
      <c r="A12" s="20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25"/>
      <c r="U12" s="42" t="s">
        <v>2</v>
      </c>
      <c r="V12" s="43"/>
      <c r="W12" s="43"/>
      <c r="X12" s="43"/>
      <c r="Y12" s="43"/>
      <c r="Z12" s="43"/>
      <c r="AA12" s="43"/>
      <c r="AB12" s="43"/>
      <c r="AC12" s="43"/>
      <c r="AD12" s="43"/>
      <c r="AE12" s="44"/>
      <c r="AF12" s="45"/>
    </row>
    <row r="13" ht="7.5" customHeight="1">
      <c r="A13" s="1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5"/>
      <c r="U13" s="21"/>
      <c r="AE13" s="22"/>
      <c r="AF13" s="45"/>
    </row>
    <row r="14" ht="7.5" customHeight="1">
      <c r="A14" s="1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25"/>
      <c r="U14" s="21"/>
      <c r="AE14" s="22"/>
      <c r="AF14" s="45"/>
    </row>
    <row r="15" ht="7.5" customHeight="1">
      <c r="A15" s="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25"/>
      <c r="U15" s="21"/>
      <c r="AE15" s="22"/>
      <c r="AF15" s="45"/>
    </row>
    <row r="16" ht="7.5" customHeight="1">
      <c r="A16" s="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6"/>
      <c r="U16" s="21"/>
      <c r="AE16" s="22"/>
      <c r="AF16" s="45"/>
    </row>
    <row r="17" ht="7.5" customHeight="1">
      <c r="A17" s="1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5"/>
      <c r="U17" s="26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45"/>
    </row>
    <row r="18" ht="7.5" customHeight="1">
      <c r="A18" s="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25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7"/>
    </row>
    <row r="19" ht="7.5" customHeight="1">
      <c r="A19" s="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ht="7.5" customHeight="1">
      <c r="A20" s="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ht="7.5" customHeight="1">
      <c r="A21" s="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ht="7.5" customHeight="1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ht="7.5" customHeight="1">
      <c r="A23" s="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ht="7.5" customHeight="1">
      <c r="A24" s="1"/>
      <c r="B24" s="48"/>
      <c r="C24" s="49" t="s">
        <v>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ht="7.5" customHeight="1">
      <c r="A25" s="1"/>
      <c r="B25" s="48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ht="7.5" customHeight="1">
      <c r="A26" s="1"/>
      <c r="B26" s="48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ht="7.5" customHeight="1">
      <c r="A27" s="1"/>
      <c r="B27" s="4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ht="7.5" customHeight="1">
      <c r="A28" s="1"/>
      <c r="B28" s="4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ht="7.5" customHeight="1">
      <c r="A29" s="1"/>
      <c r="B29" s="48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ht="7.5" customHeight="1">
      <c r="A30" s="1"/>
      <c r="B30" s="50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ht="7.5" customHeight="1">
      <c r="A31" s="1"/>
      <c r="B31" s="50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ht="7.5" customHeight="1">
      <c r="A32" s="1"/>
      <c r="B32" s="50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ht="7.5" customHeight="1">
      <c r="A33" s="1"/>
      <c r="B33" s="51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ht="7.5" customHeight="1">
      <c r="A34" s="1"/>
      <c r="B34" s="52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ht="7.5" customHeight="1">
      <c r="A35" s="1"/>
      <c r="B35" s="53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ht="7.5" customHeight="1">
      <c r="A36" s="1"/>
      <c r="B36" s="53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ht="7.5" customHeight="1">
      <c r="A37" s="1"/>
      <c r="B37" s="54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ht="7.5" customHeight="1">
      <c r="A38" s="1"/>
      <c r="B38" s="5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ht="7.5" customHeight="1">
      <c r="A39" s="1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ht="7.5" customHeight="1">
      <c r="A40" s="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ht="7.5" customHeight="1">
      <c r="A41" s="1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ht="7.5" customHeight="1">
      <c r="A42" s="1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ht="7.5" customHeight="1">
      <c r="A43" s="1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ht="7.5" customHeight="1">
      <c r="A44" s="1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ht="7.5" customHeight="1">
      <c r="A45" s="1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ht="7.5" customHeight="1">
      <c r="A46" s="1"/>
      <c r="B46" s="54"/>
      <c r="C46" s="56"/>
      <c r="D46" s="56"/>
      <c r="E46" s="50"/>
      <c r="F46" s="56"/>
      <c r="G46" s="56"/>
      <c r="H46" s="56"/>
      <c r="I46" s="50"/>
      <c r="J46" s="50"/>
      <c r="K46" s="50"/>
      <c r="L46" s="50"/>
      <c r="M46" s="50"/>
      <c r="N46" s="50"/>
      <c r="O46" s="50"/>
      <c r="P46" s="50"/>
      <c r="Q46" s="57"/>
      <c r="R46" s="58"/>
      <c r="S46" s="5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ht="7.5" customHeight="1">
      <c r="A47" s="1"/>
      <c r="B47" s="54"/>
      <c r="C47" s="56"/>
      <c r="D47" s="56"/>
      <c r="E47" s="50"/>
      <c r="F47" s="56"/>
      <c r="G47" s="56"/>
      <c r="H47" s="56"/>
      <c r="I47" s="50"/>
      <c r="J47" s="50"/>
      <c r="K47" s="50"/>
      <c r="L47" s="50"/>
      <c r="M47" s="50"/>
      <c r="N47" s="50"/>
      <c r="O47" s="50"/>
      <c r="P47" s="50"/>
      <c r="Q47" s="57"/>
      <c r="R47" s="58"/>
      <c r="S47" s="5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ht="7.5" customHeight="1">
      <c r="A48" s="1"/>
      <c r="B48" s="54"/>
      <c r="C48" s="56"/>
      <c r="D48" s="56"/>
      <c r="E48" s="50"/>
      <c r="F48" s="56"/>
      <c r="G48" s="56"/>
      <c r="H48" s="56"/>
      <c r="I48" s="50"/>
      <c r="J48" s="50"/>
      <c r="K48" s="50"/>
      <c r="L48" s="50"/>
      <c r="M48" s="50"/>
      <c r="N48" s="50"/>
      <c r="O48" s="50"/>
      <c r="P48" s="50"/>
      <c r="Q48" s="57"/>
      <c r="R48" s="58"/>
      <c r="S48" s="5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ht="7.5" customHeight="1">
      <c r="A49" s="1"/>
      <c r="B49" s="54"/>
      <c r="C49" s="56"/>
      <c r="D49" s="56"/>
      <c r="E49" s="50"/>
      <c r="F49" s="56"/>
      <c r="G49" s="56"/>
      <c r="H49" s="56"/>
      <c r="I49" s="50"/>
      <c r="J49" s="50"/>
      <c r="K49" s="50"/>
      <c r="L49" s="50"/>
      <c r="M49" s="50"/>
      <c r="N49" s="50"/>
      <c r="O49" s="50"/>
      <c r="P49" s="50"/>
      <c r="Q49" s="57"/>
      <c r="R49" s="58"/>
      <c r="S49" s="5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ht="7.5" customHeight="1">
      <c r="A50" s="1"/>
      <c r="B50" s="54"/>
      <c r="C50" s="56"/>
      <c r="D50" s="56"/>
      <c r="E50" s="50"/>
      <c r="F50" s="56"/>
      <c r="G50" s="56"/>
      <c r="H50" s="56"/>
      <c r="I50" s="50"/>
      <c r="J50" s="50"/>
      <c r="K50" s="50"/>
      <c r="L50" s="50"/>
      <c r="M50" s="50"/>
      <c r="N50" s="50"/>
      <c r="O50" s="50"/>
      <c r="P50" s="50"/>
      <c r="Q50" s="57"/>
      <c r="R50" s="58"/>
      <c r="S50" s="5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ht="7.5" customHeight="1">
      <c r="A51" s="1"/>
      <c r="B51" s="54"/>
      <c r="C51" s="50"/>
      <c r="E51" s="50"/>
      <c r="F51" s="56"/>
      <c r="I51" s="50"/>
      <c r="J51" s="50"/>
      <c r="K51" s="50"/>
      <c r="L51" s="50"/>
      <c r="M51" s="50"/>
      <c r="N51" s="50"/>
      <c r="O51" s="50"/>
      <c r="P51" s="50"/>
      <c r="Q51" s="57"/>
      <c r="R51" s="58"/>
      <c r="S51" s="5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ht="7.5" customHeight="1">
      <c r="A52" s="1"/>
      <c r="B52" s="54"/>
      <c r="J52" s="50"/>
      <c r="K52" s="50"/>
      <c r="L52" s="50"/>
      <c r="M52" s="50"/>
      <c r="N52" s="50"/>
      <c r="O52" s="50"/>
      <c r="P52" s="50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7.5" customHeight="1">
      <c r="A53" s="1"/>
      <c r="B53" s="54"/>
      <c r="C53" s="50"/>
      <c r="E53" s="50"/>
      <c r="F53" s="56"/>
      <c r="I53" s="50"/>
      <c r="J53" s="50"/>
      <c r="K53" s="50"/>
      <c r="L53" s="50"/>
      <c r="M53" s="50"/>
      <c r="N53" s="50"/>
      <c r="O53" s="50"/>
      <c r="P53" s="50"/>
      <c r="Q53" s="57"/>
      <c r="R53" s="58"/>
      <c r="S53" s="5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7.5" customHeight="1">
      <c r="A54" s="1"/>
      <c r="B54" s="54"/>
      <c r="J54" s="50"/>
      <c r="K54" s="50"/>
      <c r="L54" s="50"/>
      <c r="M54" s="50"/>
      <c r="N54" s="50"/>
      <c r="O54" s="50"/>
      <c r="P54" s="50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7.5" customHeight="1">
      <c r="A55" s="1"/>
      <c r="B55" s="59" t="s">
        <v>4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7.5" customHeight="1">
      <c r="A56" s="1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7.5" customHeight="1">
      <c r="A57" s="1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7.5" customHeight="1">
      <c r="A58" s="1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1.25" customHeight="1">
      <c r="A59" s="1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ht="11.25" customHeight="1">
      <c r="A60" s="1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1.25" customHeight="1">
      <c r="A61" s="1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ht="15.75" hidden="1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5.75" hidden="1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5.75" hidden="1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5.75" hidden="1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hidden="1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5.75" hidden="1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75" hidden="1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5.75" hidden="1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5.75" hidden="1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5.75" hidden="1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5.75" hidden="1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hidden="1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hidden="1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5.75" hidden="1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5.75" hidden="1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hidden="1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5.75" hidden="1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5.75" hidden="1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5.75" hidden="1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15.75" hidden="1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5.75" hidden="1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15.75" hidden="1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15.75" hidden="1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5.75" hidden="1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5.75" hidden="1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5.75" hidden="1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5.75" hidden="1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5.75" hidden="1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5.75" hidden="1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5.75" hidden="1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5.75" hidden="1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5.75" hidden="1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5.75" hidden="1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5.75" hidden="1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5.75" hidden="1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5.75" hidden="1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5.75" hidden="1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5.75" hidden="1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5.75" hidden="1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hidden="1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5.75" hidden="1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hidden="1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75" hidden="1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hidden="1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5.75" hidden="1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hidden="1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5.75" hidden="1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hidden="1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5.75" hidden="1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5.75" hidden="1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5.75" hidden="1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5.75" hidden="1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5.75" hidden="1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5.75" hidden="1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5.75" hidden="1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5.75" hidden="1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5.75" hidden="1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5.75" hidden="1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5.75" hidden="1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hidden="1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hidden="1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hidden="1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hidden="1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5.75" hidden="1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5.75" hidden="1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hidden="1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5.75" hidden="1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hidden="1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5.75" hidden="1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5.75" hidden="1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5.75" hidden="1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5.75" hidden="1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hidden="1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hidden="1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hidden="1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hidden="1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hidden="1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5.75" hidden="1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5.75" hidden="1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5.75" hidden="1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5.75" hidden="1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5.75" hidden="1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5.75" hidden="1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5.75" hidden="1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5.75" hidden="1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5.75" hidden="1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5.75" hidden="1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5.75" hidden="1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5.75" hidden="1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5.75" hidden="1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5.75" hidden="1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5.75" hidden="1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5.75" hidden="1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5.75" hidden="1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5.75" hidden="1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5.75" hidden="1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5.75" hidden="1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5.75" hidden="1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5.75" hidden="1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5.75" hidden="1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5.75" hidden="1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5.75" hidden="1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5.75" hidden="1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5.75" hidden="1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5.75" hidden="1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5.75" hidden="1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5.75" hidden="1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5.75" hidden="1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5.75" hidden="1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5.75" hidden="1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5.75" hidden="1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5.75" hidden="1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5.75" hidden="1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5.75" hidden="1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5.75" hidden="1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5.75" hidden="1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5.75" hidden="1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5.75" hidden="1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5.75" hidden="1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5.75" hidden="1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5.75" hidden="1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5.75" hidden="1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5.75" hidden="1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5.75" hidden="1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5.75" hidden="1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5.75" hidden="1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5.75" hidden="1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5.75" hidden="1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5.75" hidden="1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5.75" hidden="1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5.75" hidden="1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5.75" hidden="1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5.75" hidden="1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5.75" hidden="1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5.75" hidden="1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5.75" hidden="1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5.75" hidden="1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5.75" hidden="1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5.75" hidden="1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5.75" hidden="1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5.75" hidden="1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5.75" hidden="1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5.75" hidden="1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5.75" hidden="1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5.75" hidden="1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5.75" hidden="1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5.75" hidden="1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5.75" hidden="1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5.75" hidden="1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5.75" hidden="1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5.75" hidden="1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5.75" hidden="1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5.75" hidden="1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5.75" hidden="1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5.75" hidden="1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5.75" hidden="1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5.75" hidden="1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5.75" hidden="1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5.75" hidden="1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5.75" hidden="1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5.75" hidden="1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5.75" hidden="1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5.75" hidden="1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5.75" hidden="1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5.75" hidden="1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5.75" hidden="1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5.75" hidden="1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5.75" hidden="1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5.75" hidden="1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5.75" hidden="1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5.75" hidden="1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5.75" hidden="1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5.75" hidden="1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5.75" hidden="1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5.75" hidden="1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5.75" hidden="1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5.75" hidden="1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5.75" hidden="1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5.75" hidden="1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5.75" hidden="1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5.75" hidden="1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5.75" hidden="1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5.75" hidden="1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5.75" hidden="1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5.75" hidden="1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5.75" hidden="1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5.75" hidden="1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5.75" hidden="1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5.75" hidden="1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5.75" hidden="1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5.75" hidden="1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5.75" hidden="1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5.75" hidden="1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5.75" hidden="1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D1"/>
    <mergeCell ref="U2:AE2"/>
    <mergeCell ref="A3:A4"/>
    <mergeCell ref="U3:AE7"/>
    <mergeCell ref="A5:A7"/>
    <mergeCell ref="W8:AC11"/>
    <mergeCell ref="U12:AE17"/>
    <mergeCell ref="Q51:Q52"/>
    <mergeCell ref="R51:R52"/>
    <mergeCell ref="Q53:Q54"/>
    <mergeCell ref="R53:R54"/>
    <mergeCell ref="S53:S54"/>
    <mergeCell ref="C51:D52"/>
    <mergeCell ref="C53:D54"/>
    <mergeCell ref="E53:E54"/>
    <mergeCell ref="F53:H54"/>
    <mergeCell ref="I53:I54"/>
    <mergeCell ref="A9:A12"/>
    <mergeCell ref="C24:S39"/>
    <mergeCell ref="B38:B39"/>
    <mergeCell ref="E51:E52"/>
    <mergeCell ref="F51:H52"/>
    <mergeCell ref="I51:I52"/>
    <mergeCell ref="S51:S52"/>
  </mergeCells>
  <printOptions/>
  <pageMargins bottom="0.0" footer="0.0" header="0.0" left="0.7874015748031497" right="0.0" top="0.0"/>
  <pageSetup paperSize="9" scale="9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5.71"/>
    <col customWidth="1" min="2" max="3" width="14.29"/>
    <col customWidth="1" min="4" max="4" width="11.43"/>
    <col customWidth="1" min="5" max="5" width="6.0"/>
    <col customWidth="1" hidden="1" min="6" max="6" width="10.71"/>
    <col customWidth="1" min="7" max="7" width="10.43"/>
    <col customWidth="1" hidden="1" min="8" max="8" width="9.71"/>
    <col customWidth="1" min="9" max="9" width="9.71"/>
    <col customWidth="1" hidden="1" min="10" max="10" width="9.71"/>
    <col customWidth="1" min="11" max="11" width="9.71"/>
    <col customWidth="1" hidden="1" min="12" max="12" width="9.71"/>
    <col customWidth="1" min="13" max="13" width="9.71"/>
    <col customWidth="1" hidden="1" min="14" max="14" width="9.71"/>
    <col customWidth="1" min="15" max="15" width="9.71"/>
    <col customWidth="1" hidden="1" min="16" max="16" width="9.71"/>
    <col customWidth="1" min="17" max="17" width="9.71"/>
    <col customWidth="1" min="18" max="18" width="2.0"/>
    <col customWidth="1" min="19" max="19" width="32.71"/>
    <col customWidth="1" hidden="1" min="20" max="20" width="6.29"/>
    <col customWidth="1" hidden="1" min="21" max="40" width="6.0"/>
  </cols>
  <sheetData>
    <row r="1" ht="61.5" customHeight="1">
      <c r="A1" s="60"/>
      <c r="B1" s="2"/>
      <c r="C1" s="3"/>
      <c r="D1" s="3"/>
      <c r="E1" s="61"/>
      <c r="F1" s="61"/>
      <c r="G1" s="61"/>
      <c r="H1" s="61"/>
      <c r="I1" s="61"/>
      <c r="J1" s="61"/>
      <c r="K1" s="61"/>
      <c r="L1" s="61"/>
      <c r="M1" s="61"/>
      <c r="N1" s="61"/>
      <c r="O1" s="62" t="s">
        <v>5</v>
      </c>
      <c r="P1" s="63"/>
      <c r="Q1" s="63"/>
      <c r="R1" s="63"/>
      <c r="S1" s="6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34.5" customHeight="1">
      <c r="A2" s="7"/>
      <c r="B2" s="65" t="s">
        <v>6</v>
      </c>
      <c r="C2" s="65" t="s">
        <v>7</v>
      </c>
      <c r="D2" s="65" t="s">
        <v>8</v>
      </c>
      <c r="E2" s="65" t="s">
        <v>9</v>
      </c>
      <c r="F2" s="66" t="s">
        <v>10</v>
      </c>
      <c r="G2" s="67" t="s">
        <v>11</v>
      </c>
      <c r="H2" s="66" t="s">
        <v>10</v>
      </c>
      <c r="I2" s="67" t="s">
        <v>12</v>
      </c>
      <c r="J2" s="66" t="s">
        <v>10</v>
      </c>
      <c r="K2" s="67" t="s">
        <v>13</v>
      </c>
      <c r="L2" s="66" t="s">
        <v>10</v>
      </c>
      <c r="M2" s="67" t="s">
        <v>14</v>
      </c>
      <c r="N2" s="66" t="s">
        <v>10</v>
      </c>
      <c r="O2" s="67" t="s">
        <v>15</v>
      </c>
      <c r="P2" s="66" t="s">
        <v>10</v>
      </c>
      <c r="Q2" s="67" t="s">
        <v>16</v>
      </c>
      <c r="R2" s="68" t="s">
        <v>17</v>
      </c>
      <c r="S2" s="69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7.5" customHeight="1">
      <c r="A3" s="7"/>
      <c r="B3" s="70" t="s">
        <v>18</v>
      </c>
      <c r="C3" s="71" t="s">
        <v>19</v>
      </c>
      <c r="D3" s="72" t="s">
        <v>20</v>
      </c>
      <c r="E3" s="73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5" t="s">
        <v>21</v>
      </c>
      <c r="S3" s="76" t="s">
        <v>22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7.5" customHeight="1">
      <c r="A4" s="7"/>
      <c r="B4" s="24"/>
      <c r="C4" s="24"/>
      <c r="D4" s="24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20"/>
      <c r="S4" s="24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7.5" customHeight="1">
      <c r="A5" s="7"/>
      <c r="B5" s="24"/>
      <c r="C5" s="24"/>
      <c r="D5" s="24"/>
      <c r="E5" s="77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9"/>
      <c r="S5" s="20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ht="7.5" customHeight="1">
      <c r="A6" s="25"/>
      <c r="B6" s="24"/>
      <c r="C6" s="24"/>
      <c r="D6" s="24"/>
      <c r="E6" s="77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80" t="s">
        <v>21</v>
      </c>
      <c r="S6" s="81" t="s">
        <v>23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7.5" customHeight="1">
      <c r="A7" s="7"/>
      <c r="B7" s="24"/>
      <c r="C7" s="24"/>
      <c r="D7" s="24"/>
      <c r="E7" s="77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20"/>
      <c r="S7" s="20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ht="7.5" customHeight="1">
      <c r="A8" s="7"/>
      <c r="B8" s="24"/>
      <c r="C8" s="24"/>
      <c r="D8" s="24"/>
      <c r="E8" s="77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80" t="s">
        <v>21</v>
      </c>
      <c r="S8" s="81" t="s">
        <v>24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7.5" customHeight="1">
      <c r="A9" s="7"/>
      <c r="B9" s="24"/>
      <c r="C9" s="24"/>
      <c r="D9" s="24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20"/>
      <c r="S9" s="24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7.5" customHeight="1">
      <c r="A10" s="7"/>
      <c r="B10" s="24"/>
      <c r="C10" s="24"/>
      <c r="D10" s="24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3"/>
      <c r="S10" s="20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7.5" customHeight="1">
      <c r="A11" s="7"/>
      <c r="B11" s="24"/>
      <c r="C11" s="24"/>
      <c r="D11" s="24"/>
      <c r="E11" s="84" t="s">
        <v>25</v>
      </c>
      <c r="F11" s="85">
        <v>6072.36</v>
      </c>
      <c r="G11" s="86">
        <f>ROUND(F11*mark_up,0)</f>
        <v>26658</v>
      </c>
      <c r="H11" s="86"/>
      <c r="I11" s="86" t="s">
        <v>25</v>
      </c>
      <c r="J11" s="86"/>
      <c r="K11" s="86" t="s">
        <v>25</v>
      </c>
      <c r="L11" s="85"/>
      <c r="M11" s="86" t="s">
        <v>25</v>
      </c>
      <c r="N11" s="85"/>
      <c r="O11" s="86" t="s">
        <v>25</v>
      </c>
      <c r="P11" s="85"/>
      <c r="Q11" s="86" t="s">
        <v>25</v>
      </c>
      <c r="R11" s="80" t="s">
        <v>21</v>
      </c>
      <c r="S11" s="81" t="s">
        <v>26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ht="7.5" customHeight="1">
      <c r="A12" s="7"/>
      <c r="B12" s="24"/>
      <c r="C12" s="24"/>
      <c r="D12" s="24"/>
      <c r="E12" s="20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20"/>
      <c r="S12" s="24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7.5" customHeight="1">
      <c r="A13" s="7"/>
      <c r="B13" s="24"/>
      <c r="C13" s="24"/>
      <c r="D13" s="24"/>
      <c r="E13" s="77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79"/>
      <c r="S13" s="20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ht="7.5" customHeight="1">
      <c r="A14" s="25"/>
      <c r="B14" s="24"/>
      <c r="C14" s="24"/>
      <c r="D14" s="24"/>
      <c r="E14" s="77"/>
      <c r="F14" s="89"/>
      <c r="G14" s="90"/>
      <c r="H14" s="90"/>
      <c r="I14" s="90"/>
      <c r="J14" s="90"/>
      <c r="K14" s="91"/>
      <c r="L14" s="90"/>
      <c r="M14" s="91"/>
      <c r="N14" s="91"/>
      <c r="O14" s="91"/>
      <c r="P14" s="91"/>
      <c r="Q14" s="91"/>
      <c r="S14" s="92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ht="7.5" customHeight="1">
      <c r="A15" s="7"/>
      <c r="B15" s="24"/>
      <c r="C15" s="24"/>
      <c r="D15" s="24"/>
      <c r="E15" s="77"/>
      <c r="F15" s="89"/>
      <c r="G15" s="90"/>
      <c r="H15" s="90"/>
      <c r="I15" s="90"/>
      <c r="J15" s="90"/>
      <c r="K15" s="90"/>
      <c r="L15" s="90"/>
      <c r="M15" s="91"/>
      <c r="N15" s="91"/>
      <c r="O15" s="91"/>
      <c r="P15" s="91"/>
      <c r="Q15" s="91"/>
      <c r="S15" s="92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ht="7.5" customHeight="1">
      <c r="A16" s="7"/>
      <c r="B16" s="24"/>
      <c r="C16" s="24"/>
      <c r="D16" s="24"/>
      <c r="E16" s="82"/>
      <c r="F16" s="82"/>
      <c r="G16" s="90"/>
      <c r="H16" s="90"/>
      <c r="I16" s="90"/>
      <c r="J16" s="90"/>
      <c r="K16" s="90"/>
      <c r="L16" s="82"/>
      <c r="M16" s="82"/>
      <c r="N16" s="82"/>
      <c r="O16" s="82"/>
      <c r="P16" s="82"/>
      <c r="Q16" s="82"/>
      <c r="S16" s="92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7.5" customHeight="1">
      <c r="A17" s="7"/>
      <c r="B17" s="24"/>
      <c r="C17" s="20"/>
      <c r="D17" s="24"/>
      <c r="E17" s="82"/>
      <c r="F17" s="82"/>
      <c r="G17" s="90"/>
      <c r="H17" s="90"/>
      <c r="I17" s="90"/>
      <c r="J17" s="90"/>
      <c r="K17" s="90"/>
      <c r="L17" s="82"/>
      <c r="M17" s="82"/>
      <c r="N17" s="82"/>
      <c r="O17" s="82"/>
      <c r="P17" s="82"/>
      <c r="Q17" s="82"/>
      <c r="R17" s="93"/>
      <c r="S17" s="92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7.5" customHeight="1">
      <c r="A18" s="7"/>
      <c r="B18" s="24"/>
      <c r="C18" s="94" t="s">
        <v>27</v>
      </c>
      <c r="D18" s="24"/>
      <c r="E18" s="82"/>
      <c r="F18" s="82"/>
      <c r="G18" s="90"/>
      <c r="H18" s="90"/>
      <c r="I18" s="90"/>
      <c r="J18" s="90"/>
      <c r="K18" s="90"/>
      <c r="L18" s="82"/>
      <c r="M18" s="82"/>
      <c r="N18" s="82"/>
      <c r="O18" s="82"/>
      <c r="P18" s="82"/>
      <c r="Q18" s="82"/>
      <c r="R18" s="95"/>
      <c r="S18" s="9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ht="7.5" customHeight="1">
      <c r="A19" s="7"/>
      <c r="B19" s="24"/>
      <c r="C19" s="24"/>
      <c r="D19" s="24"/>
      <c r="E19" s="82"/>
      <c r="F19" s="82"/>
      <c r="G19" s="90"/>
      <c r="H19" s="90"/>
      <c r="I19" s="90"/>
      <c r="J19" s="90"/>
      <c r="K19" s="90"/>
      <c r="L19" s="82"/>
      <c r="M19" s="82"/>
      <c r="N19" s="82"/>
      <c r="O19" s="82"/>
      <c r="P19" s="82"/>
      <c r="Q19" s="82"/>
      <c r="R19" s="83"/>
      <c r="S19" s="97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ht="7.5" customHeight="1">
      <c r="A20" s="7"/>
      <c r="B20" s="98"/>
      <c r="C20" s="98"/>
      <c r="D20" s="98"/>
      <c r="E20" s="99"/>
      <c r="F20" s="99"/>
      <c r="G20" s="100"/>
      <c r="H20" s="100"/>
      <c r="I20" s="100"/>
      <c r="J20" s="100"/>
      <c r="K20" s="100"/>
      <c r="L20" s="99"/>
      <c r="M20" s="99"/>
      <c r="N20" s="99"/>
      <c r="O20" s="99"/>
      <c r="P20" s="99"/>
      <c r="Q20" s="99"/>
      <c r="R20" s="101"/>
      <c r="S20" s="97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7.5" customHeight="1">
      <c r="A21" s="7"/>
      <c r="B21" s="70" t="s">
        <v>18</v>
      </c>
      <c r="C21" s="71" t="s">
        <v>28</v>
      </c>
      <c r="D21" s="72" t="s">
        <v>29</v>
      </c>
      <c r="E21" s="84" t="s">
        <v>25</v>
      </c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0" t="s">
        <v>21</v>
      </c>
      <c r="S21" s="102" t="s">
        <v>30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7.5" customHeight="1">
      <c r="A22" s="7"/>
      <c r="B22" s="24"/>
      <c r="C22" s="24"/>
      <c r="D22" s="24"/>
      <c r="E22" s="24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20"/>
      <c r="S22" s="24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7.5" customHeight="1">
      <c r="A23" s="7"/>
      <c r="B23" s="24"/>
      <c r="C23" s="24"/>
      <c r="D23" s="24"/>
      <c r="E23" s="2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79"/>
      <c r="S23" s="20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7.5" customHeight="1">
      <c r="A24" s="7"/>
      <c r="B24" s="24"/>
      <c r="C24" s="24"/>
      <c r="D24" s="24"/>
      <c r="E24" s="24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0" t="s">
        <v>21</v>
      </c>
      <c r="S24" s="81" t="s">
        <v>31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7.5" customHeight="1">
      <c r="A25" s="7"/>
      <c r="B25" s="24"/>
      <c r="C25" s="24"/>
      <c r="D25" s="24"/>
      <c r="E25" s="24"/>
      <c r="F25" s="77"/>
      <c r="G25" s="77"/>
      <c r="H25" s="77"/>
      <c r="I25" s="77"/>
      <c r="J25" s="77"/>
      <c r="K25" s="77"/>
      <c r="L25" s="103"/>
      <c r="M25" s="77"/>
      <c r="N25" s="91"/>
      <c r="O25" s="77"/>
      <c r="P25" s="91"/>
      <c r="Q25" s="77"/>
      <c r="R25" s="20"/>
      <c r="S25" s="20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7.5" customHeight="1">
      <c r="A26" s="7"/>
      <c r="B26" s="24"/>
      <c r="C26" s="24"/>
      <c r="D26" s="24"/>
      <c r="E26" s="24"/>
      <c r="F26" s="77"/>
      <c r="G26" s="77"/>
      <c r="H26" s="77"/>
      <c r="I26" s="77"/>
      <c r="J26" s="77"/>
      <c r="K26" s="77"/>
      <c r="L26" s="104"/>
      <c r="M26" s="77"/>
      <c r="N26" s="91"/>
      <c r="O26" s="77"/>
      <c r="P26" s="91"/>
      <c r="Q26" s="77"/>
      <c r="R26" s="80" t="s">
        <v>21</v>
      </c>
      <c r="S26" s="81" t="s">
        <v>32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7.5" customHeight="1">
      <c r="A27" s="7"/>
      <c r="B27" s="24"/>
      <c r="C27" s="24"/>
      <c r="D27" s="24"/>
      <c r="E27" s="24"/>
      <c r="F27" s="77"/>
      <c r="G27" s="77"/>
      <c r="H27" s="77"/>
      <c r="I27" s="77"/>
      <c r="J27" s="77"/>
      <c r="K27" s="77"/>
      <c r="L27" s="82"/>
      <c r="M27" s="82"/>
      <c r="N27" s="82"/>
      <c r="O27" s="82"/>
      <c r="P27" s="82"/>
      <c r="Q27" s="82"/>
      <c r="R27" s="20"/>
      <c r="S27" s="20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7.5" customHeight="1">
      <c r="A28" s="7"/>
      <c r="B28" s="24"/>
      <c r="C28" s="24"/>
      <c r="D28" s="24"/>
      <c r="E28" s="24"/>
      <c r="F28" s="77"/>
      <c r="G28" s="77"/>
      <c r="H28" s="77"/>
      <c r="I28" s="77"/>
      <c r="J28" s="77"/>
      <c r="K28" s="77"/>
      <c r="L28" s="82"/>
      <c r="M28" s="82"/>
      <c r="N28" s="82"/>
      <c r="O28" s="82"/>
      <c r="P28" s="82"/>
      <c r="Q28" s="82"/>
      <c r="R28" s="80" t="s">
        <v>21</v>
      </c>
      <c r="S28" s="81" t="s">
        <v>33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7.5" customHeight="1">
      <c r="A29" s="7"/>
      <c r="B29" s="24"/>
      <c r="C29" s="24"/>
      <c r="D29" s="24"/>
      <c r="E29" s="24"/>
      <c r="F29" s="105"/>
      <c r="G29" s="105"/>
      <c r="R29" s="20"/>
      <c r="S29" s="20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7.5" customHeight="1">
      <c r="A30" s="7"/>
      <c r="B30" s="24"/>
      <c r="C30" s="24"/>
      <c r="D30" s="24"/>
      <c r="E30" s="24"/>
      <c r="F30" s="85">
        <v>5139.33</v>
      </c>
      <c r="G30" s="86">
        <f>ROUND(F30*mark_up,0)</f>
        <v>22562</v>
      </c>
      <c r="H30" s="86"/>
      <c r="I30" s="86" t="s">
        <v>25</v>
      </c>
      <c r="J30" s="85"/>
      <c r="K30" s="86" t="s">
        <v>25</v>
      </c>
      <c r="L30" s="85"/>
      <c r="M30" s="86" t="s">
        <v>25</v>
      </c>
      <c r="N30" s="85"/>
      <c r="O30" s="86" t="s">
        <v>25</v>
      </c>
      <c r="P30" s="85"/>
      <c r="Q30" s="86" t="s">
        <v>25</v>
      </c>
      <c r="R30" s="80" t="s">
        <v>21</v>
      </c>
      <c r="S30" s="81" t="s">
        <v>34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7.5" customHeight="1">
      <c r="A31" s="1"/>
      <c r="B31" s="24"/>
      <c r="C31" s="24"/>
      <c r="D31" s="24"/>
      <c r="E31" s="24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20"/>
      <c r="S31" s="24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7.5" customHeight="1">
      <c r="A32" s="1"/>
      <c r="B32" s="24"/>
      <c r="C32" s="24"/>
      <c r="D32" s="24"/>
      <c r="E32" s="24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7.5" customHeight="1">
      <c r="A33" s="7"/>
      <c r="B33" s="24"/>
      <c r="C33" s="24"/>
      <c r="D33" s="24"/>
      <c r="E33" s="24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0" t="s">
        <v>21</v>
      </c>
      <c r="S33" s="81" t="s">
        <v>35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7.5" customHeight="1">
      <c r="A34" s="7"/>
      <c r="B34" s="24"/>
      <c r="C34" s="24"/>
      <c r="D34" s="24"/>
      <c r="E34" s="24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20"/>
      <c r="S34" s="24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7.5" customHeight="1">
      <c r="A35" s="7"/>
      <c r="B35" s="24"/>
      <c r="C35" s="24"/>
      <c r="D35" s="24"/>
      <c r="E35" s="24"/>
      <c r="F35" s="105"/>
      <c r="G35" s="105"/>
      <c r="K35" s="106"/>
      <c r="R35" s="79"/>
      <c r="S35" s="20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7.5" customHeight="1">
      <c r="A36" s="7"/>
      <c r="B36" s="24"/>
      <c r="C36" s="20"/>
      <c r="D36" s="24"/>
      <c r="E36" s="24"/>
      <c r="F36" s="105"/>
      <c r="G36" s="105"/>
      <c r="R36" s="80" t="s">
        <v>21</v>
      </c>
      <c r="S36" s="81" t="s">
        <v>36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7.5" customHeight="1">
      <c r="A37" s="7"/>
      <c r="B37" s="24"/>
      <c r="C37" s="94" t="s">
        <v>37</v>
      </c>
      <c r="D37" s="24"/>
      <c r="E37" s="24"/>
      <c r="F37" s="82"/>
      <c r="G37" s="105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20"/>
      <c r="S37" s="20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7.5" customHeight="1">
      <c r="A38" s="7"/>
      <c r="B38" s="24"/>
      <c r="C38" s="24"/>
      <c r="D38" s="24"/>
      <c r="E38" s="24"/>
      <c r="F38" s="82"/>
      <c r="G38" s="105"/>
      <c r="H38" s="82"/>
      <c r="I38" s="82"/>
      <c r="J38" s="82"/>
      <c r="K38" s="82"/>
      <c r="L38" s="82"/>
      <c r="M38" s="82"/>
      <c r="N38" s="82"/>
      <c r="O38" s="82"/>
      <c r="P38" s="82"/>
      <c r="Q38" s="82"/>
      <c r="S38" s="92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7.5" customHeight="1">
      <c r="A39" s="7"/>
      <c r="B39" s="87"/>
      <c r="C39" s="98"/>
      <c r="D39" s="87"/>
      <c r="E39" s="87"/>
      <c r="F39" s="82"/>
      <c r="G39" s="105"/>
      <c r="H39" s="82"/>
      <c r="I39" s="82"/>
      <c r="J39" s="82"/>
      <c r="K39" s="82"/>
      <c r="L39" s="82"/>
      <c r="M39" s="82"/>
      <c r="N39" s="82"/>
      <c r="O39" s="82"/>
      <c r="P39" s="82"/>
      <c r="Q39" s="82"/>
      <c r="S39" s="92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7.5" customHeight="1">
      <c r="A40" s="7"/>
      <c r="B40" s="70" t="s">
        <v>18</v>
      </c>
      <c r="C40" s="107" t="s">
        <v>38</v>
      </c>
      <c r="D40" s="72" t="s">
        <v>39</v>
      </c>
      <c r="E40" s="108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5" t="s">
        <v>21</v>
      </c>
      <c r="S40" s="102" t="s">
        <v>30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7.5" customHeight="1">
      <c r="A41" s="7"/>
      <c r="B41" s="24"/>
      <c r="C41" s="24"/>
      <c r="D41" s="24"/>
      <c r="E41" s="77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20"/>
      <c r="S41" s="24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7.5" customHeight="1">
      <c r="A42" s="7"/>
      <c r="B42" s="24"/>
      <c r="C42" s="24"/>
      <c r="D42" s="24"/>
      <c r="E42" s="77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79"/>
      <c r="S42" s="20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7.5" customHeight="1">
      <c r="A43" s="7"/>
      <c r="B43" s="24"/>
      <c r="C43" s="24"/>
      <c r="D43" s="24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80" t="s">
        <v>21</v>
      </c>
      <c r="S43" s="81" t="s">
        <v>31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7.5" customHeight="1">
      <c r="A44" s="7"/>
      <c r="B44" s="24"/>
      <c r="C44" s="24"/>
      <c r="D44" s="24"/>
      <c r="E44" s="77"/>
      <c r="F44" s="77" t="s">
        <v>4</v>
      </c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20"/>
      <c r="S44" s="20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7.5" customHeight="1">
      <c r="A45" s="7"/>
      <c r="B45" s="24"/>
      <c r="C45" s="24"/>
      <c r="D45" s="24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80" t="s">
        <v>21</v>
      </c>
      <c r="S45" s="81" t="s">
        <v>32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7.5" customHeight="1">
      <c r="A46" s="7"/>
      <c r="B46" s="24"/>
      <c r="C46" s="24"/>
      <c r="D46" s="24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20"/>
      <c r="S46" s="20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7.5" customHeight="1">
      <c r="A47" s="7"/>
      <c r="B47" s="24"/>
      <c r="C47" s="24"/>
      <c r="D47" s="24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0" t="s">
        <v>21</v>
      </c>
      <c r="S47" s="81" t="s">
        <v>33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7.5" customHeight="1">
      <c r="A48" s="7"/>
      <c r="B48" s="24"/>
      <c r="C48" s="24"/>
      <c r="D48" s="24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20"/>
      <c r="S48" s="20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7.5" customHeight="1">
      <c r="A49" s="7"/>
      <c r="B49" s="24"/>
      <c r="C49" s="24"/>
      <c r="D49" s="24"/>
      <c r="E49" s="84" t="s">
        <v>25</v>
      </c>
      <c r="F49" s="85">
        <v>7210.4025</v>
      </c>
      <c r="G49" s="86">
        <f>ROUND(F49*mark_up,0)</f>
        <v>31654</v>
      </c>
      <c r="H49" s="109"/>
      <c r="I49" s="86" t="s">
        <v>25</v>
      </c>
      <c r="J49" s="85"/>
      <c r="K49" s="86" t="s">
        <v>25</v>
      </c>
      <c r="L49" s="85"/>
      <c r="M49" s="86" t="s">
        <v>25</v>
      </c>
      <c r="N49" s="85"/>
      <c r="O49" s="86" t="s">
        <v>25</v>
      </c>
      <c r="P49" s="85"/>
      <c r="Q49" s="86" t="s">
        <v>25</v>
      </c>
      <c r="R49" s="80" t="s">
        <v>21</v>
      </c>
      <c r="S49" s="81" t="s">
        <v>40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7.5" customHeight="1">
      <c r="A50" s="7"/>
      <c r="B50" s="24"/>
      <c r="C50" s="24"/>
      <c r="D50" s="24"/>
      <c r="E50" s="20"/>
      <c r="F50" s="87"/>
      <c r="G50" s="87"/>
      <c r="H50" s="110"/>
      <c r="I50" s="87"/>
      <c r="J50" s="87"/>
      <c r="K50" s="87"/>
      <c r="L50" s="87"/>
      <c r="M50" s="87"/>
      <c r="N50" s="87"/>
      <c r="O50" s="87"/>
      <c r="P50" s="87"/>
      <c r="Q50" s="87"/>
      <c r="R50" s="20"/>
      <c r="S50" s="24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7.5" customHeight="1">
      <c r="A51" s="7"/>
      <c r="B51" s="24"/>
      <c r="C51" s="24"/>
      <c r="D51" s="24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3"/>
      <c r="S51" s="20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7.5" customHeight="1">
      <c r="A52" s="7"/>
      <c r="B52" s="24"/>
      <c r="C52" s="24"/>
      <c r="D52" s="24"/>
      <c r="E52" s="77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0" t="s">
        <v>21</v>
      </c>
      <c r="S52" s="81" t="s">
        <v>26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7.5" customHeight="1">
      <c r="A53" s="7"/>
      <c r="B53" s="24"/>
      <c r="C53" s="24"/>
      <c r="D53" s="24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20"/>
      <c r="S53" s="24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7.5" customHeight="1">
      <c r="A54" s="7"/>
      <c r="B54" s="24"/>
      <c r="C54" s="24"/>
      <c r="D54" s="24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3"/>
      <c r="S54" s="20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7.5" customHeight="1">
      <c r="A55" s="1"/>
      <c r="B55" s="24"/>
      <c r="C55" s="20"/>
      <c r="D55" s="24"/>
      <c r="E55" s="77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0" t="s">
        <v>21</v>
      </c>
      <c r="S55" s="81" t="s">
        <v>41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7.5" customHeight="1">
      <c r="A56" s="1"/>
      <c r="B56" s="24"/>
      <c r="C56" s="94" t="s">
        <v>42</v>
      </c>
      <c r="D56" s="24"/>
      <c r="E56" s="77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20"/>
      <c r="S56" s="20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7.5" customHeight="1">
      <c r="A57" s="1"/>
      <c r="B57" s="24"/>
      <c r="C57" s="24"/>
      <c r="D57" s="24"/>
      <c r="E57" s="77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7.5" customHeight="1">
      <c r="A58" s="1"/>
      <c r="B58" s="98"/>
      <c r="C58" s="98"/>
      <c r="D58" s="98"/>
      <c r="E58" s="111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S58" s="112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11.25" customHeight="1">
      <c r="A59" s="1"/>
      <c r="B59" s="113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5"/>
      <c r="S59" s="116" t="s">
        <v>43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11.25" customHeight="1">
      <c r="A60" s="1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95"/>
      <c r="S60" s="87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11.25" customHeight="1">
      <c r="A61" s="1"/>
      <c r="B61" s="117" t="s">
        <v>44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9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61.5" customHeight="1">
      <c r="A62" s="60"/>
      <c r="B62" s="2"/>
      <c r="C62" s="3"/>
      <c r="D62" s="3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 t="s">
        <v>5</v>
      </c>
      <c r="P62" s="63"/>
      <c r="Q62" s="63"/>
      <c r="R62" s="63"/>
      <c r="S62" s="64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34.5" customHeight="1">
      <c r="A63" s="7"/>
      <c r="B63" s="65" t="s">
        <v>6</v>
      </c>
      <c r="C63" s="65" t="s">
        <v>7</v>
      </c>
      <c r="D63" s="65" t="s">
        <v>8</v>
      </c>
      <c r="E63" s="65" t="s">
        <v>9</v>
      </c>
      <c r="F63" s="66" t="s">
        <v>10</v>
      </c>
      <c r="G63" s="67" t="s">
        <v>11</v>
      </c>
      <c r="H63" s="66" t="s">
        <v>10</v>
      </c>
      <c r="I63" s="67" t="s">
        <v>12</v>
      </c>
      <c r="J63" s="66" t="s">
        <v>10</v>
      </c>
      <c r="K63" s="67" t="s">
        <v>13</v>
      </c>
      <c r="L63" s="66" t="s">
        <v>10</v>
      </c>
      <c r="M63" s="67" t="s">
        <v>14</v>
      </c>
      <c r="N63" s="66" t="s">
        <v>10</v>
      </c>
      <c r="O63" s="67" t="s">
        <v>15</v>
      </c>
      <c r="P63" s="66" t="s">
        <v>10</v>
      </c>
      <c r="Q63" s="67" t="s">
        <v>16</v>
      </c>
      <c r="R63" s="68" t="s">
        <v>17</v>
      </c>
      <c r="S63" s="69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7.5" customHeight="1">
      <c r="A64" s="7"/>
      <c r="B64" s="120" t="s">
        <v>18</v>
      </c>
      <c r="C64" s="107" t="s">
        <v>45</v>
      </c>
      <c r="D64" s="121" t="s">
        <v>46</v>
      </c>
      <c r="E64" s="122"/>
      <c r="F64" s="122"/>
      <c r="G64" s="122"/>
      <c r="H64" s="122"/>
      <c r="I64" s="122"/>
      <c r="J64" s="122"/>
      <c r="K64" s="122"/>
      <c r="L64" s="123"/>
      <c r="M64" s="123"/>
      <c r="N64" s="122"/>
      <c r="O64" s="122"/>
      <c r="P64" s="122"/>
      <c r="Q64" s="122"/>
      <c r="R64" s="124" t="s">
        <v>21</v>
      </c>
      <c r="S64" s="125" t="s">
        <v>47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7.5" customHeight="1">
      <c r="A65" s="7"/>
      <c r="B65" s="24"/>
      <c r="C65" s="24"/>
      <c r="D65" s="24"/>
      <c r="E65" s="126"/>
      <c r="F65" s="126"/>
      <c r="G65" s="126"/>
      <c r="H65" s="126"/>
      <c r="I65" s="126"/>
      <c r="J65" s="126"/>
      <c r="K65" s="126"/>
      <c r="L65" s="123"/>
      <c r="M65" s="123"/>
      <c r="N65" s="126"/>
      <c r="O65" s="126"/>
      <c r="P65" s="126"/>
      <c r="Q65" s="126"/>
      <c r="R65" s="20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7.5" customHeight="1">
      <c r="A66" s="7"/>
      <c r="B66" s="24"/>
      <c r="C66" s="24"/>
      <c r="D66" s="24"/>
      <c r="E66" s="126"/>
      <c r="F66" s="126"/>
      <c r="G66" s="126"/>
      <c r="H66" s="126"/>
      <c r="I66" s="126"/>
      <c r="J66" s="126"/>
      <c r="K66" s="126"/>
      <c r="L66" s="123"/>
      <c r="M66" s="123"/>
      <c r="N66" s="126"/>
      <c r="O66" s="126"/>
      <c r="P66" s="126"/>
      <c r="Q66" s="126"/>
      <c r="R66" s="124" t="s">
        <v>21</v>
      </c>
      <c r="S66" s="127" t="s">
        <v>48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7.5" customHeight="1">
      <c r="A67" s="25"/>
      <c r="B67" s="24"/>
      <c r="C67" s="24"/>
      <c r="D67" s="24"/>
      <c r="E67" s="126"/>
      <c r="F67" s="128"/>
      <c r="G67" s="126"/>
      <c r="H67" s="126"/>
      <c r="I67" s="126"/>
      <c r="J67" s="126"/>
      <c r="K67" s="126"/>
      <c r="L67" s="123"/>
      <c r="M67" s="123"/>
      <c r="N67" s="126"/>
      <c r="O67" s="126"/>
      <c r="P67" s="126"/>
      <c r="Q67" s="126"/>
      <c r="R67" s="20"/>
      <c r="S67" s="24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7.5" customHeight="1">
      <c r="A68" s="7"/>
      <c r="B68" s="24"/>
      <c r="C68" s="24"/>
      <c r="D68" s="24"/>
      <c r="E68" s="123"/>
      <c r="F68" s="123"/>
      <c r="G68" s="123"/>
      <c r="H68" s="123"/>
      <c r="I68" s="123"/>
      <c r="J68" s="123"/>
      <c r="K68" s="123"/>
      <c r="L68" s="123"/>
      <c r="M68" s="123"/>
      <c r="N68" s="126"/>
      <c r="O68" s="126"/>
      <c r="P68" s="126"/>
      <c r="Q68" s="126"/>
      <c r="R68" s="129"/>
      <c r="S68" s="20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7.5" customHeight="1">
      <c r="A69" s="7"/>
      <c r="B69" s="24"/>
      <c r="C69" s="24"/>
      <c r="D69" s="24"/>
      <c r="E69" s="123"/>
      <c r="F69" s="123"/>
      <c r="G69" s="123"/>
      <c r="H69" s="123"/>
      <c r="I69" s="123"/>
      <c r="J69" s="123"/>
      <c r="K69" s="123"/>
      <c r="L69" s="123"/>
      <c r="M69" s="123"/>
      <c r="N69" s="126"/>
      <c r="O69" s="126"/>
      <c r="P69" s="126"/>
      <c r="Q69" s="126"/>
      <c r="R69" s="124" t="s">
        <v>21</v>
      </c>
      <c r="S69" s="125" t="s">
        <v>40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7.5" customHeight="1">
      <c r="A70" s="7"/>
      <c r="B70" s="24"/>
      <c r="C70" s="24"/>
      <c r="D70" s="24"/>
      <c r="E70" s="130"/>
      <c r="F70" s="130"/>
      <c r="G70" s="131"/>
      <c r="H70" s="131"/>
      <c r="I70" s="131"/>
      <c r="J70" s="131"/>
      <c r="K70" s="131"/>
      <c r="L70" s="123"/>
      <c r="M70" s="123"/>
      <c r="N70" s="126"/>
      <c r="O70" s="126"/>
      <c r="P70" s="126"/>
      <c r="Q70" s="126"/>
      <c r="R70" s="20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7.5" customHeight="1">
      <c r="A71" s="7"/>
      <c r="B71" s="24"/>
      <c r="C71" s="24"/>
      <c r="D71" s="24"/>
      <c r="E71" s="20"/>
      <c r="F71" s="87"/>
      <c r="G71" s="132"/>
      <c r="H71" s="132"/>
      <c r="I71" s="132"/>
      <c r="J71" s="132"/>
      <c r="K71" s="132"/>
      <c r="L71" s="123"/>
      <c r="M71" s="123"/>
      <c r="N71" s="126"/>
      <c r="O71" s="126"/>
      <c r="P71" s="126"/>
      <c r="Q71" s="126"/>
      <c r="R71" s="123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7.5" customHeight="1">
      <c r="A72" s="7"/>
      <c r="B72" s="24"/>
      <c r="C72" s="24"/>
      <c r="D72" s="24"/>
      <c r="E72" s="133" t="s">
        <v>25</v>
      </c>
      <c r="F72" s="134">
        <v>5438.0</v>
      </c>
      <c r="G72" s="135">
        <f>ROUND(F72*mark_up,0)</f>
        <v>23873</v>
      </c>
      <c r="H72" s="136"/>
      <c r="I72" s="135" t="s">
        <v>25</v>
      </c>
      <c r="J72" s="137"/>
      <c r="K72" s="135" t="s">
        <v>25</v>
      </c>
      <c r="L72" s="137"/>
      <c r="M72" s="135" t="s">
        <v>25</v>
      </c>
      <c r="N72" s="137"/>
      <c r="O72" s="135" t="s">
        <v>25</v>
      </c>
      <c r="P72" s="137"/>
      <c r="Q72" s="135" t="s">
        <v>25</v>
      </c>
      <c r="R72" s="124" t="s">
        <v>21</v>
      </c>
      <c r="S72" s="125" t="s">
        <v>49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7.5" customHeight="1">
      <c r="A73" s="7"/>
      <c r="B73" s="24"/>
      <c r="C73" s="24"/>
      <c r="D73" s="24"/>
      <c r="E73" s="20"/>
      <c r="F73" s="87"/>
      <c r="G73" s="87"/>
      <c r="H73" s="138"/>
      <c r="I73" s="87"/>
      <c r="J73" s="87"/>
      <c r="K73" s="87"/>
      <c r="L73" s="87"/>
      <c r="M73" s="87"/>
      <c r="N73" s="87"/>
      <c r="O73" s="87"/>
      <c r="P73" s="87"/>
      <c r="Q73" s="87"/>
      <c r="R73" s="20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7.5" customHeight="1">
      <c r="A74" s="7"/>
      <c r="B74" s="24"/>
      <c r="C74" s="24"/>
      <c r="D74" s="24"/>
      <c r="E74" s="130"/>
      <c r="F74" s="137"/>
      <c r="G74" s="139"/>
      <c r="H74" s="139"/>
      <c r="I74" s="139"/>
      <c r="J74" s="139"/>
      <c r="K74" s="139"/>
      <c r="L74" s="123"/>
      <c r="M74" s="123"/>
      <c r="N74" s="126"/>
      <c r="O74" s="126"/>
      <c r="P74" s="126"/>
      <c r="Q74" s="126"/>
      <c r="R74" s="123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7.5" customHeight="1">
      <c r="A75" s="25"/>
      <c r="B75" s="24"/>
      <c r="C75" s="24"/>
      <c r="D75" s="24"/>
      <c r="E75" s="20"/>
      <c r="F75" s="20"/>
      <c r="L75" s="123"/>
      <c r="M75" s="123"/>
      <c r="N75" s="126"/>
      <c r="O75" s="126"/>
      <c r="P75" s="126"/>
      <c r="Q75" s="126"/>
      <c r="R75" s="124" t="s">
        <v>21</v>
      </c>
      <c r="S75" s="125" t="s">
        <v>50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7.5" customHeight="1">
      <c r="A76" s="7"/>
      <c r="B76" s="24"/>
      <c r="C76" s="24"/>
      <c r="D76" s="24"/>
      <c r="E76" s="123"/>
      <c r="F76" s="123"/>
      <c r="G76" s="123"/>
      <c r="H76" s="123"/>
      <c r="I76" s="123"/>
      <c r="J76" s="123"/>
      <c r="K76" s="123"/>
      <c r="L76" s="123"/>
      <c r="M76" s="123"/>
      <c r="N76" s="126"/>
      <c r="O76" s="126"/>
      <c r="P76" s="126"/>
      <c r="Q76" s="126"/>
      <c r="R76" s="20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7.5" customHeight="1">
      <c r="A77" s="7"/>
      <c r="B77" s="24"/>
      <c r="C77" s="24"/>
      <c r="D77" s="24"/>
      <c r="E77" s="123"/>
      <c r="F77" s="123"/>
      <c r="G77" s="123"/>
      <c r="H77" s="123"/>
      <c r="I77" s="123"/>
      <c r="J77" s="123"/>
      <c r="K77" s="123"/>
      <c r="L77" s="123"/>
      <c r="M77" s="123"/>
      <c r="N77" s="126"/>
      <c r="O77" s="126"/>
      <c r="P77" s="126"/>
      <c r="Q77" s="126"/>
      <c r="R77" s="123"/>
      <c r="S77" s="140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7.5" customHeight="1">
      <c r="A78" s="7"/>
      <c r="B78" s="24"/>
      <c r="C78" s="20"/>
      <c r="D78" s="24"/>
      <c r="E78" s="123"/>
      <c r="F78" s="123"/>
      <c r="G78" s="123"/>
      <c r="H78" s="123"/>
      <c r="I78" s="123"/>
      <c r="J78" s="123"/>
      <c r="K78" s="123"/>
      <c r="L78" s="123"/>
      <c r="M78" s="123"/>
      <c r="N78" s="126"/>
      <c r="O78" s="126"/>
      <c r="P78" s="126"/>
      <c r="Q78" s="126"/>
      <c r="R78" s="123"/>
      <c r="S78" s="140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7.5" customHeight="1">
      <c r="A79" s="7"/>
      <c r="B79" s="24"/>
      <c r="C79" s="141" t="s">
        <v>51</v>
      </c>
      <c r="D79" s="24"/>
      <c r="E79" s="123"/>
      <c r="F79" s="126"/>
      <c r="G79" s="126"/>
      <c r="H79" s="126"/>
      <c r="I79" s="126"/>
      <c r="J79" s="126"/>
      <c r="K79" s="126"/>
      <c r="L79" s="123"/>
      <c r="M79" s="123"/>
      <c r="N79" s="126"/>
      <c r="O79" s="126"/>
      <c r="P79" s="126"/>
      <c r="Q79" s="126"/>
      <c r="R79" s="126"/>
      <c r="S79" s="142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ht="7.5" customHeight="1">
      <c r="A80" s="7"/>
      <c r="B80" s="24"/>
      <c r="D80" s="24"/>
      <c r="E80" s="123"/>
      <c r="F80" s="126"/>
      <c r="G80" s="126"/>
      <c r="H80" s="126"/>
      <c r="I80" s="126"/>
      <c r="J80" s="126"/>
      <c r="K80" s="126"/>
      <c r="L80" s="123"/>
      <c r="M80" s="123"/>
      <c r="N80" s="126"/>
      <c r="O80" s="126"/>
      <c r="P80" s="126"/>
      <c r="Q80" s="126"/>
      <c r="R80" s="126"/>
      <c r="S80" s="142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ht="7.5" customHeight="1">
      <c r="A81" s="7"/>
      <c r="B81" s="98"/>
      <c r="C81" s="3"/>
      <c r="D81" s="98"/>
      <c r="E81" s="143"/>
      <c r="F81" s="143"/>
      <c r="G81" s="143"/>
      <c r="H81" s="143"/>
      <c r="I81" s="143"/>
      <c r="J81" s="143"/>
      <c r="K81" s="143"/>
      <c r="L81" s="144"/>
      <c r="M81" s="144"/>
      <c r="N81" s="143"/>
      <c r="O81" s="143"/>
      <c r="P81" s="143"/>
      <c r="Q81" s="143"/>
      <c r="R81" s="143"/>
      <c r="S81" s="14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ht="7.5" customHeight="1">
      <c r="A82" s="7"/>
      <c r="B82" s="120" t="s">
        <v>18</v>
      </c>
      <c r="C82" s="107" t="s">
        <v>52</v>
      </c>
      <c r="D82" s="121" t="s">
        <v>46</v>
      </c>
      <c r="E82" s="122"/>
      <c r="F82" s="122"/>
      <c r="G82" s="122"/>
      <c r="H82" s="122"/>
      <c r="I82" s="122"/>
      <c r="J82" s="122"/>
      <c r="K82" s="122"/>
      <c r="L82" s="123"/>
      <c r="M82" s="123"/>
      <c r="N82" s="122"/>
      <c r="O82" s="122"/>
      <c r="P82" s="122"/>
      <c r="Q82" s="122"/>
      <c r="R82" s="124" t="s">
        <v>21</v>
      </c>
      <c r="S82" s="125" t="s">
        <v>47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ht="7.5" customHeight="1">
      <c r="A83" s="7"/>
      <c r="B83" s="24"/>
      <c r="C83" s="24"/>
      <c r="D83" s="24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20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ht="7.5" customHeight="1">
      <c r="A84" s="7"/>
      <c r="B84" s="24"/>
      <c r="C84" s="24"/>
      <c r="D84" s="24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4" t="s">
        <v>21</v>
      </c>
      <c r="S84" s="127" t="s">
        <v>53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ht="7.5" customHeight="1">
      <c r="A85" s="7"/>
      <c r="B85" s="24"/>
      <c r="C85" s="24"/>
      <c r="D85" s="24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20"/>
      <c r="S85" s="20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ht="7.5" customHeight="1">
      <c r="A86" s="7"/>
      <c r="B86" s="24"/>
      <c r="C86" s="24"/>
      <c r="D86" s="24"/>
      <c r="E86" s="123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4" t="s">
        <v>21</v>
      </c>
      <c r="S86" s="125" t="s">
        <v>40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ht="7.5" customHeight="1">
      <c r="A87" s="7"/>
      <c r="B87" s="24"/>
      <c r="C87" s="24"/>
      <c r="D87" s="24"/>
      <c r="E87" s="123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20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ht="7.5" customHeight="1">
      <c r="A88" s="7"/>
      <c r="B88" s="24"/>
      <c r="C88" s="24"/>
      <c r="D88" s="24"/>
      <c r="E88" s="130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3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ht="7.5" customHeight="1">
      <c r="A89" s="7"/>
      <c r="B89" s="24"/>
      <c r="C89" s="24"/>
      <c r="D89" s="24"/>
      <c r="E89" s="20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4" t="s">
        <v>21</v>
      </c>
      <c r="S89" s="125" t="s">
        <v>49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ht="7.5" customHeight="1">
      <c r="A90" s="7"/>
      <c r="B90" s="24"/>
      <c r="C90" s="24"/>
      <c r="D90" s="24"/>
      <c r="E90" s="133" t="s">
        <v>25</v>
      </c>
      <c r="F90" s="137"/>
      <c r="G90" s="135" t="s">
        <v>54</v>
      </c>
      <c r="H90" s="136"/>
      <c r="I90" s="135" t="s">
        <v>25</v>
      </c>
      <c r="J90" s="137"/>
      <c r="K90" s="135" t="s">
        <v>25</v>
      </c>
      <c r="L90" s="137"/>
      <c r="M90" s="135" t="s">
        <v>25</v>
      </c>
      <c r="N90" s="137"/>
      <c r="O90" s="135" t="s">
        <v>25</v>
      </c>
      <c r="P90" s="137"/>
      <c r="Q90" s="135" t="s">
        <v>25</v>
      </c>
      <c r="R90" s="20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ht="7.5" customHeight="1">
      <c r="A91" s="7"/>
      <c r="B91" s="24"/>
      <c r="C91" s="24"/>
      <c r="D91" s="24"/>
      <c r="E91" s="20"/>
      <c r="F91" s="87"/>
      <c r="G91" s="87"/>
      <c r="H91" s="138"/>
      <c r="I91" s="87"/>
      <c r="J91" s="87"/>
      <c r="K91" s="87"/>
      <c r="L91" s="87"/>
      <c r="M91" s="87"/>
      <c r="N91" s="87"/>
      <c r="O91" s="87"/>
      <c r="P91" s="87"/>
      <c r="Q91" s="87"/>
      <c r="R91" s="123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ht="7.5" customHeight="1">
      <c r="A92" s="1"/>
      <c r="B92" s="24"/>
      <c r="C92" s="24"/>
      <c r="D92" s="24"/>
      <c r="E92" s="130"/>
      <c r="F92" s="137"/>
      <c r="G92" s="139"/>
      <c r="H92" s="139"/>
      <c r="I92" s="139"/>
      <c r="J92" s="139"/>
      <c r="K92" s="139"/>
      <c r="L92" s="123"/>
      <c r="M92" s="123"/>
      <c r="N92" s="126"/>
      <c r="O92" s="126"/>
      <c r="P92" s="126"/>
      <c r="Q92" s="126"/>
      <c r="R92" s="124" t="s">
        <v>21</v>
      </c>
      <c r="S92" s="125" t="s">
        <v>50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ht="7.5" customHeight="1">
      <c r="A93" s="1"/>
      <c r="B93" s="24"/>
      <c r="C93" s="24"/>
      <c r="D93" s="24"/>
      <c r="E93" s="20"/>
      <c r="F93" s="20"/>
      <c r="L93" s="123"/>
      <c r="M93" s="123"/>
      <c r="N93" s="126"/>
      <c r="O93" s="126"/>
      <c r="P93" s="126"/>
      <c r="Q93" s="126"/>
      <c r="R93" s="20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ht="7.5" customHeight="1">
      <c r="A94" s="7"/>
      <c r="B94" s="24"/>
      <c r="C94" s="24"/>
      <c r="D94" s="24"/>
      <c r="E94" s="123"/>
      <c r="F94" s="123"/>
      <c r="G94" s="123"/>
      <c r="H94" s="123"/>
      <c r="I94" s="123"/>
      <c r="J94" s="123"/>
      <c r="K94" s="123"/>
      <c r="L94" s="123"/>
      <c r="M94" s="123"/>
      <c r="N94" s="126"/>
      <c r="O94" s="126"/>
      <c r="P94" s="126"/>
      <c r="Q94" s="126"/>
      <c r="R94" s="126"/>
      <c r="S94" s="142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ht="7.5" customHeight="1">
      <c r="A95" s="7"/>
      <c r="B95" s="24"/>
      <c r="C95" s="24"/>
      <c r="D95" s="24"/>
      <c r="E95" s="123"/>
      <c r="F95" s="123"/>
      <c r="G95" s="123"/>
      <c r="H95" s="123"/>
      <c r="I95" s="123"/>
      <c r="J95" s="123"/>
      <c r="K95" s="123"/>
      <c r="L95" s="123"/>
      <c r="M95" s="123"/>
      <c r="N95" s="126"/>
      <c r="O95" s="126"/>
      <c r="P95" s="126"/>
      <c r="Q95" s="126"/>
      <c r="R95" s="126"/>
      <c r="S95" s="142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ht="7.5" customHeight="1">
      <c r="A96" s="7"/>
      <c r="B96" s="24"/>
      <c r="C96" s="20"/>
      <c r="D96" s="24"/>
      <c r="E96" s="123"/>
      <c r="F96" s="123"/>
      <c r="G96" s="123"/>
      <c r="H96" s="123"/>
      <c r="I96" s="123"/>
      <c r="J96" s="123"/>
      <c r="K96" s="123"/>
      <c r="L96" s="123"/>
      <c r="M96" s="123"/>
      <c r="N96" s="126"/>
      <c r="O96" s="126"/>
      <c r="P96" s="126"/>
      <c r="Q96" s="126"/>
      <c r="R96" s="126"/>
      <c r="S96" s="142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ht="7.5" customHeight="1">
      <c r="A97" s="7"/>
      <c r="B97" s="24"/>
      <c r="C97" s="141" t="s">
        <v>51</v>
      </c>
      <c r="D97" s="24"/>
      <c r="E97" s="123"/>
      <c r="F97" s="126"/>
      <c r="G97" s="126"/>
      <c r="H97" s="126"/>
      <c r="I97" s="126"/>
      <c r="J97" s="126"/>
      <c r="K97" s="126"/>
      <c r="L97" s="123"/>
      <c r="M97" s="123"/>
      <c r="N97" s="126"/>
      <c r="O97" s="126"/>
      <c r="P97" s="126"/>
      <c r="Q97" s="126"/>
      <c r="R97" s="126"/>
      <c r="S97" s="142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ht="7.5" customHeight="1">
      <c r="A98" s="7"/>
      <c r="B98" s="24"/>
      <c r="D98" s="24"/>
      <c r="E98" s="123"/>
      <c r="F98" s="126"/>
      <c r="G98" s="126"/>
      <c r="H98" s="126"/>
      <c r="I98" s="126"/>
      <c r="J98" s="126"/>
      <c r="K98" s="126"/>
      <c r="L98" s="123"/>
      <c r="M98" s="123"/>
      <c r="N98" s="126"/>
      <c r="O98" s="126"/>
      <c r="P98" s="126"/>
      <c r="Q98" s="126"/>
      <c r="R98" s="126"/>
      <c r="S98" s="142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ht="7.5" customHeight="1">
      <c r="A99" s="7"/>
      <c r="B99" s="98"/>
      <c r="C99" s="3"/>
      <c r="D99" s="98"/>
      <c r="E99" s="143"/>
      <c r="F99" s="143"/>
      <c r="G99" s="143"/>
      <c r="H99" s="143"/>
      <c r="I99" s="143"/>
      <c r="J99" s="143"/>
      <c r="K99" s="143"/>
      <c r="L99" s="144"/>
      <c r="M99" s="144"/>
      <c r="N99" s="143"/>
      <c r="O99" s="143"/>
      <c r="P99" s="143"/>
      <c r="Q99" s="143"/>
      <c r="R99" s="143"/>
      <c r="S99" s="14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ht="7.5" customHeight="1">
      <c r="A100" s="7"/>
      <c r="B100" s="120" t="s">
        <v>18</v>
      </c>
      <c r="C100" s="107" t="s">
        <v>55</v>
      </c>
      <c r="D100" s="121" t="s">
        <v>46</v>
      </c>
      <c r="E100" s="122"/>
      <c r="F100" s="122"/>
      <c r="G100" s="122"/>
      <c r="H100" s="122"/>
      <c r="I100" s="122"/>
      <c r="J100" s="122"/>
      <c r="K100" s="122"/>
      <c r="L100" s="123"/>
      <c r="M100" s="123"/>
      <c r="N100" s="122"/>
      <c r="O100" s="122"/>
      <c r="P100" s="122"/>
      <c r="Q100" s="122"/>
      <c r="R100" s="124" t="s">
        <v>21</v>
      </c>
      <c r="S100" s="125" t="s">
        <v>47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ht="7.5" customHeight="1">
      <c r="A101" s="7"/>
      <c r="B101" s="24"/>
      <c r="C101" s="24"/>
      <c r="D101" s="24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20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ht="7.5" customHeight="1">
      <c r="A102" s="7"/>
      <c r="B102" s="24"/>
      <c r="C102" s="24"/>
      <c r="D102" s="24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4" t="s">
        <v>21</v>
      </c>
      <c r="S102" s="127" t="s">
        <v>56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ht="7.5" customHeight="1">
      <c r="A103" s="7"/>
      <c r="B103" s="24"/>
      <c r="C103" s="24"/>
      <c r="D103" s="24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20"/>
      <c r="S103" s="20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7.5" customHeight="1">
      <c r="A104" s="7"/>
      <c r="B104" s="24"/>
      <c r="C104" s="24"/>
      <c r="D104" s="24"/>
      <c r="E104" s="123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4" t="s">
        <v>21</v>
      </c>
      <c r="S104" s="125" t="s">
        <v>40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ht="7.5" customHeight="1">
      <c r="A105" s="7"/>
      <c r="B105" s="24"/>
      <c r="C105" s="24"/>
      <c r="D105" s="24"/>
      <c r="E105" s="123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20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ht="7.5" customHeight="1">
      <c r="A106" s="7"/>
      <c r="B106" s="24"/>
      <c r="C106" s="24"/>
      <c r="D106" s="24"/>
      <c r="E106" s="130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3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ht="7.5" customHeight="1">
      <c r="A107" s="7"/>
      <c r="B107" s="24"/>
      <c r="C107" s="24"/>
      <c r="D107" s="24"/>
      <c r="E107" s="20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4" t="s">
        <v>21</v>
      </c>
      <c r="S107" s="125" t="s">
        <v>49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ht="7.5" customHeight="1">
      <c r="A108" s="7"/>
      <c r="B108" s="24"/>
      <c r="C108" s="24"/>
      <c r="D108" s="24"/>
      <c r="E108" s="133" t="s">
        <v>25</v>
      </c>
      <c r="F108" s="137"/>
      <c r="G108" s="135" t="s">
        <v>54</v>
      </c>
      <c r="H108" s="136"/>
      <c r="I108" s="135" t="s">
        <v>25</v>
      </c>
      <c r="J108" s="137"/>
      <c r="K108" s="135" t="s">
        <v>25</v>
      </c>
      <c r="L108" s="137"/>
      <c r="M108" s="135" t="s">
        <v>25</v>
      </c>
      <c r="N108" s="137"/>
      <c r="O108" s="135" t="s">
        <v>25</v>
      </c>
      <c r="P108" s="137"/>
      <c r="Q108" s="135" t="s">
        <v>25</v>
      </c>
      <c r="R108" s="20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ht="7.5" customHeight="1">
      <c r="A109" s="7"/>
      <c r="B109" s="24"/>
      <c r="C109" s="24"/>
      <c r="D109" s="24"/>
      <c r="E109" s="20"/>
      <c r="F109" s="87"/>
      <c r="G109" s="87"/>
      <c r="H109" s="138"/>
      <c r="I109" s="87"/>
      <c r="J109" s="87"/>
      <c r="K109" s="87"/>
      <c r="L109" s="87"/>
      <c r="M109" s="87"/>
      <c r="N109" s="87"/>
      <c r="O109" s="87"/>
      <c r="P109" s="87"/>
      <c r="Q109" s="87"/>
      <c r="R109" s="123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ht="7.5" customHeight="1">
      <c r="A110" s="7"/>
      <c r="B110" s="24"/>
      <c r="C110" s="24"/>
      <c r="D110" s="24"/>
      <c r="E110" s="130"/>
      <c r="F110" s="137"/>
      <c r="G110" s="139"/>
      <c r="H110" s="139"/>
      <c r="I110" s="139"/>
      <c r="J110" s="139"/>
      <c r="K110" s="139"/>
      <c r="L110" s="123"/>
      <c r="M110" s="123"/>
      <c r="N110" s="126"/>
      <c r="O110" s="126"/>
      <c r="P110" s="126"/>
      <c r="Q110" s="126"/>
      <c r="R110" s="124" t="s">
        <v>21</v>
      </c>
      <c r="S110" s="125" t="s">
        <v>50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ht="7.5" customHeight="1">
      <c r="A111" s="7"/>
      <c r="B111" s="24"/>
      <c r="C111" s="24"/>
      <c r="D111" s="24"/>
      <c r="E111" s="20"/>
      <c r="F111" s="20"/>
      <c r="L111" s="123"/>
      <c r="M111" s="123"/>
      <c r="N111" s="126"/>
      <c r="O111" s="126"/>
      <c r="P111" s="126"/>
      <c r="Q111" s="126"/>
      <c r="R111" s="20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ht="7.5" customHeight="1">
      <c r="A112" s="7"/>
      <c r="B112" s="24"/>
      <c r="C112" s="24"/>
      <c r="D112" s="24"/>
      <c r="E112" s="123"/>
      <c r="F112" s="123"/>
      <c r="G112" s="123"/>
      <c r="H112" s="123"/>
      <c r="I112" s="123"/>
      <c r="J112" s="123"/>
      <c r="K112" s="123"/>
      <c r="L112" s="123"/>
      <c r="M112" s="123"/>
      <c r="N112" s="126"/>
      <c r="O112" s="126"/>
      <c r="P112" s="126"/>
      <c r="Q112" s="126"/>
      <c r="R112" s="126"/>
      <c r="S112" s="12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ht="7.5" customHeight="1">
      <c r="A113" s="7"/>
      <c r="B113" s="24"/>
      <c r="C113" s="24"/>
      <c r="D113" s="24"/>
      <c r="E113" s="123"/>
      <c r="F113" s="123"/>
      <c r="G113" s="123"/>
      <c r="H113" s="123"/>
      <c r="I113" s="123"/>
      <c r="J113" s="123"/>
      <c r="K113" s="123"/>
      <c r="L113" s="123"/>
      <c r="M113" s="123"/>
      <c r="N113" s="126"/>
      <c r="O113" s="126"/>
      <c r="P113" s="126"/>
      <c r="Q113" s="126"/>
      <c r="R113" s="126"/>
      <c r="S113" s="12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ht="7.5" customHeight="1">
      <c r="A114" s="7"/>
      <c r="B114" s="24"/>
      <c r="C114" s="20"/>
      <c r="D114" s="24"/>
      <c r="E114" s="123"/>
      <c r="F114" s="123"/>
      <c r="G114" s="123"/>
      <c r="H114" s="123"/>
      <c r="I114" s="123"/>
      <c r="J114" s="123"/>
      <c r="K114" s="123"/>
      <c r="L114" s="123"/>
      <c r="M114" s="123"/>
      <c r="N114" s="126"/>
      <c r="O114" s="126"/>
      <c r="P114" s="126"/>
      <c r="Q114" s="126"/>
      <c r="R114" s="126"/>
      <c r="S114" s="12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ht="7.5" customHeight="1">
      <c r="A115" s="7"/>
      <c r="B115" s="24"/>
      <c r="C115" s="141" t="s">
        <v>51</v>
      </c>
      <c r="D115" s="24"/>
      <c r="E115" s="123"/>
      <c r="F115" s="126"/>
      <c r="G115" s="126"/>
      <c r="H115" s="126"/>
      <c r="I115" s="126"/>
      <c r="J115" s="126"/>
      <c r="K115" s="126"/>
      <c r="L115" s="123"/>
      <c r="M115" s="123"/>
      <c r="N115" s="126"/>
      <c r="O115" s="126"/>
      <c r="P115" s="126"/>
      <c r="Q115" s="126"/>
      <c r="R115" s="126"/>
      <c r="S115" s="12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ht="7.5" customHeight="1">
      <c r="A116" s="1"/>
      <c r="B116" s="24"/>
      <c r="D116" s="24"/>
      <c r="E116" s="123"/>
      <c r="F116" s="126"/>
      <c r="G116" s="126"/>
      <c r="H116" s="126"/>
      <c r="I116" s="126"/>
      <c r="J116" s="126"/>
      <c r="K116" s="126"/>
      <c r="L116" s="123"/>
      <c r="M116" s="123"/>
      <c r="N116" s="126"/>
      <c r="O116" s="126"/>
      <c r="P116" s="126"/>
      <c r="Q116" s="126"/>
      <c r="R116" s="126"/>
      <c r="S116" s="12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ht="7.5" customHeight="1">
      <c r="A117" s="1"/>
      <c r="B117" s="98"/>
      <c r="C117" s="3"/>
      <c r="D117" s="98"/>
      <c r="E117" s="143"/>
      <c r="F117" s="143"/>
      <c r="G117" s="143"/>
      <c r="H117" s="143"/>
      <c r="I117" s="143"/>
      <c r="J117" s="143"/>
      <c r="K117" s="143"/>
      <c r="L117" s="144"/>
      <c r="M117" s="144"/>
      <c r="N117" s="143"/>
      <c r="O117" s="143"/>
      <c r="P117" s="143"/>
      <c r="Q117" s="143"/>
      <c r="R117" s="143"/>
      <c r="S117" s="143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ht="7.5" customHeight="1">
      <c r="A118" s="1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ht="7.5" customHeight="1">
      <c r="A119" s="1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ht="11.25" customHeight="1">
      <c r="A120" s="1"/>
      <c r="B120" s="113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5"/>
      <c r="S120" s="116" t="s">
        <v>43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ht="11.25" customHeight="1">
      <c r="A121" s="1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95"/>
      <c r="S121" s="87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ht="11.25" customHeight="1">
      <c r="A122" s="1"/>
      <c r="B122" s="117" t="s">
        <v>57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9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ht="61.5" customHeight="1">
      <c r="A123" s="60"/>
      <c r="B123" s="2"/>
      <c r="C123" s="3"/>
      <c r="D123" s="3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 t="s">
        <v>5</v>
      </c>
      <c r="P123" s="63"/>
      <c r="Q123" s="63"/>
      <c r="R123" s="63"/>
      <c r="S123" s="64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ht="34.5" customHeight="1">
      <c r="A124" s="7"/>
      <c r="B124" s="65" t="s">
        <v>6</v>
      </c>
      <c r="C124" s="65" t="s">
        <v>7</v>
      </c>
      <c r="D124" s="65" t="s">
        <v>8</v>
      </c>
      <c r="E124" s="65" t="s">
        <v>9</v>
      </c>
      <c r="F124" s="66" t="s">
        <v>10</v>
      </c>
      <c r="G124" s="67" t="s">
        <v>11</v>
      </c>
      <c r="H124" s="66" t="s">
        <v>10</v>
      </c>
      <c r="I124" s="67" t="s">
        <v>12</v>
      </c>
      <c r="J124" s="66" t="s">
        <v>10</v>
      </c>
      <c r="K124" s="67" t="s">
        <v>13</v>
      </c>
      <c r="L124" s="66" t="s">
        <v>10</v>
      </c>
      <c r="M124" s="67" t="s">
        <v>14</v>
      </c>
      <c r="N124" s="66" t="s">
        <v>10</v>
      </c>
      <c r="O124" s="67" t="s">
        <v>15</v>
      </c>
      <c r="P124" s="66" t="s">
        <v>10</v>
      </c>
      <c r="Q124" s="67" t="s">
        <v>16</v>
      </c>
      <c r="R124" s="68" t="s">
        <v>17</v>
      </c>
      <c r="S124" s="69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ht="7.5" customHeight="1">
      <c r="A125" s="7"/>
      <c r="B125" s="70" t="s">
        <v>18</v>
      </c>
      <c r="C125" s="107" t="s">
        <v>58</v>
      </c>
      <c r="D125" s="148" t="s">
        <v>59</v>
      </c>
      <c r="E125" s="148" t="s">
        <v>25</v>
      </c>
      <c r="F125" s="149"/>
      <c r="G125" s="150"/>
      <c r="H125" s="151"/>
      <c r="I125" s="151"/>
      <c r="J125" s="151"/>
      <c r="K125" s="151"/>
      <c r="L125" s="151"/>
      <c r="M125" s="148"/>
      <c r="N125" s="149"/>
      <c r="O125" s="148"/>
      <c r="P125" s="149"/>
      <c r="Q125" s="148"/>
      <c r="R125" s="75" t="s">
        <v>21</v>
      </c>
      <c r="S125" s="152" t="s">
        <v>60</v>
      </c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ht="7.5" customHeight="1">
      <c r="A126" s="7"/>
      <c r="B126" s="24"/>
      <c r="C126" s="24"/>
      <c r="D126" s="24"/>
      <c r="E126" s="24"/>
      <c r="F126" s="91"/>
      <c r="G126" s="153"/>
      <c r="H126" s="90"/>
      <c r="I126" s="90"/>
      <c r="J126" s="90"/>
      <c r="K126" s="90"/>
      <c r="L126" s="90"/>
      <c r="M126" s="20"/>
      <c r="N126" s="91"/>
      <c r="O126" s="20"/>
      <c r="P126" s="91"/>
      <c r="Q126" s="20"/>
      <c r="R126" s="20"/>
      <c r="S126" s="24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ht="7.5" customHeight="1">
      <c r="A127" s="7"/>
      <c r="B127" s="24"/>
      <c r="C127" s="24"/>
      <c r="D127" s="24"/>
      <c r="E127" s="24"/>
      <c r="F127" s="91"/>
      <c r="G127" s="153"/>
      <c r="H127" s="90"/>
      <c r="I127" s="90"/>
      <c r="J127" s="90"/>
      <c r="K127" s="90"/>
      <c r="L127" s="90"/>
      <c r="M127" s="154"/>
      <c r="N127" s="91"/>
      <c r="O127" s="84"/>
      <c r="P127" s="91"/>
      <c r="Q127" s="84"/>
      <c r="R127" s="80" t="s">
        <v>21</v>
      </c>
      <c r="S127" s="20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ht="7.5" customHeight="1">
      <c r="A128" s="25"/>
      <c r="B128" s="24"/>
      <c r="C128" s="24"/>
      <c r="D128" s="24"/>
      <c r="E128" s="24"/>
      <c r="F128" s="91"/>
      <c r="G128" s="153"/>
      <c r="H128" s="90"/>
      <c r="I128" s="90"/>
      <c r="J128" s="90"/>
      <c r="K128" s="90"/>
      <c r="L128" s="90"/>
      <c r="M128" s="24"/>
      <c r="N128" s="91"/>
      <c r="O128" s="20"/>
      <c r="P128" s="91"/>
      <c r="Q128" s="20"/>
      <c r="R128" s="24"/>
      <c r="S128" s="155" t="s">
        <v>61</v>
      </c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ht="7.5" customHeight="1">
      <c r="A129" s="7"/>
      <c r="B129" s="24"/>
      <c r="C129" s="24"/>
      <c r="D129" s="24"/>
      <c r="E129" s="24"/>
      <c r="F129" s="91"/>
      <c r="G129" s="153"/>
      <c r="H129" s="90"/>
      <c r="I129" s="90"/>
      <c r="J129" s="90"/>
      <c r="K129" s="90"/>
      <c r="L129" s="90"/>
      <c r="M129" s="24"/>
      <c r="N129" s="91"/>
      <c r="O129" s="84"/>
      <c r="P129" s="91"/>
      <c r="Q129" s="84"/>
      <c r="R129" s="20"/>
      <c r="S129" s="24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ht="7.5" customHeight="1">
      <c r="A130" s="7"/>
      <c r="B130" s="24"/>
      <c r="C130" s="24"/>
      <c r="D130" s="24"/>
      <c r="E130" s="24"/>
      <c r="F130" s="91"/>
      <c r="G130" s="153"/>
      <c r="H130" s="90"/>
      <c r="I130" s="90"/>
      <c r="J130" s="90"/>
      <c r="K130" s="90"/>
      <c r="L130" s="90"/>
      <c r="M130" s="20"/>
      <c r="N130" s="91"/>
      <c r="O130" s="20"/>
      <c r="P130" s="91"/>
      <c r="Q130" s="20"/>
      <c r="R130" s="156"/>
      <c r="S130" s="20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ht="7.5" customHeight="1">
      <c r="A131" s="7"/>
      <c r="B131" s="24"/>
      <c r="C131" s="24"/>
      <c r="D131" s="24"/>
      <c r="E131" s="24"/>
      <c r="F131" s="82"/>
      <c r="G131" s="153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0" t="s">
        <v>21</v>
      </c>
      <c r="S131" s="155" t="s">
        <v>62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ht="7.5" customHeight="1">
      <c r="A132" s="7"/>
      <c r="B132" s="24"/>
      <c r="C132" s="24"/>
      <c r="D132" s="24"/>
      <c r="E132" s="24"/>
      <c r="F132" s="106"/>
      <c r="G132" s="153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20"/>
      <c r="S132" s="24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ht="7.5" customHeight="1">
      <c r="A133" s="7"/>
      <c r="B133" s="24"/>
      <c r="C133" s="24"/>
      <c r="D133" s="24"/>
      <c r="E133" s="24"/>
      <c r="F133" s="85">
        <v>3329.55</v>
      </c>
      <c r="G133" s="86">
        <f>ROUND(F133*mark_up,0)</f>
        <v>14617</v>
      </c>
      <c r="H133" s="109"/>
      <c r="I133" s="86" t="s">
        <v>25</v>
      </c>
      <c r="J133" s="109"/>
      <c r="K133" s="86" t="s">
        <v>25</v>
      </c>
      <c r="L133" s="109"/>
      <c r="M133" s="86" t="s">
        <v>25</v>
      </c>
      <c r="N133" s="86"/>
      <c r="O133" s="86" t="s">
        <v>25</v>
      </c>
      <c r="P133" s="85"/>
      <c r="Q133" s="86" t="s">
        <v>25</v>
      </c>
      <c r="R133" s="79"/>
      <c r="S133" s="20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ht="7.5" customHeight="1">
      <c r="A134" s="7"/>
      <c r="B134" s="24"/>
      <c r="C134" s="24"/>
      <c r="D134" s="24"/>
      <c r="E134" s="24"/>
      <c r="F134" s="87"/>
      <c r="G134" s="87"/>
      <c r="H134" s="110"/>
      <c r="I134" s="87"/>
      <c r="J134" s="110"/>
      <c r="K134" s="87"/>
      <c r="L134" s="110"/>
      <c r="M134" s="87"/>
      <c r="N134" s="87"/>
      <c r="O134" s="87"/>
      <c r="P134" s="87"/>
      <c r="Q134" s="87"/>
      <c r="R134" s="80" t="s">
        <v>21</v>
      </c>
      <c r="S134" s="157" t="s">
        <v>63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ht="7.5" customHeight="1">
      <c r="A135" s="7"/>
      <c r="B135" s="24"/>
      <c r="C135" s="24"/>
      <c r="D135" s="24"/>
      <c r="E135" s="24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20"/>
      <c r="S135" s="20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ht="7.5" customHeight="1">
      <c r="A136" s="25"/>
      <c r="B136" s="24"/>
      <c r="C136" s="24"/>
      <c r="D136" s="24"/>
      <c r="E136" s="24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0" t="s">
        <v>21</v>
      </c>
      <c r="S136" s="155" t="s">
        <v>64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ht="7.5" customHeight="1">
      <c r="A137" s="7"/>
      <c r="B137" s="24"/>
      <c r="C137" s="24"/>
      <c r="D137" s="24"/>
      <c r="E137" s="24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20"/>
      <c r="S137" s="20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ht="7.5" customHeight="1">
      <c r="A138" s="7"/>
      <c r="B138" s="24"/>
      <c r="C138" s="24"/>
      <c r="D138" s="24"/>
      <c r="E138" s="24"/>
      <c r="F138" s="105"/>
      <c r="G138" s="105"/>
      <c r="R138" s="80" t="s">
        <v>21</v>
      </c>
      <c r="S138" s="157" t="s">
        <v>65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ht="7.5" customHeight="1">
      <c r="A139" s="7"/>
      <c r="B139" s="24"/>
      <c r="C139" s="24"/>
      <c r="D139" s="24"/>
      <c r="E139" s="24"/>
      <c r="F139" s="105"/>
      <c r="G139" s="105"/>
      <c r="R139" s="20"/>
      <c r="S139" s="20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ht="7.5" customHeight="1">
      <c r="A140" s="7"/>
      <c r="B140" s="24"/>
      <c r="C140" s="20"/>
      <c r="D140" s="24"/>
      <c r="E140" s="24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0" t="s">
        <v>21</v>
      </c>
      <c r="S140" s="157" t="s">
        <v>66</v>
      </c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ht="7.5" customHeight="1">
      <c r="A141" s="7"/>
      <c r="B141" s="24"/>
      <c r="C141" s="94" t="s">
        <v>67</v>
      </c>
      <c r="D141" s="24"/>
      <c r="E141" s="24"/>
      <c r="F141" s="91"/>
      <c r="G141" s="153"/>
      <c r="H141" s="90"/>
      <c r="I141" s="90"/>
      <c r="J141" s="90"/>
      <c r="K141" s="90"/>
      <c r="L141" s="90"/>
      <c r="M141" s="91"/>
      <c r="N141" s="91"/>
      <c r="O141" s="91"/>
      <c r="P141" s="91"/>
      <c r="Q141" s="91"/>
      <c r="R141" s="20"/>
      <c r="S141" s="24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ht="7.5" customHeight="1">
      <c r="A142" s="7"/>
      <c r="B142" s="24"/>
      <c r="C142" s="24"/>
      <c r="D142" s="24"/>
      <c r="E142" s="24"/>
      <c r="F142" s="91"/>
      <c r="G142" s="153"/>
      <c r="H142" s="90"/>
      <c r="I142" s="90"/>
      <c r="J142" s="90"/>
      <c r="K142" s="90"/>
      <c r="L142" s="90"/>
      <c r="M142" s="77"/>
      <c r="N142" s="91"/>
      <c r="O142" s="77"/>
      <c r="P142" s="91"/>
      <c r="Q142" s="77"/>
      <c r="R142" s="83"/>
      <c r="S142" s="20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ht="7.5" customHeight="1">
      <c r="A143" s="7"/>
      <c r="B143" s="98"/>
      <c r="C143" s="98"/>
      <c r="D143" s="98"/>
      <c r="E143" s="98"/>
      <c r="F143" s="158"/>
      <c r="G143" s="159"/>
      <c r="H143" s="100"/>
      <c r="I143" s="100"/>
      <c r="J143" s="100"/>
      <c r="K143" s="100"/>
      <c r="L143" s="100"/>
      <c r="M143" s="111"/>
      <c r="N143" s="158"/>
      <c r="O143" s="111"/>
      <c r="P143" s="158"/>
      <c r="Q143" s="111"/>
      <c r="R143" s="112"/>
      <c r="S143" s="112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ht="7.5" customHeight="1">
      <c r="A144" s="7"/>
      <c r="B144" s="70" t="s">
        <v>18</v>
      </c>
      <c r="C144" s="107" t="s">
        <v>68</v>
      </c>
      <c r="D144" s="148" t="s">
        <v>69</v>
      </c>
      <c r="E144" s="148" t="s">
        <v>25</v>
      </c>
      <c r="F144" s="91"/>
      <c r="G144" s="153"/>
      <c r="H144" s="90"/>
      <c r="I144" s="90"/>
      <c r="J144" s="90"/>
      <c r="K144" s="90"/>
      <c r="L144" s="90"/>
      <c r="M144" s="84"/>
      <c r="N144" s="91"/>
      <c r="O144" s="84"/>
      <c r="P144" s="91"/>
      <c r="Q144" s="84"/>
      <c r="R144" s="80" t="s">
        <v>21</v>
      </c>
      <c r="S144" s="157" t="s">
        <v>60</v>
      </c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ht="7.5" customHeight="1">
      <c r="A145" s="7"/>
      <c r="B145" s="24"/>
      <c r="C145" s="24"/>
      <c r="D145" s="24"/>
      <c r="E145" s="24"/>
      <c r="F145" s="91"/>
      <c r="G145" s="153"/>
      <c r="H145" s="90"/>
      <c r="I145" s="90"/>
      <c r="J145" s="90"/>
      <c r="K145" s="90"/>
      <c r="L145" s="90"/>
      <c r="M145" s="20"/>
      <c r="N145" s="91"/>
      <c r="O145" s="20"/>
      <c r="P145" s="91"/>
      <c r="Q145" s="20"/>
      <c r="R145" s="20"/>
      <c r="S145" s="24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ht="7.5" customHeight="1">
      <c r="A146" s="7"/>
      <c r="B146" s="24"/>
      <c r="C146" s="24"/>
      <c r="D146" s="24"/>
      <c r="E146" s="24"/>
      <c r="F146" s="91"/>
      <c r="G146" s="153"/>
      <c r="H146" s="90"/>
      <c r="I146" s="90"/>
      <c r="J146" s="90"/>
      <c r="K146" s="90"/>
      <c r="L146" s="90"/>
      <c r="M146" s="154"/>
      <c r="N146" s="91"/>
      <c r="O146" s="84"/>
      <c r="P146" s="91"/>
      <c r="Q146" s="84"/>
      <c r="R146" s="156"/>
      <c r="S146" s="20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ht="7.5" customHeight="1">
      <c r="A147" s="7"/>
      <c r="B147" s="24"/>
      <c r="C147" s="24"/>
      <c r="D147" s="24"/>
      <c r="E147" s="24"/>
      <c r="F147" s="91"/>
      <c r="G147" s="153"/>
      <c r="H147" s="90"/>
      <c r="I147" s="90"/>
      <c r="J147" s="90"/>
      <c r="K147" s="90"/>
      <c r="L147" s="90"/>
      <c r="M147" s="24"/>
      <c r="N147" s="91"/>
      <c r="O147" s="20"/>
      <c r="P147" s="91"/>
      <c r="Q147" s="20"/>
      <c r="R147" s="80" t="s">
        <v>21</v>
      </c>
      <c r="S147" s="157" t="s">
        <v>70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ht="7.5" customHeight="1">
      <c r="A148" s="7"/>
      <c r="B148" s="24"/>
      <c r="C148" s="24"/>
      <c r="D148" s="24"/>
      <c r="E148" s="24"/>
      <c r="F148" s="91"/>
      <c r="G148" s="153"/>
      <c r="H148" s="90"/>
      <c r="I148" s="90"/>
      <c r="J148" s="90"/>
      <c r="K148" s="90"/>
      <c r="L148" s="90"/>
      <c r="M148" s="24"/>
      <c r="N148" s="91"/>
      <c r="O148" s="84"/>
      <c r="P148" s="91"/>
      <c r="Q148" s="84"/>
      <c r="R148" s="20"/>
      <c r="S148" s="24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ht="7.5" customHeight="1">
      <c r="A149" s="7"/>
      <c r="B149" s="24"/>
      <c r="C149" s="24"/>
      <c r="D149" s="24"/>
      <c r="E149" s="24"/>
      <c r="F149" s="91"/>
      <c r="G149" s="153"/>
      <c r="H149" s="90"/>
      <c r="I149" s="90"/>
      <c r="J149" s="90"/>
      <c r="K149" s="90"/>
      <c r="L149" s="90"/>
      <c r="M149" s="20"/>
      <c r="N149" s="91"/>
      <c r="O149" s="20"/>
      <c r="P149" s="91"/>
      <c r="Q149" s="20"/>
      <c r="R149" s="156"/>
      <c r="S149" s="20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ht="7.5" customHeight="1">
      <c r="A150" s="7"/>
      <c r="B150" s="24"/>
      <c r="C150" s="24"/>
      <c r="D150" s="24"/>
      <c r="E150" s="24"/>
      <c r="F150" s="82"/>
      <c r="G150" s="153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0" t="s">
        <v>21</v>
      </c>
      <c r="S150" s="157" t="s">
        <v>62</v>
      </c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ht="7.5" customHeight="1">
      <c r="A151" s="7"/>
      <c r="B151" s="24"/>
      <c r="C151" s="24"/>
      <c r="D151" s="24"/>
      <c r="E151" s="24"/>
      <c r="F151" s="106"/>
      <c r="G151" s="153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20"/>
      <c r="S151" s="24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ht="7.5" customHeight="1">
      <c r="A152" s="7"/>
      <c r="B152" s="24"/>
      <c r="C152" s="24"/>
      <c r="D152" s="24"/>
      <c r="E152" s="24"/>
      <c r="F152" s="106"/>
      <c r="G152" s="153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79"/>
      <c r="S152" s="20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ht="7.5" customHeight="1">
      <c r="A153" s="1"/>
      <c r="B153" s="24"/>
      <c r="C153" s="24"/>
      <c r="D153" s="24"/>
      <c r="E153" s="24"/>
      <c r="F153" s="85">
        <v>4253.55</v>
      </c>
      <c r="G153" s="86">
        <f>ROUND(F153*mark_up,0)</f>
        <v>18673</v>
      </c>
      <c r="H153" s="109"/>
      <c r="I153" s="86" t="s">
        <v>25</v>
      </c>
      <c r="J153" s="109"/>
      <c r="K153" s="86" t="s">
        <v>25</v>
      </c>
      <c r="L153" s="109"/>
      <c r="M153" s="86" t="s">
        <v>25</v>
      </c>
      <c r="N153" s="86"/>
      <c r="O153" s="86" t="s">
        <v>25</v>
      </c>
      <c r="P153" s="85"/>
      <c r="Q153" s="86" t="s">
        <v>25</v>
      </c>
      <c r="R153" s="80" t="s">
        <v>21</v>
      </c>
      <c r="S153" s="157" t="s">
        <v>63</v>
      </c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ht="7.5" customHeight="1">
      <c r="A154" s="1"/>
      <c r="B154" s="24"/>
      <c r="C154" s="24"/>
      <c r="D154" s="24"/>
      <c r="E154" s="24"/>
      <c r="F154" s="87"/>
      <c r="G154" s="87"/>
      <c r="H154" s="110"/>
      <c r="I154" s="87"/>
      <c r="J154" s="110"/>
      <c r="K154" s="87"/>
      <c r="L154" s="110"/>
      <c r="M154" s="87"/>
      <c r="N154" s="87"/>
      <c r="O154" s="87"/>
      <c r="P154" s="87"/>
      <c r="Q154" s="87"/>
      <c r="R154" s="20"/>
      <c r="S154" s="20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ht="7.5" customHeight="1">
      <c r="A155" s="7"/>
      <c r="B155" s="24"/>
      <c r="C155" s="24"/>
      <c r="D155" s="24"/>
      <c r="E155" s="24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0" t="s">
        <v>21</v>
      </c>
      <c r="S155" s="157" t="s">
        <v>71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ht="7.5" customHeight="1">
      <c r="A156" s="7"/>
      <c r="B156" s="24"/>
      <c r="C156" s="24"/>
      <c r="D156" s="24"/>
      <c r="E156" s="24"/>
      <c r="F156" s="82"/>
      <c r="G156" s="153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20"/>
      <c r="S156" s="24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ht="7.5" customHeight="1">
      <c r="A157" s="7"/>
      <c r="B157" s="24"/>
      <c r="C157" s="24"/>
      <c r="D157" s="24"/>
      <c r="E157" s="24"/>
      <c r="F157" s="82"/>
      <c r="G157" s="153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S157" s="20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ht="7.5" customHeight="1">
      <c r="A158" s="7"/>
      <c r="B158" s="24"/>
      <c r="C158" s="24"/>
      <c r="D158" s="24"/>
      <c r="E158" s="24"/>
      <c r="F158" s="105"/>
      <c r="G158" s="105"/>
      <c r="R158" s="80" t="s">
        <v>21</v>
      </c>
      <c r="S158" s="157" t="s">
        <v>65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ht="7.5" customHeight="1">
      <c r="A159" s="7"/>
      <c r="B159" s="24"/>
      <c r="C159" s="20"/>
      <c r="D159" s="24"/>
      <c r="E159" s="24"/>
      <c r="F159" s="105"/>
      <c r="G159" s="105"/>
      <c r="R159" s="20"/>
      <c r="S159" s="20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ht="7.5" customHeight="1">
      <c r="A160" s="7"/>
      <c r="B160" s="24"/>
      <c r="C160" s="94" t="s">
        <v>72</v>
      </c>
      <c r="D160" s="24"/>
      <c r="E160" s="24"/>
      <c r="F160" s="82"/>
      <c r="G160" s="153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160" t="s">
        <v>21</v>
      </c>
      <c r="S160" s="157" t="s">
        <v>66</v>
      </c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ht="7.5" customHeight="1">
      <c r="A161" s="7"/>
      <c r="B161" s="24"/>
      <c r="C161" s="24"/>
      <c r="D161" s="24"/>
      <c r="E161" s="24"/>
      <c r="F161" s="91"/>
      <c r="G161" s="153"/>
      <c r="H161" s="90"/>
      <c r="I161" s="90"/>
      <c r="J161" s="82"/>
      <c r="K161" s="82"/>
      <c r="L161" s="82"/>
      <c r="M161" s="82"/>
      <c r="N161" s="82"/>
      <c r="O161" s="82"/>
      <c r="P161" s="91"/>
      <c r="Q161" s="91"/>
      <c r="R161" s="20"/>
      <c r="S161" s="24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ht="7.5" customHeight="1">
      <c r="A162" s="7"/>
      <c r="B162" s="98"/>
      <c r="C162" s="98"/>
      <c r="D162" s="98"/>
      <c r="E162" s="98"/>
      <c r="F162" s="158"/>
      <c r="G162" s="159"/>
      <c r="H162" s="100"/>
      <c r="I162" s="100"/>
      <c r="J162" s="99"/>
      <c r="K162" s="99"/>
      <c r="L162" s="99"/>
      <c r="M162" s="99"/>
      <c r="N162" s="99"/>
      <c r="O162" s="99"/>
      <c r="P162" s="158"/>
      <c r="Q162" s="158"/>
      <c r="R162" s="161"/>
      <c r="S162" s="20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ht="7.5" customHeight="1">
      <c r="A163" s="7"/>
      <c r="B163" s="70" t="s">
        <v>18</v>
      </c>
      <c r="C163" s="107" t="s">
        <v>73</v>
      </c>
      <c r="D163" s="72" t="s">
        <v>74</v>
      </c>
      <c r="E163" s="148" t="s">
        <v>25</v>
      </c>
      <c r="F163" s="162"/>
      <c r="G163" s="150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75" t="s">
        <v>21</v>
      </c>
      <c r="S163" s="152" t="s">
        <v>75</v>
      </c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ht="7.5" customHeight="1">
      <c r="A164" s="7"/>
      <c r="B164" s="24"/>
      <c r="C164" s="24"/>
      <c r="D164" s="24"/>
      <c r="E164" s="24"/>
      <c r="F164" s="163"/>
      <c r="G164" s="15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20"/>
      <c r="S164" s="20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ht="7.5" customHeight="1">
      <c r="A165" s="7"/>
      <c r="B165" s="24"/>
      <c r="C165" s="24"/>
      <c r="D165" s="24"/>
      <c r="E165" s="24"/>
      <c r="F165" s="82"/>
      <c r="G165" s="153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0" t="s">
        <v>21</v>
      </c>
      <c r="S165" s="155" t="s">
        <v>76</v>
      </c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ht="7.5" customHeight="1">
      <c r="A166" s="7"/>
      <c r="B166" s="24"/>
      <c r="C166" s="24"/>
      <c r="D166" s="24"/>
      <c r="E166" s="24"/>
      <c r="F166" s="82"/>
      <c r="G166" s="153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20"/>
      <c r="S166" s="24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ht="7.5" customHeight="1">
      <c r="A167" s="7"/>
      <c r="B167" s="24"/>
      <c r="C167" s="24"/>
      <c r="D167" s="24"/>
      <c r="E167" s="24"/>
      <c r="F167" s="163"/>
      <c r="G167" s="15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79"/>
      <c r="S167" s="20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ht="7.5" customHeight="1">
      <c r="A168" s="7"/>
      <c r="B168" s="24"/>
      <c r="C168" s="24"/>
      <c r="D168" s="24"/>
      <c r="E168" s="24"/>
      <c r="F168" s="104"/>
      <c r="G168" s="153"/>
      <c r="H168" s="91"/>
      <c r="I168" s="77"/>
      <c r="J168" s="104"/>
      <c r="K168" s="77"/>
      <c r="L168" s="104"/>
      <c r="M168" s="77"/>
      <c r="N168" s="91"/>
      <c r="O168" s="77"/>
      <c r="P168" s="91"/>
      <c r="Q168" s="77"/>
      <c r="R168" s="80" t="s">
        <v>21</v>
      </c>
      <c r="S168" s="155" t="s">
        <v>77</v>
      </c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ht="7.5" customHeight="1">
      <c r="A169" s="7"/>
      <c r="B169" s="24"/>
      <c r="C169" s="24"/>
      <c r="D169" s="24"/>
      <c r="E169" s="24"/>
      <c r="R169" s="20"/>
      <c r="S169" s="24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ht="7.5" customHeight="1">
      <c r="A170" s="7"/>
      <c r="B170" s="24"/>
      <c r="C170" s="24"/>
      <c r="D170" s="24"/>
      <c r="E170" s="24"/>
      <c r="R170" s="79"/>
      <c r="S170" s="20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ht="7.5" customHeight="1">
      <c r="A171" s="7"/>
      <c r="B171" s="24"/>
      <c r="C171" s="24"/>
      <c r="D171" s="24"/>
      <c r="E171" s="24"/>
      <c r="F171" s="85">
        <v>5278.12</v>
      </c>
      <c r="G171" s="86">
        <f>ROUND(F171*mark_up,0)</f>
        <v>23171</v>
      </c>
      <c r="H171" s="109"/>
      <c r="I171" s="86" t="s">
        <v>25</v>
      </c>
      <c r="J171" s="85"/>
      <c r="K171" s="86" t="s">
        <v>25</v>
      </c>
      <c r="L171" s="85"/>
      <c r="M171" s="86" t="s">
        <v>25</v>
      </c>
      <c r="N171" s="85"/>
      <c r="O171" s="86" t="s">
        <v>25</v>
      </c>
      <c r="P171" s="85"/>
      <c r="Q171" s="86" t="s">
        <v>25</v>
      </c>
      <c r="R171" s="80" t="s">
        <v>21</v>
      </c>
      <c r="S171" s="157" t="s">
        <v>78</v>
      </c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ht="7.5" customHeight="1">
      <c r="A172" s="7"/>
      <c r="B172" s="24"/>
      <c r="C172" s="24"/>
      <c r="D172" s="24"/>
      <c r="E172" s="24"/>
      <c r="F172" s="87"/>
      <c r="G172" s="87"/>
      <c r="H172" s="110"/>
      <c r="I172" s="87"/>
      <c r="J172" s="87"/>
      <c r="K172" s="87"/>
      <c r="L172" s="87"/>
      <c r="M172" s="87"/>
      <c r="N172" s="87"/>
      <c r="O172" s="87"/>
      <c r="P172" s="87"/>
      <c r="Q172" s="87"/>
      <c r="R172" s="20"/>
      <c r="S172" s="24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ht="7.5" customHeight="1">
      <c r="A173" s="7"/>
      <c r="B173" s="24"/>
      <c r="C173" s="24"/>
      <c r="D173" s="24"/>
      <c r="E173" s="24"/>
      <c r="F173" s="82"/>
      <c r="G173" s="153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3"/>
      <c r="S173" s="24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ht="7.5" customHeight="1">
      <c r="A174" s="7"/>
      <c r="B174" s="24"/>
      <c r="C174" s="24"/>
      <c r="D174" s="24"/>
      <c r="E174" s="24"/>
      <c r="F174" s="82"/>
      <c r="G174" s="153"/>
      <c r="H174" s="153"/>
      <c r="J174" s="82"/>
      <c r="K174" s="82"/>
      <c r="L174" s="82"/>
      <c r="M174" s="82"/>
      <c r="N174" s="82"/>
      <c r="O174" s="82"/>
      <c r="P174" s="82"/>
      <c r="Q174" s="82"/>
      <c r="S174" s="24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ht="7.5" customHeight="1">
      <c r="A175" s="7"/>
      <c r="B175" s="24"/>
      <c r="C175" s="24"/>
      <c r="D175" s="24"/>
      <c r="E175" s="24"/>
      <c r="F175" s="82"/>
      <c r="G175" s="153"/>
      <c r="H175" s="153"/>
      <c r="J175" s="82"/>
      <c r="K175" s="82"/>
      <c r="L175" s="82"/>
      <c r="M175" s="82"/>
      <c r="N175" s="82"/>
      <c r="O175" s="82"/>
      <c r="P175" s="82"/>
      <c r="Q175" s="82"/>
      <c r="S175" s="20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ht="7.5" customHeight="1">
      <c r="A176" s="7"/>
      <c r="B176" s="24"/>
      <c r="C176" s="24"/>
      <c r="D176" s="24"/>
      <c r="E176" s="24"/>
      <c r="F176" s="82"/>
      <c r="G176" s="153"/>
      <c r="H176" s="153"/>
      <c r="J176" s="82"/>
      <c r="K176" s="82"/>
      <c r="L176" s="82"/>
      <c r="M176" s="82"/>
      <c r="N176" s="82"/>
      <c r="O176" s="82"/>
      <c r="P176" s="82"/>
      <c r="Q176" s="82"/>
      <c r="R176" s="80" t="s">
        <v>21</v>
      </c>
      <c r="S176" s="157" t="s">
        <v>79</v>
      </c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ht="7.5" customHeight="1">
      <c r="A177" s="1"/>
      <c r="B177" s="24"/>
      <c r="C177" s="20"/>
      <c r="D177" s="24"/>
      <c r="E177" s="24"/>
      <c r="F177" s="82"/>
      <c r="G177" s="105"/>
      <c r="H177" s="105"/>
      <c r="I177" s="105"/>
      <c r="R177" s="20"/>
      <c r="S177" s="24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ht="7.5" customHeight="1">
      <c r="A178" s="1"/>
      <c r="B178" s="24"/>
      <c r="C178" s="94" t="s">
        <v>80</v>
      </c>
      <c r="D178" s="24"/>
      <c r="E178" s="24"/>
      <c r="F178" s="105"/>
      <c r="G178" s="105"/>
      <c r="H178" s="105"/>
      <c r="I178" s="105"/>
      <c r="R178" s="164"/>
      <c r="S178" s="20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ht="7.5" customHeight="1">
      <c r="A179" s="1"/>
      <c r="B179" s="24"/>
      <c r="C179" s="24"/>
      <c r="D179" s="24"/>
      <c r="E179" s="24"/>
      <c r="F179" s="105"/>
      <c r="G179" s="105"/>
      <c r="H179" s="105"/>
      <c r="I179" s="105"/>
      <c r="S179" s="12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ht="7.5" customHeight="1">
      <c r="A180" s="1"/>
      <c r="B180" s="98"/>
      <c r="C180" s="98"/>
      <c r="D180" s="98"/>
      <c r="E180" s="98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ht="11.25" customHeight="1">
      <c r="A181" s="1"/>
      <c r="B181" s="113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5"/>
      <c r="S181" s="165" t="s">
        <v>43</v>
      </c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ht="11.25" customHeight="1">
      <c r="A182" s="1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95"/>
      <c r="S182" s="87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ht="11.25" customHeight="1">
      <c r="A183" s="1"/>
      <c r="B183" s="117" t="s">
        <v>81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9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ht="61.5" customHeight="1">
      <c r="A184" s="1"/>
      <c r="B184" s="2"/>
      <c r="C184" s="3"/>
      <c r="D184" s="3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 t="s">
        <v>5</v>
      </c>
      <c r="P184" s="63"/>
      <c r="Q184" s="63"/>
      <c r="R184" s="63"/>
      <c r="S184" s="64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ht="34.5" customHeight="1">
      <c r="A185" s="1"/>
      <c r="B185" s="166" t="s">
        <v>6</v>
      </c>
      <c r="C185" s="166" t="s">
        <v>7</v>
      </c>
      <c r="D185" s="166" t="s">
        <v>8</v>
      </c>
      <c r="E185" s="166" t="s">
        <v>9</v>
      </c>
      <c r="F185" s="66" t="s">
        <v>10</v>
      </c>
      <c r="G185" s="67" t="s">
        <v>11</v>
      </c>
      <c r="H185" s="66" t="s">
        <v>10</v>
      </c>
      <c r="I185" s="67" t="s">
        <v>12</v>
      </c>
      <c r="J185" s="66" t="s">
        <v>10</v>
      </c>
      <c r="K185" s="67" t="s">
        <v>13</v>
      </c>
      <c r="L185" s="66" t="s">
        <v>10</v>
      </c>
      <c r="M185" s="67" t="s">
        <v>14</v>
      </c>
      <c r="N185" s="66" t="s">
        <v>10</v>
      </c>
      <c r="O185" s="67" t="s">
        <v>15</v>
      </c>
      <c r="P185" s="66" t="s">
        <v>10</v>
      </c>
      <c r="Q185" s="67" t="s">
        <v>16</v>
      </c>
      <c r="R185" s="68" t="s">
        <v>17</v>
      </c>
      <c r="S185" s="69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ht="7.5" customHeight="1">
      <c r="A186" s="1"/>
      <c r="B186" s="70" t="s">
        <v>18</v>
      </c>
      <c r="C186" s="107" t="s">
        <v>82</v>
      </c>
      <c r="D186" s="148" t="s">
        <v>83</v>
      </c>
      <c r="E186" s="148" t="s">
        <v>25</v>
      </c>
      <c r="F186" s="149"/>
      <c r="G186" s="150"/>
      <c r="H186" s="151"/>
      <c r="I186" s="151"/>
      <c r="J186" s="151"/>
      <c r="K186" s="151"/>
      <c r="L186" s="151"/>
      <c r="M186" s="108"/>
      <c r="N186" s="149"/>
      <c r="O186" s="108"/>
      <c r="P186" s="149"/>
      <c r="Q186" s="108"/>
      <c r="R186" s="75" t="s">
        <v>21</v>
      </c>
      <c r="S186" s="167" t="s">
        <v>84</v>
      </c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ht="7.5" customHeight="1">
      <c r="A187" s="1"/>
      <c r="B187" s="24"/>
      <c r="C187" s="24"/>
      <c r="D187" s="24"/>
      <c r="E187" s="24"/>
      <c r="F187" s="91"/>
      <c r="G187" s="153"/>
      <c r="H187" s="90"/>
      <c r="I187" s="90"/>
      <c r="J187" s="90"/>
      <c r="K187" s="90"/>
      <c r="L187" s="90"/>
      <c r="M187" s="77"/>
      <c r="N187" s="91"/>
      <c r="O187" s="77"/>
      <c r="P187" s="91"/>
      <c r="Q187" s="77"/>
      <c r="R187" s="20"/>
      <c r="S187" s="24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ht="7.5" customHeight="1">
      <c r="A188" s="1"/>
      <c r="B188" s="24"/>
      <c r="C188" s="24"/>
      <c r="D188" s="24"/>
      <c r="E188" s="24"/>
      <c r="F188" s="91"/>
      <c r="G188" s="153"/>
      <c r="H188" s="90"/>
      <c r="I188" s="90"/>
      <c r="J188" s="90"/>
      <c r="K188" s="90"/>
      <c r="L188" s="90"/>
      <c r="M188" s="168"/>
      <c r="N188" s="91"/>
      <c r="O188" s="77"/>
      <c r="P188" s="91"/>
      <c r="Q188" s="77"/>
      <c r="R188" s="83"/>
      <c r="S188" s="20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ht="7.5" customHeight="1">
      <c r="A189" s="1"/>
      <c r="B189" s="24"/>
      <c r="C189" s="24"/>
      <c r="D189" s="24"/>
      <c r="E189" s="24"/>
      <c r="F189" s="91"/>
      <c r="G189" s="153"/>
      <c r="H189" s="90"/>
      <c r="I189" s="90"/>
      <c r="J189" s="90"/>
      <c r="K189" s="90"/>
      <c r="L189" s="90"/>
      <c r="M189" s="168"/>
      <c r="N189" s="91"/>
      <c r="O189" s="77"/>
      <c r="P189" s="91"/>
      <c r="Q189" s="77"/>
      <c r="R189" s="80" t="s">
        <v>21</v>
      </c>
      <c r="S189" s="157" t="s">
        <v>85</v>
      </c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ht="7.5" customHeight="1">
      <c r="A190" s="1"/>
      <c r="B190" s="24"/>
      <c r="C190" s="24"/>
      <c r="D190" s="24"/>
      <c r="E190" s="24"/>
      <c r="F190" s="91"/>
      <c r="G190" s="153"/>
      <c r="H190" s="90"/>
      <c r="I190" s="90"/>
      <c r="J190" s="90"/>
      <c r="K190" s="90"/>
      <c r="L190" s="90"/>
      <c r="M190" s="168"/>
      <c r="N190" s="91"/>
      <c r="O190" s="77"/>
      <c r="P190" s="91"/>
      <c r="Q190" s="77"/>
      <c r="R190" s="20"/>
      <c r="S190" s="24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ht="7.5" customHeight="1">
      <c r="A191" s="1"/>
      <c r="B191" s="24"/>
      <c r="C191" s="24"/>
      <c r="D191" s="24"/>
      <c r="E191" s="24"/>
      <c r="F191" s="91"/>
      <c r="G191" s="153"/>
      <c r="H191" s="90"/>
      <c r="I191" s="90"/>
      <c r="J191" s="90"/>
      <c r="K191" s="90"/>
      <c r="L191" s="90"/>
      <c r="M191" s="168"/>
      <c r="N191" s="91"/>
      <c r="O191" s="77"/>
      <c r="P191" s="91"/>
      <c r="Q191" s="77"/>
      <c r="R191" s="83"/>
      <c r="S191" s="20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ht="7.5" customHeight="1">
      <c r="A192" s="1"/>
      <c r="B192" s="24"/>
      <c r="C192" s="24"/>
      <c r="D192" s="24"/>
      <c r="E192" s="24"/>
      <c r="F192" s="82"/>
      <c r="G192" s="153"/>
      <c r="H192" s="82"/>
      <c r="I192" s="82"/>
      <c r="J192" s="82" t="s">
        <v>4</v>
      </c>
      <c r="K192" s="82"/>
      <c r="L192" s="82"/>
      <c r="M192" s="82"/>
      <c r="N192" s="82"/>
      <c r="O192" s="82"/>
      <c r="P192" s="82"/>
      <c r="Q192" s="82"/>
      <c r="R192" s="80" t="s">
        <v>21</v>
      </c>
      <c r="S192" s="157" t="s">
        <v>86</v>
      </c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ht="7.5" customHeight="1">
      <c r="A193" s="1"/>
      <c r="B193" s="24"/>
      <c r="C193" s="24"/>
      <c r="D193" s="24"/>
      <c r="E193" s="24"/>
      <c r="F193" s="82"/>
      <c r="G193" s="153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20"/>
      <c r="S193" s="20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ht="7.5" customHeight="1">
      <c r="A194" s="1"/>
      <c r="B194" s="24"/>
      <c r="C194" s="24"/>
      <c r="D194" s="24"/>
      <c r="E194" s="24"/>
      <c r="F194" s="82"/>
      <c r="G194" s="153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0" t="s">
        <v>21</v>
      </c>
      <c r="S194" s="81" t="s">
        <v>87</v>
      </c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ht="7.5" customHeight="1">
      <c r="A195" s="1"/>
      <c r="B195" s="24"/>
      <c r="C195" s="24"/>
      <c r="D195" s="24"/>
      <c r="E195" s="24"/>
      <c r="F195" s="82"/>
      <c r="G195" s="153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20"/>
      <c r="S195" s="24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ht="7.5" customHeight="1">
      <c r="A196" s="1"/>
      <c r="B196" s="24"/>
      <c r="C196" s="24"/>
      <c r="D196" s="24"/>
      <c r="E196" s="24"/>
      <c r="F196" s="85">
        <v>6766.4415</v>
      </c>
      <c r="G196" s="86">
        <f>ROUND(F196*mark_up,0)</f>
        <v>29705</v>
      </c>
      <c r="H196" s="109"/>
      <c r="I196" s="86" t="s">
        <v>25</v>
      </c>
      <c r="J196" s="109"/>
      <c r="K196" s="86" t="s">
        <v>25</v>
      </c>
      <c r="L196" s="109"/>
      <c r="M196" s="86" t="s">
        <v>25</v>
      </c>
      <c r="N196" s="86"/>
      <c r="O196" s="86" t="s">
        <v>25</v>
      </c>
      <c r="P196" s="85"/>
      <c r="Q196" s="86" t="s">
        <v>25</v>
      </c>
      <c r="R196" s="83"/>
      <c r="S196" s="20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ht="7.5" customHeight="1">
      <c r="A197" s="1"/>
      <c r="B197" s="24"/>
      <c r="C197" s="24"/>
      <c r="D197" s="24"/>
      <c r="E197" s="24"/>
      <c r="F197" s="87"/>
      <c r="G197" s="87"/>
      <c r="H197" s="110"/>
      <c r="I197" s="87"/>
      <c r="J197" s="110"/>
      <c r="K197" s="87"/>
      <c r="L197" s="110"/>
      <c r="M197" s="87"/>
      <c r="N197" s="87"/>
      <c r="O197" s="87"/>
      <c r="P197" s="87"/>
      <c r="Q197" s="87"/>
      <c r="R197" s="80" t="s">
        <v>21</v>
      </c>
      <c r="S197" s="157" t="s">
        <v>88</v>
      </c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ht="7.5" customHeight="1">
      <c r="A198" s="1"/>
      <c r="B198" s="24"/>
      <c r="C198" s="24"/>
      <c r="D198" s="24"/>
      <c r="E198" s="24"/>
      <c r="F198" s="105"/>
      <c r="G198" s="105"/>
      <c r="H198" s="105"/>
      <c r="I198" s="105"/>
      <c r="R198" s="20"/>
      <c r="S198" s="20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ht="7.5" customHeight="1">
      <c r="A199" s="1"/>
      <c r="B199" s="24"/>
      <c r="C199" s="24"/>
      <c r="D199" s="24"/>
      <c r="E199" s="24"/>
      <c r="F199" s="82"/>
      <c r="G199" s="153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0" t="s">
        <v>21</v>
      </c>
      <c r="S199" s="157" t="s">
        <v>89</v>
      </c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ht="7.5" customHeight="1">
      <c r="A200" s="1"/>
      <c r="B200" s="24"/>
      <c r="C200" s="24"/>
      <c r="D200" s="24"/>
      <c r="E200" s="24"/>
      <c r="F200" s="91"/>
      <c r="G200" s="153"/>
      <c r="H200" s="90"/>
      <c r="I200" s="90"/>
      <c r="J200" s="90"/>
      <c r="K200" s="90"/>
      <c r="L200" s="90"/>
      <c r="M200" s="77"/>
      <c r="N200" s="91"/>
      <c r="O200" s="77"/>
      <c r="P200" s="91"/>
      <c r="Q200" s="77"/>
      <c r="R200" s="20"/>
      <c r="S200" s="24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ht="7.5" customHeight="1">
      <c r="A201" s="1"/>
      <c r="B201" s="24"/>
      <c r="C201" s="24"/>
      <c r="D201" s="24"/>
      <c r="E201" s="24"/>
      <c r="F201" s="91"/>
      <c r="G201" s="153"/>
      <c r="H201" s="90"/>
      <c r="I201" s="90"/>
      <c r="J201" s="90"/>
      <c r="K201" s="90"/>
      <c r="L201" s="90"/>
      <c r="M201" s="77"/>
      <c r="N201" s="91"/>
      <c r="O201" s="77"/>
      <c r="P201" s="91"/>
      <c r="Q201" s="77"/>
      <c r="S201" s="20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ht="7.5" customHeight="1">
      <c r="A202" s="1"/>
      <c r="B202" s="24"/>
      <c r="C202" s="24"/>
      <c r="D202" s="24"/>
      <c r="E202" s="24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0" t="s">
        <v>21</v>
      </c>
      <c r="S202" s="157" t="s">
        <v>90</v>
      </c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ht="7.5" customHeight="1">
      <c r="A203" s="1"/>
      <c r="B203" s="24"/>
      <c r="C203" s="24"/>
      <c r="D203" s="24"/>
      <c r="E203" s="24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20"/>
      <c r="S203" s="24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ht="7.5" customHeight="1">
      <c r="A204" s="1"/>
      <c r="B204" s="24"/>
      <c r="C204" s="20"/>
      <c r="D204" s="24"/>
      <c r="E204" s="24"/>
      <c r="F204" s="91"/>
      <c r="G204" s="153"/>
      <c r="H204" s="90"/>
      <c r="I204" s="90"/>
      <c r="J204" s="90"/>
      <c r="K204" s="90"/>
      <c r="L204" s="90"/>
      <c r="M204" s="77"/>
      <c r="N204" s="91"/>
      <c r="O204" s="77"/>
      <c r="P204" s="91"/>
      <c r="Q204" s="77"/>
      <c r="R204" s="83"/>
      <c r="S204" s="20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ht="7.5" customHeight="1">
      <c r="A205" s="1"/>
      <c r="B205" s="24"/>
      <c r="C205" s="94" t="s">
        <v>91</v>
      </c>
      <c r="D205" s="24"/>
      <c r="E205" s="24"/>
      <c r="F205" s="91"/>
      <c r="G205" s="153"/>
      <c r="H205" s="90"/>
      <c r="I205" s="90"/>
      <c r="J205" s="90"/>
      <c r="K205" s="90"/>
      <c r="L205" s="90"/>
      <c r="M205" s="77"/>
      <c r="N205" s="91"/>
      <c r="O205" s="77"/>
      <c r="P205" s="91"/>
      <c r="Q205" s="77"/>
      <c r="R205" s="80" t="s">
        <v>21</v>
      </c>
      <c r="S205" s="157" t="s">
        <v>66</v>
      </c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ht="7.5" customHeight="1">
      <c r="A206" s="1"/>
      <c r="B206" s="24"/>
      <c r="C206" s="24"/>
      <c r="D206" s="24"/>
      <c r="E206" s="24"/>
      <c r="F206" s="82"/>
      <c r="G206" s="153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20"/>
      <c r="S206" s="24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ht="7.5" customHeight="1">
      <c r="A207" s="1"/>
      <c r="B207" s="98"/>
      <c r="C207" s="98"/>
      <c r="D207" s="98"/>
      <c r="E207" s="98"/>
      <c r="F207" s="99"/>
      <c r="G207" s="15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101"/>
      <c r="S207" s="98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ht="7.5" customHeight="1">
      <c r="A208" s="1"/>
      <c r="B208" s="70" t="s">
        <v>18</v>
      </c>
      <c r="C208" s="107" t="s">
        <v>92</v>
      </c>
      <c r="D208" s="148" t="s">
        <v>93</v>
      </c>
      <c r="E208" s="84" t="s">
        <v>25</v>
      </c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0" t="s">
        <v>21</v>
      </c>
      <c r="S208" s="157" t="s">
        <v>94</v>
      </c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ht="7.5" customHeight="1">
      <c r="A209" s="1"/>
      <c r="B209" s="24"/>
      <c r="C209" s="24"/>
      <c r="D209" s="24"/>
      <c r="E209" s="24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20"/>
      <c r="S209" s="24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ht="7.5" customHeight="1">
      <c r="A210" s="1"/>
      <c r="B210" s="24"/>
      <c r="C210" s="24"/>
      <c r="D210" s="24"/>
      <c r="E210" s="24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83"/>
      <c r="S210" s="20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ht="7.5" customHeight="1">
      <c r="A211" s="1"/>
      <c r="B211" s="24"/>
      <c r="C211" s="24"/>
      <c r="D211" s="24"/>
      <c r="E211" s="24"/>
      <c r="F211" s="91"/>
      <c r="G211" s="153"/>
      <c r="H211" s="90"/>
      <c r="I211" s="90"/>
      <c r="J211" s="90"/>
      <c r="K211" s="90"/>
      <c r="L211" s="90"/>
      <c r="M211" s="77"/>
      <c r="N211" s="91"/>
      <c r="O211" s="77"/>
      <c r="P211" s="91"/>
      <c r="Q211" s="77"/>
      <c r="R211" s="80" t="s">
        <v>21</v>
      </c>
      <c r="S211" s="157" t="s">
        <v>95</v>
      </c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ht="7.5" customHeight="1">
      <c r="A212" s="1"/>
      <c r="B212" s="24"/>
      <c r="C212" s="24"/>
      <c r="D212" s="24"/>
      <c r="E212" s="24"/>
      <c r="F212" s="105"/>
      <c r="G212" s="153"/>
      <c r="H212" s="90"/>
      <c r="I212" s="90"/>
      <c r="J212" s="90"/>
      <c r="K212" s="90"/>
      <c r="L212" s="90"/>
      <c r="M212" s="77"/>
      <c r="N212" s="91"/>
      <c r="O212" s="77"/>
      <c r="P212" s="91"/>
      <c r="Q212" s="77"/>
      <c r="R212" s="20"/>
      <c r="S212" s="24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ht="7.5" customHeight="1">
      <c r="A213" s="1"/>
      <c r="B213" s="24"/>
      <c r="C213" s="24"/>
      <c r="D213" s="24"/>
      <c r="E213" s="24"/>
      <c r="F213" s="105"/>
      <c r="G213" s="153"/>
      <c r="H213" s="90"/>
      <c r="I213" s="169" t="s">
        <v>96</v>
      </c>
      <c r="J213" s="90"/>
      <c r="K213" s="90"/>
      <c r="L213" s="90"/>
      <c r="M213" s="168"/>
      <c r="N213" s="91"/>
      <c r="O213" s="77"/>
      <c r="P213" s="91"/>
      <c r="Q213" s="77"/>
      <c r="R213" s="83"/>
      <c r="S213" s="24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ht="7.5" customHeight="1">
      <c r="A214" s="25"/>
      <c r="B214" s="24"/>
      <c r="C214" s="24"/>
      <c r="D214" s="24"/>
      <c r="E214" s="24"/>
      <c r="F214" s="91"/>
      <c r="G214" s="105"/>
      <c r="H214" s="105"/>
      <c r="I214" s="20"/>
      <c r="S214" s="24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ht="7.5" customHeight="1">
      <c r="A215" s="25"/>
      <c r="B215" s="24"/>
      <c r="C215" s="24"/>
      <c r="D215" s="24"/>
      <c r="E215" s="24"/>
      <c r="F215" s="85">
        <v>2775.675</v>
      </c>
      <c r="G215" s="86">
        <f>ROUND(F215*mark_up,0)</f>
        <v>12185</v>
      </c>
      <c r="H215" s="109"/>
      <c r="I215" s="86">
        <f>ROUND(G215*1.12,0)</f>
        <v>13647</v>
      </c>
      <c r="J215" s="109"/>
      <c r="K215" s="86" t="s">
        <v>25</v>
      </c>
      <c r="L215" s="109"/>
      <c r="M215" s="86" t="s">
        <v>25</v>
      </c>
      <c r="N215" s="86"/>
      <c r="O215" s="86" t="s">
        <v>25</v>
      </c>
      <c r="P215" s="85"/>
      <c r="Q215" s="86" t="s">
        <v>25</v>
      </c>
      <c r="S215" s="24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ht="7.5" customHeight="1">
      <c r="A216" s="25"/>
      <c r="B216" s="24"/>
      <c r="C216" s="24"/>
      <c r="D216" s="24"/>
      <c r="E216" s="24"/>
      <c r="F216" s="87"/>
      <c r="G216" s="87"/>
      <c r="H216" s="110"/>
      <c r="I216" s="87"/>
      <c r="J216" s="110"/>
      <c r="K216" s="87"/>
      <c r="L216" s="110"/>
      <c r="M216" s="87"/>
      <c r="N216" s="87"/>
      <c r="O216" s="87"/>
      <c r="P216" s="87"/>
      <c r="Q216" s="87"/>
      <c r="S216" s="20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ht="7.5" customHeight="1">
      <c r="A217" s="1"/>
      <c r="B217" s="24"/>
      <c r="C217" s="24"/>
      <c r="D217" s="24"/>
      <c r="E217" s="24"/>
      <c r="R217" s="80" t="s">
        <v>21</v>
      </c>
      <c r="S217" s="157" t="s">
        <v>97</v>
      </c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ht="7.5" customHeight="1">
      <c r="A218" s="1"/>
      <c r="B218" s="24"/>
      <c r="C218" s="24"/>
      <c r="D218" s="24"/>
      <c r="E218" s="24"/>
      <c r="R218" s="20"/>
      <c r="S218" s="24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ht="7.5" customHeight="1">
      <c r="A219" s="1"/>
      <c r="B219" s="24"/>
      <c r="C219" s="24"/>
      <c r="D219" s="24"/>
      <c r="E219" s="24"/>
      <c r="S219" s="20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ht="7.5" customHeight="1">
      <c r="A220" s="1"/>
      <c r="B220" s="24"/>
      <c r="C220" s="24"/>
      <c r="D220" s="24"/>
      <c r="E220" s="24"/>
      <c r="F220" s="82"/>
      <c r="R220" s="80" t="s">
        <v>21</v>
      </c>
      <c r="S220" s="170" t="s">
        <v>98</v>
      </c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ht="7.5" customHeight="1">
      <c r="A221" s="1"/>
      <c r="B221" s="24"/>
      <c r="C221" s="20"/>
      <c r="D221" s="24"/>
      <c r="E221" s="24"/>
      <c r="F221" s="82"/>
      <c r="R221" s="20"/>
      <c r="S221" s="20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ht="7.5" customHeight="1">
      <c r="A222" s="1"/>
      <c r="B222" s="24"/>
      <c r="C222" s="94" t="s">
        <v>99</v>
      </c>
      <c r="D222" s="24"/>
      <c r="E222" s="24"/>
      <c r="F222" s="91"/>
      <c r="G222" s="153"/>
      <c r="H222" s="90"/>
      <c r="I222" s="171"/>
      <c r="J222" s="90"/>
      <c r="K222" s="171"/>
      <c r="L222" s="171"/>
      <c r="M222" s="77"/>
      <c r="N222" s="77"/>
      <c r="O222" s="77"/>
      <c r="P222" s="77"/>
      <c r="Q222" s="77"/>
      <c r="R222" s="80" t="s">
        <v>21</v>
      </c>
      <c r="S222" s="155" t="s">
        <v>79</v>
      </c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ht="7.5" customHeight="1">
      <c r="A223" s="1"/>
      <c r="B223" s="24"/>
      <c r="C223" s="24"/>
      <c r="D223" s="24"/>
      <c r="E223" s="24"/>
      <c r="F223" s="91"/>
      <c r="G223" s="153"/>
      <c r="H223" s="90"/>
      <c r="I223" s="90"/>
      <c r="J223" s="90"/>
      <c r="K223" s="90"/>
      <c r="L223" s="90"/>
      <c r="M223" s="77"/>
      <c r="N223" s="91"/>
      <c r="O223" s="77"/>
      <c r="P223" s="91"/>
      <c r="Q223" s="77"/>
      <c r="R223" s="20"/>
      <c r="S223" s="24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ht="7.5" customHeight="1">
      <c r="A224" s="1"/>
      <c r="B224" s="20"/>
      <c r="C224" s="98"/>
      <c r="D224" s="20"/>
      <c r="E224" s="20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64"/>
      <c r="S224" s="20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ht="7.5" customHeight="1">
      <c r="A225" s="1"/>
      <c r="B225" s="70" t="s">
        <v>18</v>
      </c>
      <c r="C225" s="107" t="s">
        <v>100</v>
      </c>
      <c r="D225" s="72" t="s">
        <v>101</v>
      </c>
      <c r="E225" s="148" t="s">
        <v>25</v>
      </c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5" t="s">
        <v>21</v>
      </c>
      <c r="S225" s="167" t="s">
        <v>102</v>
      </c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ht="7.5" customHeight="1">
      <c r="A226" s="1"/>
      <c r="B226" s="24"/>
      <c r="C226" s="24"/>
      <c r="D226" s="24"/>
      <c r="E226" s="24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20"/>
      <c r="S226" s="24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ht="7.5" customHeight="1">
      <c r="A227" s="25"/>
      <c r="B227" s="24"/>
      <c r="C227" s="24"/>
      <c r="D227" s="24"/>
      <c r="E227" s="24"/>
      <c r="F227" s="105"/>
      <c r="G227" s="105"/>
      <c r="R227" s="83"/>
      <c r="S227" s="20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ht="7.5" customHeight="1">
      <c r="A228" s="25"/>
      <c r="B228" s="24"/>
      <c r="C228" s="24"/>
      <c r="D228" s="24"/>
      <c r="E228" s="24"/>
      <c r="F228" s="105"/>
      <c r="G228" s="105"/>
      <c r="R228" s="80" t="s">
        <v>21</v>
      </c>
      <c r="S228" s="157" t="s">
        <v>103</v>
      </c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ht="7.5" customHeight="1">
      <c r="A229" s="25"/>
      <c r="B229" s="24"/>
      <c r="C229" s="24"/>
      <c r="D229" s="24"/>
      <c r="E229" s="24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20"/>
      <c r="S229" s="24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ht="7.5" customHeight="1">
      <c r="A230" s="1"/>
      <c r="B230" s="24"/>
      <c r="C230" s="24"/>
      <c r="D230" s="24"/>
      <c r="E230" s="24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3"/>
      <c r="S230" s="20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ht="7.5" customHeight="1">
      <c r="A231" s="1"/>
      <c r="B231" s="24"/>
      <c r="C231" s="24"/>
      <c r="D231" s="24"/>
      <c r="E231" s="24"/>
      <c r="F231" s="82"/>
      <c r="G231" s="17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0" t="s">
        <v>21</v>
      </c>
      <c r="S231" s="157" t="s">
        <v>104</v>
      </c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ht="7.5" customHeight="1">
      <c r="A232" s="1"/>
      <c r="B232" s="24"/>
      <c r="C232" s="24"/>
      <c r="D232" s="24"/>
      <c r="E232" s="24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20"/>
      <c r="S232" s="24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ht="7.5" customHeight="1">
      <c r="A233" s="1"/>
      <c r="B233" s="24"/>
      <c r="C233" s="24"/>
      <c r="D233" s="24"/>
      <c r="E233" s="24"/>
      <c r="F233" s="85">
        <v>1039.5</v>
      </c>
      <c r="G233" s="86">
        <f>ROUND(F233*mark_up,0)</f>
        <v>4563</v>
      </c>
      <c r="H233" s="109"/>
      <c r="I233" s="86" t="s">
        <v>25</v>
      </c>
      <c r="J233" s="85"/>
      <c r="K233" s="86" t="s">
        <v>25</v>
      </c>
      <c r="L233" s="85"/>
      <c r="M233" s="86" t="s">
        <v>25</v>
      </c>
      <c r="N233" s="85"/>
      <c r="O233" s="86" t="s">
        <v>25</v>
      </c>
      <c r="P233" s="85"/>
      <c r="Q233" s="86" t="s">
        <v>25</v>
      </c>
      <c r="R233" s="83"/>
      <c r="S233" s="20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ht="7.5" customHeight="1">
      <c r="A234" s="1"/>
      <c r="B234" s="24"/>
      <c r="C234" s="24"/>
      <c r="D234" s="24"/>
      <c r="E234" s="24"/>
      <c r="F234" s="87"/>
      <c r="G234" s="87"/>
      <c r="H234" s="110"/>
      <c r="I234" s="87"/>
      <c r="J234" s="87"/>
      <c r="K234" s="87"/>
      <c r="L234" s="87"/>
      <c r="M234" s="87"/>
      <c r="N234" s="87"/>
      <c r="O234" s="87"/>
      <c r="P234" s="87"/>
      <c r="Q234" s="87"/>
      <c r="S234" s="123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ht="7.5" customHeight="1">
      <c r="A235" s="1"/>
      <c r="B235" s="24"/>
      <c r="C235" s="24"/>
      <c r="D235" s="24"/>
      <c r="E235" s="24"/>
      <c r="F235" s="82"/>
      <c r="G235" s="15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S235" s="123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ht="7.5" customHeight="1">
      <c r="A236" s="1"/>
      <c r="B236" s="24"/>
      <c r="C236" s="24"/>
      <c r="D236" s="24"/>
      <c r="E236" s="24"/>
      <c r="F236" s="82"/>
      <c r="G236" s="15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S236" s="123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ht="7.5" customHeight="1">
      <c r="A237" s="1"/>
      <c r="B237" s="24"/>
      <c r="C237" s="24"/>
      <c r="D237" s="24"/>
      <c r="E237" s="24"/>
      <c r="F237" s="82"/>
      <c r="G237" s="153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S237" s="123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ht="7.5" customHeight="1">
      <c r="A238" s="1"/>
      <c r="B238" s="24"/>
      <c r="C238" s="20"/>
      <c r="D238" s="24"/>
      <c r="E238" s="24"/>
      <c r="F238" s="82"/>
      <c r="G238" s="153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S238" s="123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ht="7.5" customHeight="1">
      <c r="A239" s="1"/>
      <c r="B239" s="24"/>
      <c r="C239" s="94" t="s">
        <v>105</v>
      </c>
      <c r="D239" s="24"/>
      <c r="E239" s="24"/>
      <c r="F239" s="163"/>
      <c r="G239" s="15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S239" s="123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ht="7.5" customHeight="1">
      <c r="A240" s="1"/>
      <c r="B240" s="24"/>
      <c r="C240" s="24"/>
      <c r="D240" s="24"/>
      <c r="E240" s="24"/>
      <c r="F240" s="104"/>
      <c r="G240" s="153"/>
      <c r="H240" s="91"/>
      <c r="I240" s="77"/>
      <c r="J240" s="104"/>
      <c r="K240" s="77"/>
      <c r="L240" s="104"/>
      <c r="M240" s="77"/>
      <c r="N240" s="91"/>
      <c r="O240" s="77"/>
      <c r="P240" s="91"/>
      <c r="Q240" s="77"/>
      <c r="S240" s="123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ht="7.5" customHeight="1">
      <c r="A241" s="1"/>
      <c r="B241" s="20"/>
      <c r="C241" s="98"/>
      <c r="D241" s="20"/>
      <c r="E241" s="20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S241" s="123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ht="11.25" customHeight="1">
      <c r="A242" s="1"/>
      <c r="B242" s="113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5"/>
      <c r="S242" s="165" t="s">
        <v>43</v>
      </c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ht="11.25" customHeight="1">
      <c r="A243" s="1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95"/>
      <c r="S243" s="87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ht="11.25" customHeight="1">
      <c r="A244" s="1"/>
      <c r="B244" s="117" t="s">
        <v>106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9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ht="61.5" customHeight="1">
      <c r="A245" s="1"/>
      <c r="B245" s="2"/>
      <c r="C245" s="3"/>
      <c r="D245" s="3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2" t="s">
        <v>5</v>
      </c>
      <c r="P245" s="63"/>
      <c r="Q245" s="63"/>
      <c r="R245" s="63"/>
      <c r="S245" s="64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ht="34.5" customHeight="1">
      <c r="A246" s="1"/>
      <c r="B246" s="173" t="s">
        <v>6</v>
      </c>
      <c r="C246" s="166" t="s">
        <v>7</v>
      </c>
      <c r="D246" s="166" t="s">
        <v>8</v>
      </c>
      <c r="E246" s="174" t="s">
        <v>9</v>
      </c>
      <c r="F246" s="175" t="s">
        <v>10</v>
      </c>
      <c r="G246" s="176" t="s">
        <v>11</v>
      </c>
      <c r="H246" s="175" t="s">
        <v>10</v>
      </c>
      <c r="I246" s="176" t="s">
        <v>12</v>
      </c>
      <c r="J246" s="175" t="s">
        <v>10</v>
      </c>
      <c r="K246" s="176" t="s">
        <v>13</v>
      </c>
      <c r="L246" s="175" t="s">
        <v>10</v>
      </c>
      <c r="M246" s="176" t="s">
        <v>14</v>
      </c>
      <c r="N246" s="175" t="s">
        <v>10</v>
      </c>
      <c r="O246" s="176" t="s">
        <v>15</v>
      </c>
      <c r="P246" s="66" t="s">
        <v>10</v>
      </c>
      <c r="Q246" s="67" t="s">
        <v>16</v>
      </c>
      <c r="R246" s="68" t="s">
        <v>17</v>
      </c>
      <c r="S246" s="69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ht="7.5" customHeight="1">
      <c r="A247" s="1"/>
      <c r="B247" s="70" t="s">
        <v>18</v>
      </c>
      <c r="C247" s="107" t="s">
        <v>107</v>
      </c>
      <c r="D247" s="177" t="s">
        <v>108</v>
      </c>
      <c r="E247" s="148" t="s">
        <v>25</v>
      </c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5" t="s">
        <v>21</v>
      </c>
      <c r="S247" s="167" t="s">
        <v>109</v>
      </c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ht="7.5" customHeight="1">
      <c r="A248" s="1"/>
      <c r="B248" s="24"/>
      <c r="C248" s="24"/>
      <c r="D248" s="24"/>
      <c r="E248" s="24"/>
      <c r="F248" s="105"/>
      <c r="G248" s="105"/>
      <c r="R248" s="20"/>
      <c r="S248" s="24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ht="7.5" customHeight="1">
      <c r="A249" s="1"/>
      <c r="B249" s="24"/>
      <c r="C249" s="24"/>
      <c r="D249" s="24"/>
      <c r="E249" s="24"/>
      <c r="F249" s="105"/>
      <c r="G249" s="105"/>
      <c r="R249" s="79"/>
      <c r="S249" s="20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ht="7.5" customHeight="1">
      <c r="A250" s="1"/>
      <c r="B250" s="24"/>
      <c r="C250" s="24"/>
      <c r="D250" s="24"/>
      <c r="E250" s="24"/>
      <c r="F250" s="82"/>
      <c r="G250" s="153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0" t="s">
        <v>21</v>
      </c>
      <c r="S250" s="157" t="s">
        <v>110</v>
      </c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ht="7.5" customHeight="1">
      <c r="A251" s="1"/>
      <c r="B251" s="24"/>
      <c r="C251" s="24"/>
      <c r="D251" s="24"/>
      <c r="E251" s="24"/>
      <c r="F251" s="105"/>
      <c r="G251" s="153"/>
      <c r="H251" s="105"/>
      <c r="I251" s="105"/>
      <c r="J251" s="105"/>
      <c r="K251" s="105"/>
      <c r="L251" s="105"/>
      <c r="M251" s="105"/>
      <c r="N251" s="105"/>
      <c r="O251" s="105"/>
      <c r="P251" s="105"/>
      <c r="Q251" s="82"/>
      <c r="R251" s="20"/>
      <c r="S251" s="20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ht="7.5" customHeight="1">
      <c r="A252" s="1"/>
      <c r="B252" s="24"/>
      <c r="C252" s="24"/>
      <c r="D252" s="24"/>
      <c r="E252" s="24"/>
      <c r="F252" s="82"/>
      <c r="G252" s="153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0" t="s">
        <v>21</v>
      </c>
      <c r="S252" s="157" t="s">
        <v>111</v>
      </c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ht="7.5" customHeight="1">
      <c r="A253" s="1"/>
      <c r="B253" s="24"/>
      <c r="C253" s="24"/>
      <c r="D253" s="24"/>
      <c r="E253" s="24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20"/>
      <c r="S253" s="24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ht="7.5" customHeight="1">
      <c r="A254" s="1"/>
      <c r="B254" s="24"/>
      <c r="C254" s="24"/>
      <c r="D254" s="24"/>
      <c r="E254" s="24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83"/>
      <c r="S254" s="24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ht="7.5" customHeight="1">
      <c r="A255" s="1"/>
      <c r="B255" s="24"/>
      <c r="C255" s="24"/>
      <c r="D255" s="24"/>
      <c r="E255" s="24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83"/>
      <c r="S255" s="24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ht="7.5" customHeight="1">
      <c r="A256" s="25"/>
      <c r="B256" s="24"/>
      <c r="C256" s="24"/>
      <c r="D256" s="24"/>
      <c r="E256" s="24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3"/>
      <c r="S256" s="20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ht="7.5" customHeight="1">
      <c r="A257" s="25"/>
      <c r="B257" s="24"/>
      <c r="C257" s="24"/>
      <c r="D257" s="24"/>
      <c r="E257" s="24"/>
      <c r="R257" s="80" t="s">
        <v>21</v>
      </c>
      <c r="S257" s="155" t="s">
        <v>112</v>
      </c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ht="7.5" customHeight="1">
      <c r="A258" s="25"/>
      <c r="B258" s="24"/>
      <c r="C258" s="24"/>
      <c r="D258" s="24"/>
      <c r="E258" s="24"/>
      <c r="R258" s="20"/>
      <c r="S258" s="24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ht="7.5" customHeight="1">
      <c r="A259" s="1"/>
      <c r="B259" s="24"/>
      <c r="C259" s="24"/>
      <c r="D259" s="24"/>
      <c r="E259" s="24"/>
      <c r="F259" s="82"/>
      <c r="G259" s="153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3"/>
      <c r="S259" s="20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ht="7.5" customHeight="1">
      <c r="A260" s="1"/>
      <c r="B260" s="24"/>
      <c r="C260" s="24"/>
      <c r="D260" s="24"/>
      <c r="E260" s="24"/>
      <c r="F260" s="85">
        <v>2784.6</v>
      </c>
      <c r="G260" s="86">
        <f>ROUND(F260*mark_up,0)</f>
        <v>12224</v>
      </c>
      <c r="H260" s="109"/>
      <c r="I260" s="86" t="s">
        <v>25</v>
      </c>
      <c r="J260" s="85"/>
      <c r="K260" s="86" t="s">
        <v>25</v>
      </c>
      <c r="L260" s="85"/>
      <c r="M260" s="86" t="s">
        <v>25</v>
      </c>
      <c r="N260" s="86"/>
      <c r="O260" s="86" t="s">
        <v>25</v>
      </c>
      <c r="P260" s="85"/>
      <c r="Q260" s="86" t="s">
        <v>25</v>
      </c>
      <c r="R260" s="80" t="s">
        <v>21</v>
      </c>
      <c r="S260" s="155" t="s">
        <v>113</v>
      </c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ht="7.5" customHeight="1">
      <c r="A261" s="1"/>
      <c r="B261" s="24"/>
      <c r="C261" s="24"/>
      <c r="D261" s="24"/>
      <c r="E261" s="24"/>
      <c r="F261" s="87"/>
      <c r="G261" s="87"/>
      <c r="H261" s="110"/>
      <c r="I261" s="87"/>
      <c r="J261" s="87"/>
      <c r="K261" s="87"/>
      <c r="L261" s="87"/>
      <c r="M261" s="87"/>
      <c r="N261" s="87"/>
      <c r="O261" s="87"/>
      <c r="P261" s="87"/>
      <c r="Q261" s="87"/>
      <c r="R261" s="20"/>
      <c r="S261" s="24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ht="7.5" customHeight="1">
      <c r="A262" s="1"/>
      <c r="B262" s="24"/>
      <c r="C262" s="24"/>
      <c r="D262" s="24"/>
      <c r="E262" s="24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83"/>
      <c r="S262" s="20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ht="7.5" customHeight="1">
      <c r="A263" s="25"/>
      <c r="B263" s="24"/>
      <c r="C263" s="24"/>
      <c r="D263" s="24"/>
      <c r="E263" s="24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80" t="s">
        <v>21</v>
      </c>
      <c r="S263" s="155" t="s">
        <v>114</v>
      </c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ht="7.5" customHeight="1">
      <c r="A264" s="25"/>
      <c r="B264" s="24"/>
      <c r="C264" s="24"/>
      <c r="D264" s="24"/>
      <c r="E264" s="24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20"/>
      <c r="S264" s="24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ht="7.5" customHeight="1">
      <c r="A265" s="25"/>
      <c r="B265" s="24"/>
      <c r="C265" s="24"/>
      <c r="D265" s="24"/>
      <c r="E265" s="24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83"/>
      <c r="S265" s="20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ht="7.5" customHeight="1">
      <c r="A266" s="1"/>
      <c r="B266" s="24"/>
      <c r="C266" s="24"/>
      <c r="D266" s="24"/>
      <c r="E266" s="24"/>
      <c r="F266" s="82"/>
      <c r="G266" s="153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ht="7.5" customHeight="1">
      <c r="A267" s="1"/>
      <c r="B267" s="24"/>
      <c r="C267" s="24"/>
      <c r="D267" s="24"/>
      <c r="E267" s="24"/>
      <c r="F267" s="105"/>
      <c r="G267" s="153"/>
      <c r="H267" s="105"/>
      <c r="I267" s="105"/>
      <c r="J267" s="105"/>
      <c r="K267" s="105"/>
      <c r="L267" s="105"/>
      <c r="M267" s="105"/>
      <c r="N267" s="105"/>
      <c r="O267" s="105"/>
      <c r="P267" s="105"/>
      <c r="Q267" s="82"/>
      <c r="R267" s="79"/>
      <c r="S267" s="178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ht="7.5" customHeight="1">
      <c r="A268" s="1"/>
      <c r="B268" s="24"/>
      <c r="C268" s="24"/>
      <c r="D268" s="24"/>
      <c r="E268" s="24"/>
      <c r="F268" s="82"/>
      <c r="G268" s="153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79"/>
      <c r="S268" s="178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ht="7.5" customHeight="1">
      <c r="A269" s="25"/>
      <c r="B269" s="24"/>
      <c r="C269" s="24"/>
      <c r="D269" s="24"/>
      <c r="E269" s="24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ht="7.5" customHeight="1">
      <c r="A270" s="25"/>
      <c r="B270" s="24"/>
      <c r="C270" s="24"/>
      <c r="D270" s="24"/>
      <c r="E270" s="24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ht="7.5" customHeight="1">
      <c r="A271" s="25"/>
      <c r="B271" s="24"/>
      <c r="C271" s="20"/>
      <c r="D271" s="24"/>
      <c r="E271" s="24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ht="7.5" customHeight="1">
      <c r="A272" s="1"/>
      <c r="B272" s="24"/>
      <c r="C272" s="94" t="s">
        <v>115</v>
      </c>
      <c r="D272" s="24"/>
      <c r="E272" s="24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ht="7.5" customHeight="1">
      <c r="A273" s="1"/>
      <c r="B273" s="24"/>
      <c r="C273" s="24"/>
      <c r="D273" s="24"/>
      <c r="E273" s="24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ht="7.5" customHeight="1">
      <c r="A274" s="1"/>
      <c r="B274" s="98"/>
      <c r="C274" s="98"/>
      <c r="D274" s="98"/>
      <c r="E274" s="98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ht="7.5" customHeight="1">
      <c r="A275" s="1"/>
      <c r="B275" s="179" t="s">
        <v>18</v>
      </c>
      <c r="C275" s="107" t="s">
        <v>116</v>
      </c>
      <c r="D275" s="180" t="s">
        <v>117</v>
      </c>
      <c r="E275" s="84" t="s">
        <v>25</v>
      </c>
      <c r="G275" s="150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75" t="s">
        <v>21</v>
      </c>
      <c r="S275" s="152" t="s">
        <v>109</v>
      </c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ht="7.5" customHeight="1">
      <c r="A276" s="1"/>
      <c r="B276" s="24"/>
      <c r="C276" s="24"/>
      <c r="D276" s="24"/>
      <c r="E276" s="24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20"/>
      <c r="S276" s="24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ht="7.5" customHeight="1">
      <c r="A277" s="1"/>
      <c r="B277" s="24"/>
      <c r="C277" s="24"/>
      <c r="D277" s="24"/>
      <c r="E277" s="24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79"/>
      <c r="S277" s="20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ht="7.5" customHeight="1">
      <c r="A278" s="1"/>
      <c r="B278" s="24"/>
      <c r="C278" s="24"/>
      <c r="D278" s="24"/>
      <c r="E278" s="24"/>
      <c r="G278" s="153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0" t="s">
        <v>21</v>
      </c>
      <c r="S278" s="155" t="s">
        <v>110</v>
      </c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ht="7.5" customHeight="1">
      <c r="A279" s="1"/>
      <c r="B279" s="24"/>
      <c r="C279" s="24"/>
      <c r="D279" s="24"/>
      <c r="E279" s="24"/>
      <c r="G279" s="15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20"/>
      <c r="S279" s="20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ht="7.5" customHeight="1">
      <c r="A280" s="1"/>
      <c r="B280" s="24"/>
      <c r="C280" s="24"/>
      <c r="D280" s="24"/>
      <c r="E280" s="24"/>
      <c r="R280" s="80" t="s">
        <v>21</v>
      </c>
      <c r="S280" s="157" t="s">
        <v>118</v>
      </c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ht="7.5" customHeight="1">
      <c r="A281" s="1"/>
      <c r="B281" s="24"/>
      <c r="C281" s="24"/>
      <c r="D281" s="24"/>
      <c r="E281" s="24"/>
      <c r="R281" s="20"/>
      <c r="S281" s="24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ht="7.5" customHeight="1">
      <c r="A282" s="1"/>
      <c r="B282" s="24"/>
      <c r="C282" s="24"/>
      <c r="D282" s="24"/>
      <c r="E282" s="24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79"/>
      <c r="S282" s="24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ht="7.5" customHeight="1">
      <c r="A283" s="25"/>
      <c r="B283" s="24"/>
      <c r="C283" s="24"/>
      <c r="D283" s="24"/>
      <c r="E283" s="24"/>
      <c r="R283" s="83"/>
      <c r="S283" s="24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ht="7.5" customHeight="1">
      <c r="A284" s="25"/>
      <c r="B284" s="24"/>
      <c r="C284" s="24"/>
      <c r="D284" s="24"/>
      <c r="E284" s="24"/>
      <c r="R284" s="83"/>
      <c r="S284" s="20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ht="7.5" customHeight="1">
      <c r="A285" s="25"/>
      <c r="B285" s="24"/>
      <c r="C285" s="24"/>
      <c r="D285" s="24"/>
      <c r="E285" s="24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0" t="s">
        <v>21</v>
      </c>
      <c r="S285" s="157" t="s">
        <v>119</v>
      </c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ht="7.5" customHeight="1">
      <c r="A286" s="1"/>
      <c r="B286" s="24"/>
      <c r="C286" s="24"/>
      <c r="D286" s="24"/>
      <c r="E286" s="24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20"/>
      <c r="S286" s="20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ht="7.5" customHeight="1">
      <c r="A287" s="1"/>
      <c r="B287" s="24"/>
      <c r="C287" s="24"/>
      <c r="D287" s="24"/>
      <c r="E287" s="24"/>
      <c r="F287" s="85">
        <v>1885.411</v>
      </c>
      <c r="G287" s="86">
        <f>ROUND(F287*mark_up,0)</f>
        <v>8277</v>
      </c>
      <c r="H287" s="109"/>
      <c r="I287" s="86" t="s">
        <v>25</v>
      </c>
      <c r="J287" s="85"/>
      <c r="K287" s="86" t="s">
        <v>25</v>
      </c>
      <c r="L287" s="85"/>
      <c r="M287" s="86" t="s">
        <v>25</v>
      </c>
      <c r="N287" s="86"/>
      <c r="O287" s="86" t="s">
        <v>25</v>
      </c>
      <c r="P287" s="85"/>
      <c r="Q287" s="86" t="s">
        <v>25</v>
      </c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ht="7.5" customHeight="1">
      <c r="A288" s="1"/>
      <c r="B288" s="24"/>
      <c r="C288" s="24"/>
      <c r="D288" s="24"/>
      <c r="E288" s="24"/>
      <c r="F288" s="87"/>
      <c r="G288" s="87"/>
      <c r="H288" s="110"/>
      <c r="I288" s="87"/>
      <c r="J288" s="87"/>
      <c r="K288" s="87"/>
      <c r="L288" s="87"/>
      <c r="M288" s="87"/>
      <c r="N288" s="87"/>
      <c r="O288" s="87"/>
      <c r="P288" s="87"/>
      <c r="Q288" s="87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ht="7.5" customHeight="1">
      <c r="A289" s="1"/>
      <c r="B289" s="24"/>
      <c r="C289" s="24"/>
      <c r="D289" s="24"/>
      <c r="E289" s="24"/>
      <c r="F289" s="82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ht="7.5" customHeight="1">
      <c r="A290" s="1"/>
      <c r="B290" s="24"/>
      <c r="C290" s="24"/>
      <c r="D290" s="24"/>
      <c r="E290" s="24"/>
      <c r="F290" s="163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ht="7.5" customHeight="1">
      <c r="A291" s="1"/>
      <c r="B291" s="24"/>
      <c r="C291" s="24"/>
      <c r="D291" s="24"/>
      <c r="E291" s="24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ht="7.5" customHeight="1">
      <c r="A292" s="1"/>
      <c r="B292" s="24"/>
      <c r="C292" s="24"/>
      <c r="D292" s="24"/>
      <c r="E292" s="24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ht="7.5" customHeight="1">
      <c r="A293" s="1"/>
      <c r="B293" s="24"/>
      <c r="C293" s="24"/>
      <c r="D293" s="24"/>
      <c r="E293" s="24"/>
      <c r="F293" s="82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ht="7.5" customHeight="1">
      <c r="A294" s="25"/>
      <c r="B294" s="24"/>
      <c r="C294" s="24"/>
      <c r="D294" s="24"/>
      <c r="E294" s="24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ht="7.5" customHeight="1">
      <c r="A295" s="25"/>
      <c r="B295" s="24"/>
      <c r="C295" s="24"/>
      <c r="D295" s="24"/>
      <c r="E295" s="24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ht="7.5" customHeight="1">
      <c r="A296" s="25"/>
      <c r="B296" s="24"/>
      <c r="C296" s="24"/>
      <c r="D296" s="24"/>
      <c r="E296" s="24"/>
      <c r="F296" s="82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ht="7.5" customHeight="1">
      <c r="A297" s="1"/>
      <c r="B297" s="24"/>
      <c r="C297" s="24"/>
      <c r="D297" s="24"/>
      <c r="E297" s="24"/>
      <c r="F297" s="82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ht="7.5" customHeight="1">
      <c r="A298" s="1"/>
      <c r="B298" s="24"/>
      <c r="C298" s="24"/>
      <c r="D298" s="24"/>
      <c r="E298" s="24"/>
      <c r="F298" s="163"/>
      <c r="G298" s="15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S298" s="123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ht="7.5" customHeight="1">
      <c r="A299" s="25"/>
      <c r="B299" s="24"/>
      <c r="C299" s="20"/>
      <c r="D299" s="24"/>
      <c r="E299" s="24"/>
      <c r="F299" s="82"/>
      <c r="G299" s="153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S299" s="123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ht="7.5" customHeight="1">
      <c r="A300" s="25"/>
      <c r="B300" s="24"/>
      <c r="C300" s="94" t="s">
        <v>120</v>
      </c>
      <c r="D300" s="24"/>
      <c r="E300" s="24"/>
      <c r="F300" s="82"/>
      <c r="G300" s="153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S300" s="123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ht="7.5" customHeight="1">
      <c r="A301" s="25"/>
      <c r="B301" s="24"/>
      <c r="C301" s="24"/>
      <c r="D301" s="24"/>
      <c r="E301" s="24"/>
      <c r="F301" s="163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S301" s="123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ht="7.5" customHeight="1">
      <c r="A302" s="1"/>
      <c r="B302" s="98"/>
      <c r="C302" s="98"/>
      <c r="D302" s="98"/>
      <c r="E302" s="98"/>
      <c r="F302" s="105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S302" s="123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ht="11.25" customHeight="1">
      <c r="A303" s="1"/>
      <c r="B303" s="113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5"/>
      <c r="S303" s="165" t="s">
        <v>43</v>
      </c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ht="11.25" customHeight="1">
      <c r="A304" s="1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95"/>
      <c r="S304" s="87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ht="11.25" customHeight="1">
      <c r="A305" s="1"/>
      <c r="B305" s="117" t="s">
        <v>121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9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ht="61.5" customHeight="1">
      <c r="A306" s="1"/>
      <c r="B306" s="2"/>
      <c r="C306" s="3"/>
      <c r="D306" s="3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2" t="s">
        <v>5</v>
      </c>
      <c r="P306" s="63"/>
      <c r="Q306" s="63"/>
      <c r="R306" s="63"/>
      <c r="S306" s="64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ht="34.5" customHeight="1">
      <c r="A307" s="1"/>
      <c r="B307" s="65" t="s">
        <v>6</v>
      </c>
      <c r="C307" s="65" t="s">
        <v>7</v>
      </c>
      <c r="D307" s="65" t="s">
        <v>8</v>
      </c>
      <c r="E307" s="65" t="s">
        <v>9</v>
      </c>
      <c r="F307" s="66" t="s">
        <v>10</v>
      </c>
      <c r="G307" s="176" t="s">
        <v>11</v>
      </c>
      <c r="H307" s="66" t="s">
        <v>10</v>
      </c>
      <c r="I307" s="67" t="s">
        <v>12</v>
      </c>
      <c r="J307" s="66" t="s">
        <v>10</v>
      </c>
      <c r="K307" s="67" t="s">
        <v>13</v>
      </c>
      <c r="L307" s="66" t="s">
        <v>10</v>
      </c>
      <c r="M307" s="67" t="s">
        <v>14</v>
      </c>
      <c r="N307" s="66" t="s">
        <v>10</v>
      </c>
      <c r="O307" s="67" t="s">
        <v>15</v>
      </c>
      <c r="P307" s="66" t="s">
        <v>10</v>
      </c>
      <c r="Q307" s="67" t="s">
        <v>16</v>
      </c>
      <c r="R307" s="68" t="s">
        <v>17</v>
      </c>
      <c r="S307" s="69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ht="7.5" customHeight="1">
      <c r="A308" s="1"/>
      <c r="B308" s="179" t="s">
        <v>18</v>
      </c>
      <c r="C308" s="107" t="s">
        <v>122</v>
      </c>
      <c r="D308" s="82"/>
      <c r="E308" s="162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75" t="s">
        <v>21</v>
      </c>
      <c r="S308" s="152" t="s">
        <v>123</v>
      </c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ht="7.5" customHeight="1">
      <c r="A309" s="1"/>
      <c r="B309" s="24"/>
      <c r="C309" s="24"/>
      <c r="D309" s="181"/>
      <c r="E309" s="16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20"/>
      <c r="S309" s="24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ht="7.5" customHeight="1">
      <c r="A310" s="1"/>
      <c r="B310" s="24"/>
      <c r="C310" s="24"/>
      <c r="D310" s="181"/>
      <c r="E310" s="16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S310" s="20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ht="7.5" customHeight="1">
      <c r="A311" s="1"/>
      <c r="B311" s="24"/>
      <c r="C311" s="24"/>
      <c r="D311" s="181"/>
      <c r="E311" s="16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80" t="s">
        <v>21</v>
      </c>
      <c r="S311" s="155" t="s">
        <v>47</v>
      </c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ht="7.5" customHeight="1">
      <c r="A312" s="1"/>
      <c r="B312" s="24"/>
      <c r="C312" s="24"/>
      <c r="D312" s="181"/>
      <c r="E312" s="16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20"/>
      <c r="S312" s="20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ht="7.5" customHeight="1">
      <c r="A313" s="1"/>
      <c r="B313" s="24"/>
      <c r="C313" s="24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0" t="s">
        <v>21</v>
      </c>
      <c r="S313" s="155" t="s">
        <v>124</v>
      </c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ht="7.5" customHeight="1">
      <c r="A314" s="1"/>
      <c r="B314" s="24"/>
      <c r="C314" s="24"/>
      <c r="R314" s="20"/>
      <c r="S314" s="24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ht="7.5" customHeight="1">
      <c r="A315" s="25"/>
      <c r="B315" s="24"/>
      <c r="C315" s="24"/>
      <c r="R315" s="83"/>
      <c r="S315" s="20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ht="7.5" customHeight="1">
      <c r="A316" s="25"/>
      <c r="B316" s="24"/>
      <c r="C316" s="24"/>
      <c r="R316" s="80" t="s">
        <v>21</v>
      </c>
      <c r="S316" s="155" t="s">
        <v>125</v>
      </c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ht="7.5" customHeight="1">
      <c r="A317" s="25"/>
      <c r="B317" s="24"/>
      <c r="C317" s="24"/>
      <c r="D317" s="182" t="s">
        <v>126</v>
      </c>
      <c r="E317" s="183" t="s">
        <v>25</v>
      </c>
      <c r="F317" s="85">
        <v>2191.518</v>
      </c>
      <c r="G317" s="86">
        <f>ROUND(F317*mark_up,0)</f>
        <v>9621</v>
      </c>
      <c r="H317" s="184"/>
      <c r="I317" s="185" t="s">
        <v>25</v>
      </c>
      <c r="J317" s="184"/>
      <c r="K317" s="185" t="s">
        <v>25</v>
      </c>
      <c r="L317" s="184"/>
      <c r="M317" s="185" t="s">
        <v>25</v>
      </c>
      <c r="N317" s="184"/>
      <c r="O317" s="185" t="s">
        <v>25</v>
      </c>
      <c r="P317" s="184"/>
      <c r="Q317" s="185" t="s">
        <v>25</v>
      </c>
      <c r="R317" s="20"/>
      <c r="S317" s="24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ht="7.5" customHeight="1">
      <c r="A318" s="1"/>
      <c r="B318" s="24"/>
      <c r="C318" s="24"/>
      <c r="D318" s="20"/>
      <c r="E318" s="20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164"/>
      <c r="S318" s="20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ht="7.5" customHeight="1">
      <c r="A319" s="25"/>
      <c r="B319" s="24"/>
      <c r="C319" s="24"/>
      <c r="D319" s="182" t="s">
        <v>127</v>
      </c>
      <c r="E319" s="183" t="s">
        <v>25</v>
      </c>
      <c r="F319" s="85">
        <v>2601.606</v>
      </c>
      <c r="G319" s="86">
        <f>ROUND(F319*mark_up,0)</f>
        <v>11421</v>
      </c>
      <c r="H319" s="184"/>
      <c r="I319" s="185" t="s">
        <v>25</v>
      </c>
      <c r="J319" s="184"/>
      <c r="K319" s="185" t="s">
        <v>25</v>
      </c>
      <c r="L319" s="184"/>
      <c r="M319" s="185" t="s">
        <v>25</v>
      </c>
      <c r="N319" s="184"/>
      <c r="O319" s="185" t="s">
        <v>25</v>
      </c>
      <c r="P319" s="184"/>
      <c r="Q319" s="185" t="s">
        <v>25</v>
      </c>
      <c r="R319" s="80" t="s">
        <v>21</v>
      </c>
      <c r="S319" s="157" t="s">
        <v>128</v>
      </c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ht="7.5" customHeight="1">
      <c r="A320" s="25"/>
      <c r="B320" s="24"/>
      <c r="C320" s="24"/>
      <c r="D320" s="20"/>
      <c r="E320" s="20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20"/>
      <c r="S320" s="24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ht="7.5" customHeight="1">
      <c r="A321" s="25"/>
      <c r="B321" s="24"/>
      <c r="C321" s="24"/>
      <c r="F321" s="105"/>
      <c r="G321" s="105"/>
      <c r="R321" s="83"/>
      <c r="S321" s="24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ht="7.5" customHeight="1">
      <c r="A322" s="1"/>
      <c r="B322" s="24"/>
      <c r="C322" s="24"/>
      <c r="F322" s="105"/>
      <c r="G322" s="105"/>
      <c r="S322" s="24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ht="7.5" customHeight="1">
      <c r="A323" s="1"/>
      <c r="B323" s="24"/>
      <c r="C323" s="24"/>
      <c r="F323" s="105"/>
      <c r="G323" s="105"/>
      <c r="S323" s="20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ht="7.5" customHeight="1">
      <c r="A324" s="1"/>
      <c r="B324" s="24"/>
      <c r="C324" s="24"/>
      <c r="F324" s="105"/>
      <c r="G324" s="105"/>
      <c r="R324" s="80" t="s">
        <v>21</v>
      </c>
      <c r="S324" s="140" t="s">
        <v>129</v>
      </c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ht="7.5" customHeight="1">
      <c r="A325" s="1"/>
      <c r="B325" s="24"/>
      <c r="C325" s="24"/>
      <c r="F325" s="105"/>
      <c r="G325" s="105"/>
      <c r="R325" s="20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ht="7.5" customHeight="1">
      <c r="A326" s="25"/>
      <c r="B326" s="24"/>
      <c r="C326" s="24"/>
      <c r="F326" s="105"/>
      <c r="G326" s="105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ht="7.5" customHeight="1">
      <c r="A327" s="25"/>
      <c r="B327" s="24"/>
      <c r="C327" s="24"/>
      <c r="F327" s="105"/>
      <c r="G327" s="105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ht="7.5" customHeight="1">
      <c r="A328" s="25"/>
      <c r="B328" s="20"/>
      <c r="C328" s="20"/>
      <c r="F328" s="105"/>
      <c r="G328" s="105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ht="7.5" customHeight="1">
      <c r="A329" s="1"/>
      <c r="C329" s="94" t="s">
        <v>130</v>
      </c>
      <c r="D329" s="94" t="s">
        <v>131</v>
      </c>
      <c r="F329" s="105"/>
      <c r="G329" s="105"/>
      <c r="S329" s="12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ht="7.5" customHeight="1">
      <c r="A330" s="1"/>
      <c r="C330" s="24"/>
      <c r="D330" s="24"/>
      <c r="F330" s="105"/>
      <c r="G330" s="105"/>
      <c r="S330" s="12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ht="7.5" customHeight="1">
      <c r="A331" s="1"/>
      <c r="C331" s="24"/>
      <c r="D331" s="24"/>
      <c r="F331" s="105"/>
      <c r="G331" s="105"/>
      <c r="S331" s="12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ht="7.5" customHeight="1">
      <c r="A332" s="1"/>
      <c r="C332" s="98"/>
      <c r="D332" s="98"/>
      <c r="E332" s="112"/>
      <c r="F332" s="186"/>
      <c r="G332" s="186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43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ht="7.5" customHeight="1">
      <c r="A333" s="1"/>
      <c r="B333" s="70" t="s">
        <v>18</v>
      </c>
      <c r="C333" s="107" t="s">
        <v>132</v>
      </c>
      <c r="D333" s="73"/>
      <c r="E333" s="162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75" t="s">
        <v>21</v>
      </c>
      <c r="S333" s="167" t="s">
        <v>123</v>
      </c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ht="7.5" customHeight="1">
      <c r="A334" s="1"/>
      <c r="B334" s="24"/>
      <c r="C334" s="24"/>
      <c r="D334" s="181"/>
      <c r="E334" s="16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20"/>
      <c r="S334" s="24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ht="7.5" customHeight="1">
      <c r="A335" s="1"/>
      <c r="B335" s="24"/>
      <c r="C335" s="24"/>
      <c r="D335" s="181"/>
      <c r="E335" s="16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S335" s="20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ht="7.5" customHeight="1">
      <c r="A336" s="1"/>
      <c r="B336" s="24"/>
      <c r="C336" s="24"/>
      <c r="D336" s="181"/>
      <c r="E336" s="16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80" t="s">
        <v>21</v>
      </c>
      <c r="S336" s="157" t="s">
        <v>47</v>
      </c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ht="7.5" customHeight="1">
      <c r="A337" s="1"/>
      <c r="B337" s="24"/>
      <c r="C337" s="24"/>
      <c r="D337" s="181"/>
      <c r="E337" s="16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20"/>
      <c r="S337" s="20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ht="7.5" customHeight="1">
      <c r="A338" s="1"/>
      <c r="B338" s="24"/>
      <c r="C338" s="24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0" t="s">
        <v>21</v>
      </c>
      <c r="S338" s="157" t="s">
        <v>124</v>
      </c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ht="7.5" customHeight="1">
      <c r="A339" s="1"/>
      <c r="B339" s="24"/>
      <c r="C339" s="24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20"/>
      <c r="S339" s="24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ht="7.5" customHeight="1">
      <c r="A340" s="25"/>
      <c r="B340" s="24"/>
      <c r="C340" s="24"/>
      <c r="F340" s="105"/>
      <c r="G340" s="105"/>
      <c r="R340" s="164"/>
      <c r="S340" s="20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ht="7.5" customHeight="1">
      <c r="A341" s="25"/>
      <c r="B341" s="24"/>
      <c r="C341" s="24"/>
      <c r="F341" s="105"/>
      <c r="G341" s="105"/>
      <c r="R341" s="80" t="s">
        <v>21</v>
      </c>
      <c r="S341" s="157" t="s">
        <v>125</v>
      </c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ht="7.5" customHeight="1">
      <c r="A342" s="25"/>
      <c r="B342" s="24"/>
      <c r="C342" s="24"/>
      <c r="F342" s="105"/>
      <c r="G342" s="105"/>
      <c r="R342" s="20"/>
      <c r="S342" s="24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ht="7.5" customHeight="1">
      <c r="A343" s="1"/>
      <c r="B343" s="24"/>
      <c r="C343" s="24"/>
      <c r="F343" s="105"/>
      <c r="G343" s="105"/>
      <c r="R343" s="79"/>
      <c r="S343" s="20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ht="7.5" customHeight="1">
      <c r="A344" s="1"/>
      <c r="B344" s="24"/>
      <c r="C344" s="24"/>
      <c r="D344" s="182" t="s">
        <v>126</v>
      </c>
      <c r="E344" s="183" t="s">
        <v>25</v>
      </c>
      <c r="F344" s="85">
        <v>2182.1205</v>
      </c>
      <c r="G344" s="86">
        <f>ROUND(F344*mark_up,0)</f>
        <v>9580</v>
      </c>
      <c r="H344" s="184"/>
      <c r="I344" s="185" t="s">
        <v>25</v>
      </c>
      <c r="J344" s="184"/>
      <c r="K344" s="185" t="s">
        <v>25</v>
      </c>
      <c r="L344" s="184"/>
      <c r="M344" s="185" t="s">
        <v>25</v>
      </c>
      <c r="N344" s="184"/>
      <c r="O344" s="185" t="s">
        <v>25</v>
      </c>
      <c r="P344" s="184"/>
      <c r="Q344" s="185" t="s">
        <v>25</v>
      </c>
      <c r="R344" s="80" t="s">
        <v>21</v>
      </c>
      <c r="S344" s="157" t="s">
        <v>128</v>
      </c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ht="7.5" customHeight="1">
      <c r="A345" s="1"/>
      <c r="B345" s="24"/>
      <c r="C345" s="24"/>
      <c r="D345" s="20"/>
      <c r="E345" s="20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20"/>
      <c r="S345" s="24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ht="7.5" customHeight="1">
      <c r="A346" s="1"/>
      <c r="B346" s="24"/>
      <c r="C346" s="24"/>
      <c r="D346" s="182" t="s">
        <v>127</v>
      </c>
      <c r="E346" s="183" t="s">
        <v>25</v>
      </c>
      <c r="F346" s="85">
        <v>2584.68</v>
      </c>
      <c r="G346" s="86">
        <f>ROUND(F346*mark_up,0)</f>
        <v>11347</v>
      </c>
      <c r="H346" s="184"/>
      <c r="I346" s="185" t="s">
        <v>25</v>
      </c>
      <c r="J346" s="184"/>
      <c r="K346" s="185" t="s">
        <v>25</v>
      </c>
      <c r="L346" s="184"/>
      <c r="M346" s="185" t="s">
        <v>25</v>
      </c>
      <c r="N346" s="184"/>
      <c r="O346" s="185" t="s">
        <v>25</v>
      </c>
      <c r="P346" s="184"/>
      <c r="Q346" s="185" t="s">
        <v>25</v>
      </c>
      <c r="S346" s="24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ht="7.5" customHeight="1">
      <c r="A347" s="1"/>
      <c r="B347" s="24"/>
      <c r="C347" s="24"/>
      <c r="D347" s="20"/>
      <c r="E347" s="20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S347" s="24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ht="7.5" customHeight="1">
      <c r="A348" s="25"/>
      <c r="B348" s="24"/>
      <c r="C348" s="24"/>
      <c r="D348" s="181"/>
      <c r="S348" s="20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ht="7.5" customHeight="1">
      <c r="A349" s="25"/>
      <c r="B349" s="24"/>
      <c r="C349" s="24"/>
      <c r="D349" s="181"/>
      <c r="R349" s="80" t="s">
        <v>21</v>
      </c>
      <c r="S349" s="157" t="s">
        <v>133</v>
      </c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ht="7.5" customHeight="1">
      <c r="A350" s="25"/>
      <c r="B350" s="24"/>
      <c r="C350" s="24"/>
      <c r="E350" s="82"/>
      <c r="F350" s="82"/>
      <c r="H350" s="82"/>
      <c r="I350" s="82"/>
      <c r="J350" s="82"/>
      <c r="N350" s="82"/>
      <c r="O350" s="82"/>
      <c r="P350" s="82"/>
      <c r="Q350" s="82"/>
      <c r="R350" s="20"/>
      <c r="S350" s="20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ht="7.5" customHeight="1">
      <c r="A351" s="25"/>
      <c r="B351" s="24"/>
      <c r="C351" s="24"/>
      <c r="E351" s="153"/>
      <c r="F351" s="82"/>
      <c r="H351" s="82"/>
      <c r="I351" s="82"/>
      <c r="J351" s="82"/>
      <c r="N351" s="82"/>
      <c r="O351" s="82"/>
      <c r="P351" s="82"/>
      <c r="Q351" s="82"/>
      <c r="R351" s="80" t="s">
        <v>21</v>
      </c>
      <c r="S351" s="157" t="s">
        <v>134</v>
      </c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ht="7.5" customHeight="1">
      <c r="A352" s="1"/>
      <c r="B352" s="24"/>
      <c r="C352" s="24"/>
      <c r="R352" s="20"/>
      <c r="S352" s="24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ht="7.5" customHeight="1">
      <c r="A353" s="1"/>
      <c r="B353" s="24"/>
      <c r="C353" s="24"/>
      <c r="S353" s="20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ht="7.5" customHeight="1">
      <c r="A354" s="1"/>
      <c r="B354" s="24"/>
      <c r="C354" s="24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ht="7.5" customHeight="1">
      <c r="A355" s="1"/>
      <c r="B355" s="24"/>
      <c r="C355" s="24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ht="7.5" customHeight="1">
      <c r="A356" s="1"/>
      <c r="B356" s="24"/>
      <c r="C356" s="24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ht="7.5" customHeight="1">
      <c r="A357" s="1"/>
      <c r="B357" s="24"/>
      <c r="C357" s="24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ht="7.5" customHeight="1">
      <c r="A358" s="1"/>
      <c r="B358" s="24"/>
      <c r="C358" s="24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ht="7.5" customHeight="1">
      <c r="A359" s="25"/>
      <c r="B359" s="24"/>
      <c r="C359" s="20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ht="7.5" customHeight="1">
      <c r="A360" s="25"/>
      <c r="B360" s="24"/>
      <c r="C360" s="94" t="s">
        <v>135</v>
      </c>
      <c r="D360" s="94" t="s">
        <v>131</v>
      </c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ht="7.5" customHeight="1">
      <c r="A361" s="25"/>
      <c r="B361" s="24"/>
      <c r="C361" s="24"/>
      <c r="D361" s="24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ht="7.5" customHeight="1">
      <c r="A362" s="25"/>
      <c r="B362" s="24"/>
      <c r="C362" s="24"/>
      <c r="D362" s="24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ht="7.5" customHeight="1">
      <c r="A363" s="25"/>
      <c r="B363" s="20"/>
      <c r="C363" s="98"/>
      <c r="D363" s="98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ht="11.25" customHeight="1">
      <c r="A364" s="25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187"/>
      <c r="S364" s="165" t="s">
        <v>43</v>
      </c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ht="11.25" customHeight="1">
      <c r="A365" s="6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95"/>
      <c r="S365" s="87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ht="11.25" customHeight="1">
      <c r="A366" s="25"/>
      <c r="B366" s="117" t="s">
        <v>136</v>
      </c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9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ht="61.5" customHeight="1">
      <c r="A367" s="1"/>
      <c r="B367" s="2"/>
      <c r="C367" s="3"/>
      <c r="D367" s="3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2" t="s">
        <v>5</v>
      </c>
      <c r="P367" s="63"/>
      <c r="Q367" s="63"/>
      <c r="R367" s="63"/>
      <c r="S367" s="64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ht="34.5" customHeight="1">
      <c r="A368" s="15"/>
      <c r="B368" s="166" t="s">
        <v>6</v>
      </c>
      <c r="C368" s="166" t="s">
        <v>7</v>
      </c>
      <c r="D368" s="166" t="s">
        <v>8</v>
      </c>
      <c r="E368" s="65" t="s">
        <v>9</v>
      </c>
      <c r="F368" s="66" t="s">
        <v>10</v>
      </c>
      <c r="G368" s="176" t="s">
        <v>11</v>
      </c>
      <c r="H368" s="66" t="s">
        <v>10</v>
      </c>
      <c r="I368" s="67" t="s">
        <v>12</v>
      </c>
      <c r="J368" s="66" t="s">
        <v>10</v>
      </c>
      <c r="K368" s="67" t="s">
        <v>13</v>
      </c>
      <c r="L368" s="66" t="s">
        <v>10</v>
      </c>
      <c r="M368" s="67" t="s">
        <v>14</v>
      </c>
      <c r="N368" s="66" t="s">
        <v>10</v>
      </c>
      <c r="O368" s="67" t="s">
        <v>15</v>
      </c>
      <c r="P368" s="66" t="s">
        <v>10</v>
      </c>
      <c r="Q368" s="67" t="s">
        <v>16</v>
      </c>
      <c r="R368" s="68" t="s">
        <v>17</v>
      </c>
      <c r="S368" s="69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ht="7.5" customHeight="1">
      <c r="A369" s="25"/>
      <c r="B369" s="70" t="s">
        <v>18</v>
      </c>
      <c r="C369" s="107" t="s">
        <v>137</v>
      </c>
      <c r="D369" s="73"/>
      <c r="E369" s="162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75" t="s">
        <v>21</v>
      </c>
      <c r="S369" s="152" t="s">
        <v>123</v>
      </c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ht="7.5" customHeight="1">
      <c r="A370" s="25"/>
      <c r="B370" s="24"/>
      <c r="C370" s="24"/>
      <c r="D370" s="181"/>
      <c r="E370" s="16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20"/>
      <c r="S370" s="24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ht="7.5" customHeight="1">
      <c r="A371" s="25"/>
      <c r="B371" s="24"/>
      <c r="C371" s="24"/>
      <c r="D371" s="181"/>
      <c r="E371" s="16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S371" s="20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ht="7.5" customHeight="1">
      <c r="A372" s="25"/>
      <c r="B372" s="24"/>
      <c r="C372" s="24"/>
      <c r="D372" s="181"/>
      <c r="E372" s="16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80" t="s">
        <v>21</v>
      </c>
      <c r="S372" s="155" t="s">
        <v>47</v>
      </c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ht="7.5" customHeight="1">
      <c r="A373" s="25"/>
      <c r="B373" s="24"/>
      <c r="C373" s="24"/>
      <c r="D373" s="181"/>
      <c r="E373" s="16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20"/>
      <c r="S373" s="20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ht="7.5" customHeight="1">
      <c r="A374" s="25"/>
      <c r="B374" s="24"/>
      <c r="C374" s="24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0" t="s">
        <v>21</v>
      </c>
      <c r="S374" s="155" t="s">
        <v>138</v>
      </c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ht="7.5" customHeight="1">
      <c r="A375" s="188"/>
      <c r="B375" s="24"/>
      <c r="C375" s="24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20"/>
      <c r="S375" s="24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ht="7.5" customHeight="1">
      <c r="A376" s="1"/>
      <c r="B376" s="24"/>
      <c r="C376" s="24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164"/>
      <c r="S376" s="20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ht="7.5" customHeight="1">
      <c r="A377" s="1"/>
      <c r="B377" s="24"/>
      <c r="C377" s="24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0" t="s">
        <v>21</v>
      </c>
      <c r="S377" s="157" t="s">
        <v>139</v>
      </c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ht="7.5" customHeight="1">
      <c r="A378" s="1"/>
      <c r="B378" s="24"/>
      <c r="C378" s="24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20"/>
      <c r="S378" s="24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ht="7.5" customHeight="1">
      <c r="A379" s="1"/>
      <c r="B379" s="24"/>
      <c r="C379" s="24"/>
      <c r="S379" s="20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ht="7.5" customHeight="1">
      <c r="A380" s="189"/>
      <c r="B380" s="24"/>
      <c r="C380" s="24"/>
      <c r="R380" s="80" t="s">
        <v>21</v>
      </c>
      <c r="S380" s="157" t="s">
        <v>140</v>
      </c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ht="7.5" customHeight="1">
      <c r="A381" s="24"/>
      <c r="B381" s="24"/>
      <c r="C381" s="24"/>
      <c r="R381" s="20"/>
      <c r="S381" s="24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ht="7.5" customHeight="1">
      <c r="A382" s="20"/>
      <c r="B382" s="24"/>
      <c r="C382" s="24"/>
      <c r="R382" s="83"/>
      <c r="S382" s="24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ht="7.5" customHeight="1">
      <c r="A383" s="1"/>
      <c r="B383" s="24"/>
      <c r="C383" s="24"/>
      <c r="R383" s="83"/>
      <c r="S383" s="24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ht="7.5" customHeight="1">
      <c r="A384" s="1"/>
      <c r="B384" s="24"/>
      <c r="C384" s="24"/>
      <c r="R384" s="83"/>
      <c r="S384" s="20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ht="7.5" customHeight="1">
      <c r="A385" s="25"/>
      <c r="B385" s="24"/>
      <c r="C385" s="24"/>
      <c r="R385" s="80" t="s">
        <v>21</v>
      </c>
      <c r="S385" s="157" t="s">
        <v>141</v>
      </c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ht="7.5" customHeight="1">
      <c r="A386" s="25"/>
      <c r="B386" s="24"/>
      <c r="C386" s="24"/>
      <c r="R386" s="20"/>
      <c r="S386" s="20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ht="7.5" customHeight="1">
      <c r="A387" s="25"/>
      <c r="B387" s="24"/>
      <c r="C387" s="24"/>
      <c r="R387" s="80" t="s">
        <v>21</v>
      </c>
      <c r="S387" s="157" t="s">
        <v>142</v>
      </c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ht="7.5" customHeight="1">
      <c r="A388" s="25"/>
      <c r="B388" s="24"/>
      <c r="C388" s="24"/>
      <c r="R388" s="20"/>
      <c r="S388" s="24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ht="7.5" customHeight="1">
      <c r="A389" s="25"/>
      <c r="B389" s="24"/>
      <c r="C389" s="24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83"/>
      <c r="S389" s="20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ht="7.5" customHeight="1">
      <c r="A390" s="25"/>
      <c r="B390" s="24"/>
      <c r="C390" s="24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80" t="s">
        <v>21</v>
      </c>
      <c r="S390" s="157" t="s">
        <v>125</v>
      </c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ht="7.5" customHeight="1">
      <c r="A391" s="1"/>
      <c r="B391" s="24"/>
      <c r="C391" s="24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20"/>
      <c r="S391" s="24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ht="7.5" customHeight="1">
      <c r="A392" s="1"/>
      <c r="B392" s="24"/>
      <c r="C392" s="24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83"/>
      <c r="S392" s="20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ht="7.5" customHeight="1">
      <c r="A393" s="1"/>
      <c r="B393" s="24"/>
      <c r="C393" s="24"/>
      <c r="D393" s="182" t="s">
        <v>126</v>
      </c>
      <c r="E393" s="183" t="s">
        <v>25</v>
      </c>
      <c r="F393" s="85">
        <v>3065.0865</v>
      </c>
      <c r="G393" s="86">
        <f>ROUND(F393*mark_up,0)</f>
        <v>13456</v>
      </c>
      <c r="H393" s="184"/>
      <c r="I393" s="185" t="s">
        <v>25</v>
      </c>
      <c r="J393" s="184"/>
      <c r="K393" s="185" t="s">
        <v>25</v>
      </c>
      <c r="L393" s="184"/>
      <c r="M393" s="185" t="s">
        <v>25</v>
      </c>
      <c r="N393" s="184"/>
      <c r="O393" s="185" t="s">
        <v>25</v>
      </c>
      <c r="P393" s="184"/>
      <c r="Q393" s="185" t="s">
        <v>25</v>
      </c>
      <c r="R393" s="80" t="s">
        <v>21</v>
      </c>
      <c r="S393" s="157" t="s">
        <v>128</v>
      </c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ht="7.5" customHeight="1">
      <c r="A394" s="1"/>
      <c r="B394" s="24"/>
      <c r="C394" s="24"/>
      <c r="D394" s="20"/>
      <c r="E394" s="20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20"/>
      <c r="S394" s="24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ht="7.5" customHeight="1">
      <c r="A395" s="1"/>
      <c r="B395" s="24"/>
      <c r="C395" s="24"/>
      <c r="D395" s="182" t="s">
        <v>127</v>
      </c>
      <c r="E395" s="183" t="s">
        <v>25</v>
      </c>
      <c r="F395" s="85">
        <v>3601.8675</v>
      </c>
      <c r="G395" s="86">
        <f>ROUND(F395*mark_up,0)</f>
        <v>15812</v>
      </c>
      <c r="H395" s="184"/>
      <c r="I395" s="185" t="s">
        <v>25</v>
      </c>
      <c r="J395" s="184"/>
      <c r="K395" s="185" t="s">
        <v>25</v>
      </c>
      <c r="L395" s="184"/>
      <c r="M395" s="185" t="s">
        <v>25</v>
      </c>
      <c r="N395" s="184"/>
      <c r="O395" s="185" t="s">
        <v>25</v>
      </c>
      <c r="P395" s="184"/>
      <c r="Q395" s="185" t="s">
        <v>25</v>
      </c>
      <c r="S395" s="24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ht="7.5" customHeight="1">
      <c r="A396" s="1"/>
      <c r="B396" s="24"/>
      <c r="C396" s="24"/>
      <c r="D396" s="20"/>
      <c r="E396" s="20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S396" s="24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ht="7.5" customHeight="1">
      <c r="A397" s="1"/>
      <c r="B397" s="24"/>
      <c r="C397" s="24"/>
      <c r="E397" s="82"/>
      <c r="F397" s="82"/>
      <c r="G397" s="82"/>
      <c r="H397" s="82"/>
      <c r="J397" s="82"/>
      <c r="K397" s="82"/>
      <c r="L397" s="82"/>
      <c r="M397" s="82"/>
      <c r="N397" s="82"/>
      <c r="O397" s="82"/>
      <c r="P397" s="82"/>
      <c r="Q397" s="82"/>
      <c r="S397" s="20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ht="7.5" customHeight="1">
      <c r="A398" s="1"/>
      <c r="B398" s="24"/>
      <c r="C398" s="24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ht="7.5" customHeight="1">
      <c r="A399" s="1"/>
      <c r="B399" s="24"/>
      <c r="C399" s="24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ht="7.5" customHeight="1">
      <c r="A400" s="1"/>
      <c r="B400" s="24"/>
      <c r="C400" s="24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ht="7.5" customHeight="1">
      <c r="A401" s="1"/>
      <c r="B401" s="24"/>
      <c r="C401" s="24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ht="7.5" customHeight="1">
      <c r="A402" s="1"/>
      <c r="B402" s="24"/>
      <c r="C402" s="24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ht="7.5" customHeight="1">
      <c r="A403" s="189"/>
      <c r="B403" s="24"/>
      <c r="C403" s="24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ht="7.5" customHeight="1">
      <c r="A404" s="24"/>
      <c r="B404" s="24"/>
      <c r="C404" s="24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ht="7.5" customHeight="1">
      <c r="A405" s="20"/>
      <c r="B405" s="24"/>
      <c r="C405" s="24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ht="7.5" customHeight="1">
      <c r="A406" s="1"/>
      <c r="B406" s="24"/>
      <c r="C406" s="24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ht="7.5" customHeight="1">
      <c r="A407" s="1"/>
      <c r="B407" s="24"/>
      <c r="C407" s="24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ht="7.5" customHeight="1">
      <c r="A408" s="1"/>
      <c r="B408" s="24"/>
      <c r="C408" s="24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ht="7.5" customHeight="1">
      <c r="A409" s="1"/>
      <c r="B409" s="24"/>
      <c r="C409" s="24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ht="7.5" customHeight="1">
      <c r="A410" s="1"/>
      <c r="B410" s="24"/>
      <c r="C410" s="24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ht="7.5" customHeight="1">
      <c r="A411" s="1"/>
      <c r="B411" s="24"/>
      <c r="C411" s="24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ht="7.5" customHeight="1">
      <c r="A412" s="1"/>
      <c r="B412" s="24"/>
      <c r="C412" s="24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ht="7.5" customHeight="1">
      <c r="A413" s="1"/>
      <c r="B413" s="24"/>
      <c r="C413" s="24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ht="7.5" customHeight="1">
      <c r="A414" s="1"/>
      <c r="B414" s="24"/>
      <c r="C414" s="24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ht="7.5" customHeight="1">
      <c r="A415" s="1"/>
      <c r="B415" s="24"/>
      <c r="C415" s="24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ht="7.5" customHeight="1">
      <c r="A416" s="1"/>
      <c r="B416" s="24"/>
      <c r="C416" s="24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ht="7.5" customHeight="1">
      <c r="A417" s="1"/>
      <c r="B417" s="24"/>
      <c r="C417" s="24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ht="7.5" customHeight="1">
      <c r="A418" s="1"/>
      <c r="B418" s="24"/>
      <c r="C418" s="24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ht="7.5" customHeight="1">
      <c r="A419" s="1"/>
      <c r="B419" s="24"/>
      <c r="C419" s="24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ht="7.5" customHeight="1">
      <c r="A420" s="1"/>
      <c r="B420" s="24"/>
      <c r="C420" s="20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ht="7.5" customHeight="1">
      <c r="A421" s="1"/>
      <c r="B421" s="24"/>
      <c r="C421" s="94" t="s">
        <v>130</v>
      </c>
      <c r="D421" s="94" t="s">
        <v>131</v>
      </c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3"/>
      <c r="S421" s="190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ht="7.5" customHeight="1">
      <c r="A422" s="1"/>
      <c r="B422" s="24"/>
      <c r="C422" s="24"/>
      <c r="D422" s="24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3"/>
      <c r="S422" s="190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ht="7.5" customHeight="1">
      <c r="A423" s="1"/>
      <c r="B423" s="24"/>
      <c r="C423" s="24"/>
      <c r="D423" s="24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3"/>
      <c r="S423" s="190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ht="7.5" customHeight="1">
      <c r="A424" s="1"/>
      <c r="B424" s="98"/>
      <c r="C424" s="98"/>
      <c r="D424" s="98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3"/>
      <c r="S424" s="190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ht="11.25" customHeight="1">
      <c r="A425" s="1"/>
      <c r="B425" s="113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5"/>
      <c r="S425" s="165" t="s">
        <v>43</v>
      </c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ht="11.25" customHeight="1">
      <c r="A426" s="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2"/>
      <c r="S426" s="87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ht="11.25" customHeight="1">
      <c r="A427" s="1"/>
      <c r="B427" s="117" t="s">
        <v>143</v>
      </c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9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ht="61.5" customHeight="1">
      <c r="A428" s="1"/>
      <c r="B428" s="2"/>
      <c r="C428" s="3"/>
      <c r="D428" s="3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2" t="s">
        <v>5</v>
      </c>
      <c r="P428" s="63"/>
      <c r="Q428" s="63"/>
      <c r="R428" s="63"/>
      <c r="S428" s="64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ht="34.5" customHeight="1">
      <c r="A429" s="1"/>
      <c r="B429" s="65" t="s">
        <v>6</v>
      </c>
      <c r="C429" s="65" t="s">
        <v>7</v>
      </c>
      <c r="D429" s="65" t="s">
        <v>8</v>
      </c>
      <c r="E429" s="65" t="s">
        <v>9</v>
      </c>
      <c r="F429" s="66" t="s">
        <v>10</v>
      </c>
      <c r="G429" s="176" t="s">
        <v>11</v>
      </c>
      <c r="H429" s="66" t="s">
        <v>10</v>
      </c>
      <c r="I429" s="67" t="s">
        <v>12</v>
      </c>
      <c r="J429" s="66" t="s">
        <v>10</v>
      </c>
      <c r="K429" s="67" t="s">
        <v>13</v>
      </c>
      <c r="L429" s="66" t="s">
        <v>10</v>
      </c>
      <c r="M429" s="67" t="s">
        <v>14</v>
      </c>
      <c r="N429" s="66" t="s">
        <v>10</v>
      </c>
      <c r="O429" s="67" t="s">
        <v>15</v>
      </c>
      <c r="P429" s="66" t="s">
        <v>10</v>
      </c>
      <c r="Q429" s="67" t="s">
        <v>16</v>
      </c>
      <c r="R429" s="68" t="s">
        <v>17</v>
      </c>
      <c r="S429" s="69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ht="7.5" customHeight="1">
      <c r="A430" s="1"/>
      <c r="B430" s="70" t="s">
        <v>18</v>
      </c>
      <c r="C430" s="107" t="s">
        <v>144</v>
      </c>
      <c r="D430" s="73"/>
      <c r="E430" s="162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75" t="s">
        <v>21</v>
      </c>
      <c r="S430" s="152" t="s">
        <v>123</v>
      </c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ht="7.5" customHeight="1">
      <c r="A431" s="1"/>
      <c r="B431" s="24"/>
      <c r="C431" s="24"/>
      <c r="D431" s="181"/>
      <c r="E431" s="16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20"/>
      <c r="S431" s="24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ht="7.5" customHeight="1">
      <c r="A432" s="1"/>
      <c r="B432" s="24"/>
      <c r="C432" s="24"/>
      <c r="D432" s="181"/>
      <c r="E432" s="16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S432" s="20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ht="7.5" customHeight="1">
      <c r="A433" s="1"/>
      <c r="B433" s="24"/>
      <c r="C433" s="24"/>
      <c r="D433" s="181"/>
      <c r="E433" s="16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80" t="s">
        <v>21</v>
      </c>
      <c r="S433" s="155" t="s">
        <v>47</v>
      </c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ht="7.5" customHeight="1">
      <c r="A434" s="1"/>
      <c r="B434" s="24"/>
      <c r="C434" s="24"/>
      <c r="D434" s="181"/>
      <c r="E434" s="16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20"/>
      <c r="S434" s="20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ht="7.5" customHeight="1">
      <c r="A435" s="1"/>
      <c r="B435" s="24"/>
      <c r="C435" s="24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0" t="s">
        <v>21</v>
      </c>
      <c r="S435" s="155" t="s">
        <v>145</v>
      </c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ht="7.5" customHeight="1">
      <c r="A436" s="1"/>
      <c r="B436" s="24"/>
      <c r="C436" s="24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20"/>
      <c r="S436" s="24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ht="7.5" customHeight="1">
      <c r="A437" s="1"/>
      <c r="B437" s="24"/>
      <c r="C437" s="24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164"/>
      <c r="S437" s="20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ht="7.5" customHeight="1">
      <c r="A438" s="1"/>
      <c r="B438" s="24"/>
      <c r="C438" s="24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0" t="s">
        <v>21</v>
      </c>
      <c r="S438" s="157" t="s">
        <v>146</v>
      </c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ht="7.5" customHeight="1">
      <c r="A439" s="1"/>
      <c r="B439" s="24"/>
      <c r="C439" s="24"/>
      <c r="R439" s="20"/>
      <c r="S439" s="24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ht="7.5" customHeight="1">
      <c r="A440" s="1"/>
      <c r="B440" s="24"/>
      <c r="C440" s="24"/>
      <c r="R440" s="83"/>
      <c r="S440" s="20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ht="7.5" customHeight="1">
      <c r="A441" s="1"/>
      <c r="B441" s="24"/>
      <c r="C441" s="24"/>
      <c r="R441" s="80" t="s">
        <v>21</v>
      </c>
      <c r="S441" s="157" t="s">
        <v>147</v>
      </c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ht="7.5" customHeight="1">
      <c r="A442" s="1"/>
      <c r="B442" s="24"/>
      <c r="C442" s="24"/>
      <c r="D442" s="182" t="s">
        <v>126</v>
      </c>
      <c r="E442" s="183" t="s">
        <v>25</v>
      </c>
      <c r="F442" s="85">
        <v>3049.2</v>
      </c>
      <c r="G442" s="86">
        <f>ROUND(F442*mark_up,0)</f>
        <v>13386</v>
      </c>
      <c r="H442" s="184"/>
      <c r="I442" s="185" t="s">
        <v>25</v>
      </c>
      <c r="J442" s="184"/>
      <c r="K442" s="185" t="s">
        <v>25</v>
      </c>
      <c r="L442" s="184"/>
      <c r="M442" s="185" t="s">
        <v>25</v>
      </c>
      <c r="N442" s="184"/>
      <c r="O442" s="185" t="s">
        <v>25</v>
      </c>
      <c r="P442" s="184"/>
      <c r="Q442" s="185" t="s">
        <v>25</v>
      </c>
      <c r="R442" s="20"/>
      <c r="S442" s="24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ht="7.5" customHeight="1">
      <c r="A443" s="1"/>
      <c r="B443" s="24"/>
      <c r="C443" s="24"/>
      <c r="D443" s="20"/>
      <c r="E443" s="20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3"/>
      <c r="S443" s="24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ht="7.5" customHeight="1">
      <c r="A444" s="1"/>
      <c r="B444" s="24"/>
      <c r="C444" s="24"/>
      <c r="D444" s="182" t="s">
        <v>127</v>
      </c>
      <c r="E444" s="183" t="s">
        <v>25</v>
      </c>
      <c r="F444" s="85">
        <v>3582.81</v>
      </c>
      <c r="G444" s="86">
        <f>ROUND(F444*mark_up,0)</f>
        <v>15729</v>
      </c>
      <c r="H444" s="184"/>
      <c r="I444" s="185" t="s">
        <v>25</v>
      </c>
      <c r="J444" s="184"/>
      <c r="K444" s="185" t="s">
        <v>25</v>
      </c>
      <c r="L444" s="184"/>
      <c r="M444" s="185" t="s">
        <v>25</v>
      </c>
      <c r="N444" s="184"/>
      <c r="O444" s="185" t="s">
        <v>25</v>
      </c>
      <c r="P444" s="184"/>
      <c r="Q444" s="185" t="s">
        <v>25</v>
      </c>
      <c r="R444" s="83"/>
      <c r="S444" s="24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ht="7.5" customHeight="1">
      <c r="A445" s="1"/>
      <c r="B445" s="24"/>
      <c r="C445" s="24"/>
      <c r="D445" s="20"/>
      <c r="E445" s="20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3"/>
      <c r="S445" s="20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ht="7.5" customHeight="1">
      <c r="A446" s="1"/>
      <c r="B446" s="24"/>
      <c r="C446" s="24"/>
      <c r="F446" s="105"/>
      <c r="G446" s="105"/>
      <c r="R446" s="80" t="s">
        <v>21</v>
      </c>
      <c r="S446" s="157" t="s">
        <v>141</v>
      </c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ht="7.5" customHeight="1">
      <c r="A447" s="1"/>
      <c r="B447" s="24"/>
      <c r="C447" s="24"/>
      <c r="F447" s="105"/>
      <c r="G447" s="105"/>
      <c r="R447" s="20"/>
      <c r="S447" s="20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ht="7.5" customHeight="1">
      <c r="A448" s="1"/>
      <c r="B448" s="24"/>
      <c r="C448" s="24"/>
      <c r="F448" s="105"/>
      <c r="G448" s="105"/>
      <c r="R448" s="80" t="s">
        <v>21</v>
      </c>
      <c r="S448" s="157" t="s">
        <v>142</v>
      </c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ht="7.5" customHeight="1">
      <c r="A449" s="1"/>
      <c r="B449" s="24"/>
      <c r="C449" s="24"/>
      <c r="F449" s="105"/>
      <c r="G449" s="105"/>
      <c r="R449" s="20"/>
      <c r="S449" s="24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ht="7.5" customHeight="1">
      <c r="A450" s="1"/>
      <c r="B450" s="24"/>
      <c r="C450" s="24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3"/>
      <c r="S450" s="20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ht="7.5" customHeight="1">
      <c r="A451" s="1"/>
      <c r="B451" s="24"/>
      <c r="C451" s="24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0" t="s">
        <v>21</v>
      </c>
      <c r="S451" s="157" t="s">
        <v>125</v>
      </c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ht="7.5" customHeight="1">
      <c r="A452" s="1"/>
      <c r="B452" s="24"/>
      <c r="C452" s="24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20"/>
      <c r="S452" s="24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ht="7.5" customHeight="1">
      <c r="A453" s="25"/>
      <c r="B453" s="24"/>
      <c r="C453" s="24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79"/>
      <c r="S453" s="20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ht="7.5" customHeight="1">
      <c r="A454" s="25"/>
      <c r="B454" s="24"/>
      <c r="C454" s="24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0" t="s">
        <v>21</v>
      </c>
      <c r="S454" s="157" t="s">
        <v>128</v>
      </c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ht="7.5" customHeight="1">
      <c r="A455" s="25"/>
      <c r="B455" s="24"/>
      <c r="C455" s="24"/>
      <c r="E455" s="82"/>
      <c r="F455" s="82"/>
      <c r="G455" s="105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20"/>
      <c r="S455" s="24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ht="7.5" customHeight="1">
      <c r="A456" s="25"/>
      <c r="B456" s="24"/>
      <c r="C456" s="20"/>
      <c r="E456" s="82"/>
      <c r="F456" s="82"/>
      <c r="G456" s="105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S456" s="24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ht="7.5" customHeight="1">
      <c r="A457" s="25"/>
      <c r="B457" s="24"/>
      <c r="C457" s="94" t="s">
        <v>130</v>
      </c>
      <c r="D457" s="94" t="s">
        <v>131</v>
      </c>
      <c r="F457" s="105"/>
      <c r="G457" s="105"/>
      <c r="S457" s="24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ht="7.5" customHeight="1">
      <c r="A458" s="25"/>
      <c r="B458" s="24"/>
      <c r="C458" s="24"/>
      <c r="D458" s="24"/>
      <c r="F458" s="105"/>
      <c r="G458" s="105"/>
      <c r="S458" s="20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ht="7.5" customHeight="1">
      <c r="A459" s="25"/>
      <c r="B459" s="24"/>
      <c r="C459" s="24"/>
      <c r="D459" s="24"/>
      <c r="F459" s="105"/>
      <c r="G459" s="105"/>
      <c r="S459" s="92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ht="7.5" customHeight="1">
      <c r="A460" s="1"/>
      <c r="B460" s="20"/>
      <c r="C460" s="98"/>
      <c r="D460" s="98"/>
      <c r="F460" s="105"/>
      <c r="G460" s="105"/>
      <c r="S460" s="92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ht="7.5" customHeight="1">
      <c r="A461" s="1"/>
      <c r="B461" s="70" t="s">
        <v>18</v>
      </c>
      <c r="C461" s="107" t="s">
        <v>148</v>
      </c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75" t="s">
        <v>21</v>
      </c>
      <c r="S461" s="167" t="s">
        <v>123</v>
      </c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ht="7.5" customHeight="1">
      <c r="A462" s="1"/>
      <c r="B462" s="24"/>
      <c r="C462" s="24"/>
      <c r="D462" s="82"/>
      <c r="E462" s="82"/>
      <c r="F462" s="153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20"/>
      <c r="S462" s="24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ht="7.5" customHeight="1">
      <c r="A463" s="25"/>
      <c r="B463" s="24"/>
      <c r="C463" s="24"/>
      <c r="D463" s="82"/>
      <c r="E463" s="82"/>
      <c r="F463" s="1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S463" s="20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ht="7.5" customHeight="1">
      <c r="A464" s="25"/>
      <c r="B464" s="24"/>
      <c r="C464" s="24"/>
      <c r="D464" s="82"/>
      <c r="E464" s="163"/>
      <c r="F464" s="1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0" t="s">
        <v>21</v>
      </c>
      <c r="S464" s="157" t="s">
        <v>47</v>
      </c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ht="7.5" customHeight="1">
      <c r="A465" s="25"/>
      <c r="B465" s="24"/>
      <c r="C465" s="24"/>
      <c r="D465" s="82"/>
      <c r="E465" s="163"/>
      <c r="F465" s="153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20"/>
      <c r="S465" s="20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ht="7.5" customHeight="1">
      <c r="A466" s="25"/>
      <c r="B466" s="24"/>
      <c r="C466" s="24"/>
      <c r="F466" s="105"/>
      <c r="G466" s="105"/>
      <c r="R466" s="80" t="s">
        <v>21</v>
      </c>
      <c r="S466" s="157" t="s">
        <v>149</v>
      </c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ht="7.5" customHeight="1">
      <c r="A467" s="1"/>
      <c r="B467" s="24"/>
      <c r="C467" s="24"/>
      <c r="F467" s="105"/>
      <c r="G467" s="105"/>
      <c r="R467" s="20"/>
      <c r="S467" s="24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ht="7.5" customHeight="1">
      <c r="A468" s="1"/>
      <c r="B468" s="24"/>
      <c r="C468" s="24"/>
      <c r="F468" s="105"/>
      <c r="G468" s="105"/>
      <c r="R468" s="164"/>
      <c r="S468" s="20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ht="7.5" customHeight="1">
      <c r="A469" s="1"/>
      <c r="B469" s="24"/>
      <c r="C469" s="24"/>
      <c r="F469" s="105"/>
      <c r="G469" s="105"/>
      <c r="R469" s="80" t="s">
        <v>21</v>
      </c>
      <c r="S469" s="157" t="s">
        <v>150</v>
      </c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ht="7.5" customHeight="1">
      <c r="A470" s="1"/>
      <c r="B470" s="24"/>
      <c r="C470" s="24"/>
      <c r="D470" s="182" t="s">
        <v>151</v>
      </c>
      <c r="E470" s="183" t="s">
        <v>25</v>
      </c>
      <c r="F470" s="85">
        <v>3070.011</v>
      </c>
      <c r="G470" s="86">
        <f>ROUND(F470*mark_up,0)</f>
        <v>13477</v>
      </c>
      <c r="H470" s="184"/>
      <c r="I470" s="185" t="s">
        <v>25</v>
      </c>
      <c r="J470" s="184"/>
      <c r="K470" s="185" t="s">
        <v>25</v>
      </c>
      <c r="L470" s="184"/>
      <c r="M470" s="185" t="s">
        <v>25</v>
      </c>
      <c r="N470" s="184"/>
      <c r="O470" s="185" t="s">
        <v>25</v>
      </c>
      <c r="P470" s="184"/>
      <c r="Q470" s="185" t="s">
        <v>25</v>
      </c>
      <c r="R470" s="20"/>
      <c r="S470" s="20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ht="7.5" customHeight="1">
      <c r="A471" s="1"/>
      <c r="B471" s="24"/>
      <c r="C471" s="24"/>
      <c r="D471" s="20"/>
      <c r="E471" s="20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0" t="s">
        <v>21</v>
      </c>
      <c r="S471" s="157" t="s">
        <v>134</v>
      </c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ht="7.5" customHeight="1">
      <c r="A472" s="1"/>
      <c r="B472" s="24"/>
      <c r="C472" s="24"/>
      <c r="D472" s="182" t="s">
        <v>152</v>
      </c>
      <c r="E472" s="183" t="s">
        <v>25</v>
      </c>
      <c r="F472" s="85">
        <v>3683.263</v>
      </c>
      <c r="G472" s="86">
        <f>ROUND(F472*mark_up,0)</f>
        <v>16170</v>
      </c>
      <c r="H472" s="184"/>
      <c r="I472" s="185" t="s">
        <v>25</v>
      </c>
      <c r="J472" s="184"/>
      <c r="K472" s="185" t="s">
        <v>25</v>
      </c>
      <c r="L472" s="184"/>
      <c r="M472" s="185" t="s">
        <v>25</v>
      </c>
      <c r="N472" s="184"/>
      <c r="O472" s="185" t="s">
        <v>25</v>
      </c>
      <c r="P472" s="184"/>
      <c r="Q472" s="185" t="s">
        <v>25</v>
      </c>
      <c r="R472" s="20"/>
      <c r="S472" s="24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ht="7.5" customHeight="1">
      <c r="A473" s="1"/>
      <c r="B473" s="24"/>
      <c r="C473" s="24"/>
      <c r="D473" s="20"/>
      <c r="E473" s="20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S473" s="20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ht="7.5" customHeight="1">
      <c r="A474" s="1"/>
      <c r="B474" s="24"/>
      <c r="C474" s="24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0" t="s">
        <v>21</v>
      </c>
      <c r="S474" s="155" t="s">
        <v>125</v>
      </c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ht="7.5" customHeight="1">
      <c r="A475" s="1"/>
      <c r="B475" s="24"/>
      <c r="C475" s="24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20"/>
      <c r="S475" s="24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ht="7.5" customHeight="1">
      <c r="A476" s="1"/>
      <c r="B476" s="24"/>
      <c r="C476" s="24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156"/>
      <c r="S476" s="20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ht="7.5" customHeight="1">
      <c r="A477" s="25"/>
      <c r="B477" s="24"/>
      <c r="C477" s="24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ht="7.5" customHeight="1">
      <c r="A478" s="25"/>
      <c r="B478" s="24"/>
      <c r="C478" s="24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ht="7.5" customHeight="1">
      <c r="A479" s="25"/>
      <c r="B479" s="24"/>
      <c r="C479" s="24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ht="7.5" customHeight="1">
      <c r="A480" s="25"/>
      <c r="B480" s="24"/>
      <c r="C480" s="24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ht="7.5" customHeight="1">
      <c r="A481" s="1"/>
      <c r="B481" s="24"/>
      <c r="C481" s="20"/>
      <c r="R481" s="83"/>
      <c r="S481" s="190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ht="7.5" customHeight="1">
      <c r="A482" s="1"/>
      <c r="B482" s="24"/>
      <c r="C482" s="94" t="s">
        <v>153</v>
      </c>
      <c r="D482" s="94" t="s">
        <v>154</v>
      </c>
      <c r="R482" s="83"/>
      <c r="S482" s="190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ht="7.5" customHeight="1">
      <c r="A483" s="1"/>
      <c r="B483" s="24"/>
      <c r="C483" s="24"/>
      <c r="D483" s="24"/>
      <c r="R483" s="83"/>
      <c r="S483" s="190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ht="7.5" customHeight="1">
      <c r="A484" s="1"/>
      <c r="B484" s="24"/>
      <c r="C484" s="24"/>
      <c r="D484" s="24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3"/>
      <c r="S484" s="190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ht="7.5" customHeight="1">
      <c r="A485" s="1"/>
      <c r="B485" s="98"/>
      <c r="C485" s="98"/>
      <c r="D485" s="98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3"/>
      <c r="S485" s="190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ht="11.25" customHeight="1">
      <c r="A486" s="1"/>
      <c r="B486" s="113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5"/>
      <c r="S486" s="165" t="s">
        <v>43</v>
      </c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ht="11.25" customHeight="1">
      <c r="A487" s="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2"/>
      <c r="S487" s="87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ht="11.25" customHeight="1">
      <c r="A488" s="1"/>
      <c r="B488" s="193" t="s">
        <v>155</v>
      </c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5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ht="61.5" customHeight="1">
      <c r="A489" s="1"/>
      <c r="B489" s="2"/>
      <c r="C489" s="3"/>
      <c r="D489" s="3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2" t="s">
        <v>5</v>
      </c>
      <c r="P489" s="63"/>
      <c r="Q489" s="63"/>
      <c r="R489" s="63"/>
      <c r="S489" s="64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ht="34.5" customHeight="1">
      <c r="A490" s="1"/>
      <c r="B490" s="65" t="s">
        <v>6</v>
      </c>
      <c r="C490" s="65" t="s">
        <v>7</v>
      </c>
      <c r="D490" s="65" t="s">
        <v>8</v>
      </c>
      <c r="E490" s="65" t="s">
        <v>9</v>
      </c>
      <c r="F490" s="66" t="s">
        <v>10</v>
      </c>
      <c r="G490" s="176" t="s">
        <v>11</v>
      </c>
      <c r="H490" s="66" t="s">
        <v>10</v>
      </c>
      <c r="I490" s="67" t="s">
        <v>12</v>
      </c>
      <c r="J490" s="66" t="s">
        <v>10</v>
      </c>
      <c r="K490" s="67" t="s">
        <v>13</v>
      </c>
      <c r="L490" s="66" t="s">
        <v>10</v>
      </c>
      <c r="M490" s="67" t="s">
        <v>14</v>
      </c>
      <c r="N490" s="66" t="s">
        <v>10</v>
      </c>
      <c r="O490" s="67" t="s">
        <v>15</v>
      </c>
      <c r="P490" s="66" t="s">
        <v>10</v>
      </c>
      <c r="Q490" s="67" t="s">
        <v>16</v>
      </c>
      <c r="R490" s="68" t="s">
        <v>17</v>
      </c>
      <c r="S490" s="69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ht="7.5" customHeight="1">
      <c r="A491" s="1"/>
      <c r="B491" s="70" t="s">
        <v>18</v>
      </c>
      <c r="C491" s="107" t="s">
        <v>156</v>
      </c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75" t="s">
        <v>21</v>
      </c>
      <c r="S491" s="152" t="s">
        <v>123</v>
      </c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ht="7.5" customHeight="1">
      <c r="A492" s="1"/>
      <c r="B492" s="24"/>
      <c r="C492" s="24"/>
      <c r="D492" s="82"/>
      <c r="E492" s="82"/>
      <c r="F492" s="153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20"/>
      <c r="S492" s="24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ht="7.5" customHeight="1">
      <c r="A493" s="1"/>
      <c r="B493" s="24"/>
      <c r="C493" s="24"/>
      <c r="D493" s="82"/>
      <c r="E493" s="82"/>
      <c r="F493" s="153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S493" s="20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ht="7.5" customHeight="1">
      <c r="A494" s="1"/>
      <c r="B494" s="24"/>
      <c r="C494" s="24"/>
      <c r="D494" s="82"/>
      <c r="E494" s="163"/>
      <c r="F494" s="153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0" t="s">
        <v>21</v>
      </c>
      <c r="S494" s="155" t="s">
        <v>47</v>
      </c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ht="7.5" customHeight="1">
      <c r="A495" s="1"/>
      <c r="B495" s="24"/>
      <c r="C495" s="24"/>
      <c r="D495" s="82"/>
      <c r="E495" s="163"/>
      <c r="F495" s="153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20"/>
      <c r="S495" s="20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ht="7.5" customHeight="1">
      <c r="A496" s="1"/>
      <c r="B496" s="24"/>
      <c r="C496" s="24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0" t="s">
        <v>21</v>
      </c>
      <c r="S496" s="155" t="s">
        <v>145</v>
      </c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ht="7.5" customHeight="1">
      <c r="A497" s="1"/>
      <c r="B497" s="24"/>
      <c r="C497" s="24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20"/>
      <c r="S497" s="24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ht="7.5" customHeight="1">
      <c r="A498" s="1"/>
      <c r="B498" s="24"/>
      <c r="C498" s="24"/>
      <c r="R498" s="164"/>
      <c r="S498" s="20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ht="7.5" customHeight="1">
      <c r="A499" s="1"/>
      <c r="B499" s="24"/>
      <c r="C499" s="24"/>
      <c r="R499" s="80" t="s">
        <v>21</v>
      </c>
      <c r="S499" s="155" t="s">
        <v>157</v>
      </c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ht="7.5" customHeight="1">
      <c r="A500" s="1"/>
      <c r="B500" s="24"/>
      <c r="C500" s="24"/>
      <c r="R500" s="20"/>
      <c r="S500" s="24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ht="7.5" customHeight="1">
      <c r="A501" s="1"/>
      <c r="B501" s="24"/>
      <c r="C501" s="24"/>
      <c r="D501" s="182" t="s">
        <v>151</v>
      </c>
      <c r="E501" s="183" t="s">
        <v>25</v>
      </c>
      <c r="F501" s="85">
        <v>3951.25</v>
      </c>
      <c r="G501" s="86">
        <f>ROUND(F501*mark_up,0)</f>
        <v>17346</v>
      </c>
      <c r="H501" s="184"/>
      <c r="I501" s="185" t="s">
        <v>25</v>
      </c>
      <c r="J501" s="184"/>
      <c r="K501" s="185" t="s">
        <v>25</v>
      </c>
      <c r="L501" s="184"/>
      <c r="M501" s="185" t="s">
        <v>25</v>
      </c>
      <c r="N501" s="184"/>
      <c r="O501" s="185" t="s">
        <v>25</v>
      </c>
      <c r="P501" s="184"/>
      <c r="Q501" s="185" t="s">
        <v>25</v>
      </c>
      <c r="R501" s="83"/>
      <c r="S501" s="24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ht="7.5" customHeight="1">
      <c r="A502" s="1"/>
      <c r="B502" s="24"/>
      <c r="C502" s="24"/>
      <c r="D502" s="20"/>
      <c r="E502" s="20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3"/>
      <c r="S502" s="24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ht="7.5" customHeight="1">
      <c r="A503" s="1"/>
      <c r="B503" s="24"/>
      <c r="C503" s="24"/>
      <c r="D503" s="182" t="s">
        <v>152</v>
      </c>
      <c r="E503" s="183" t="s">
        <v>25</v>
      </c>
      <c r="F503" s="85">
        <v>4573.8</v>
      </c>
      <c r="G503" s="86">
        <f>ROUND(F503*mark_up,0)</f>
        <v>20079</v>
      </c>
      <c r="H503" s="184"/>
      <c r="I503" s="185" t="s">
        <v>25</v>
      </c>
      <c r="J503" s="184"/>
      <c r="K503" s="185" t="s">
        <v>25</v>
      </c>
      <c r="L503" s="184"/>
      <c r="M503" s="185" t="s">
        <v>25</v>
      </c>
      <c r="N503" s="184"/>
      <c r="O503" s="185" t="s">
        <v>25</v>
      </c>
      <c r="P503" s="184"/>
      <c r="Q503" s="185" t="s">
        <v>25</v>
      </c>
      <c r="R503" s="83"/>
      <c r="S503" s="20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ht="7.5" customHeight="1">
      <c r="A504" s="1"/>
      <c r="B504" s="24"/>
      <c r="C504" s="24"/>
      <c r="D504" s="20"/>
      <c r="E504" s="20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0" t="s">
        <v>21</v>
      </c>
      <c r="S504" s="196" t="s">
        <v>158</v>
      </c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ht="7.5" customHeight="1">
      <c r="A505" s="1"/>
      <c r="B505" s="24"/>
      <c r="C505" s="24"/>
      <c r="R505" s="20"/>
      <c r="S505" s="24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ht="7.5" customHeight="1">
      <c r="A506" s="1"/>
      <c r="B506" s="24"/>
      <c r="C506" s="24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S506" s="20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ht="7.5" customHeight="1">
      <c r="A507" s="1"/>
      <c r="B507" s="24"/>
      <c r="C507" s="24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0" t="s">
        <v>21</v>
      </c>
      <c r="S507" s="157" t="s">
        <v>125</v>
      </c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ht="7.5" customHeight="1">
      <c r="A508" s="1"/>
      <c r="B508" s="24"/>
      <c r="C508" s="24"/>
      <c r="D508" s="82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20"/>
      <c r="S508" s="24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ht="7.5" customHeight="1">
      <c r="A509" s="1"/>
      <c r="B509" s="24"/>
      <c r="C509" s="24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156"/>
      <c r="S509" s="20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ht="7.5" customHeight="1">
      <c r="A510" s="1"/>
      <c r="B510" s="24"/>
      <c r="C510" s="24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S510" s="92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ht="7.5" customHeight="1">
      <c r="A511" s="1"/>
      <c r="B511" s="24"/>
      <c r="C511" s="24"/>
      <c r="S511" s="92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ht="7.5" customHeight="1">
      <c r="A512" s="1"/>
      <c r="B512" s="24"/>
      <c r="C512" s="24"/>
      <c r="S512" s="92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ht="7.5" customHeight="1">
      <c r="A513" s="1"/>
      <c r="B513" s="24"/>
      <c r="C513" s="24"/>
      <c r="S513" s="92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ht="7.5" customHeight="1">
      <c r="A514" s="1"/>
      <c r="B514" s="24"/>
      <c r="C514" s="20"/>
      <c r="S514" s="92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ht="7.5" customHeight="1">
      <c r="A515" s="1"/>
      <c r="B515" s="24"/>
      <c r="C515" s="94" t="s">
        <v>153</v>
      </c>
      <c r="D515" s="94" t="s">
        <v>154</v>
      </c>
      <c r="E515" s="197"/>
      <c r="F515" s="89"/>
      <c r="G515" s="198"/>
      <c r="H515" s="103"/>
      <c r="I515" s="77"/>
      <c r="J515" s="103"/>
      <c r="K515" s="168"/>
      <c r="L515" s="103"/>
      <c r="M515" s="168"/>
      <c r="N515" s="91"/>
      <c r="O515" s="77"/>
      <c r="P515" s="91"/>
      <c r="Q515" s="77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ht="7.5" customHeight="1">
      <c r="A516" s="1"/>
      <c r="B516" s="24"/>
      <c r="C516" s="24"/>
      <c r="D516" s="24"/>
      <c r="F516" s="89"/>
      <c r="G516" s="198"/>
      <c r="H516" s="103"/>
      <c r="I516" s="77"/>
      <c r="J516" s="103"/>
      <c r="K516" s="168"/>
      <c r="L516" s="103"/>
      <c r="M516" s="168"/>
      <c r="N516" s="91"/>
      <c r="O516" s="77"/>
      <c r="P516" s="91"/>
      <c r="Q516" s="77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ht="7.5" customHeight="1">
      <c r="A517" s="25"/>
      <c r="B517" s="24"/>
      <c r="C517" s="24"/>
      <c r="D517" s="24"/>
      <c r="E517" s="91"/>
      <c r="F517" s="89"/>
      <c r="G517" s="198"/>
      <c r="H517" s="103"/>
      <c r="I517" s="77"/>
      <c r="J517" s="103"/>
      <c r="K517" s="168"/>
      <c r="L517" s="103"/>
      <c r="M517" s="168"/>
      <c r="N517" s="91"/>
      <c r="O517" s="77"/>
      <c r="P517" s="91"/>
      <c r="Q517" s="77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ht="7.5" customHeight="1">
      <c r="A518" s="25"/>
      <c r="B518" s="20"/>
      <c r="C518" s="98"/>
      <c r="D518" s="98"/>
      <c r="E518" s="91"/>
      <c r="F518" s="163"/>
      <c r="G518" s="77"/>
      <c r="H518" s="91"/>
      <c r="I518" s="91"/>
      <c r="J518" s="91"/>
      <c r="K518" s="91"/>
      <c r="L518" s="91"/>
      <c r="M518" s="82"/>
      <c r="N518" s="91"/>
      <c r="O518" s="77"/>
      <c r="P518" s="91"/>
      <c r="Q518" s="77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ht="7.5" customHeight="1">
      <c r="A519" s="25"/>
      <c r="B519" s="199" t="s">
        <v>18</v>
      </c>
      <c r="C519" s="107" t="s">
        <v>159</v>
      </c>
      <c r="D519" s="200" t="s">
        <v>160</v>
      </c>
      <c r="E519" s="122"/>
      <c r="F519" s="122"/>
      <c r="G519" s="122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2" t="s">
        <v>21</v>
      </c>
      <c r="S519" s="167" t="s">
        <v>161</v>
      </c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ht="7.5" customHeight="1">
      <c r="A520" s="25"/>
      <c r="C520" s="24"/>
      <c r="D520" s="24"/>
      <c r="E520" s="126"/>
      <c r="F520" s="126"/>
      <c r="G520" s="126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20"/>
      <c r="S520" s="24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ht="7.5" customHeight="1">
      <c r="A521" s="1"/>
      <c r="C521" s="24"/>
      <c r="D521" s="24"/>
      <c r="E521" s="126"/>
      <c r="F521" s="126"/>
      <c r="G521" s="126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203"/>
      <c r="S521" s="20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ht="7.5" customHeight="1">
      <c r="A522" s="1"/>
      <c r="C522" s="24"/>
      <c r="D522" s="24"/>
      <c r="E522" s="126"/>
      <c r="F522" s="126"/>
      <c r="G522" s="126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4" t="s">
        <v>21</v>
      </c>
      <c r="S522" s="155" t="s">
        <v>47</v>
      </c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ht="7.5" customHeight="1">
      <c r="A523" s="1"/>
      <c r="C523" s="24"/>
      <c r="D523" s="24"/>
      <c r="E523" s="126"/>
      <c r="F523" s="126"/>
      <c r="G523" s="126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20"/>
      <c r="S523" s="20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ht="7.5" customHeight="1">
      <c r="A524" s="25"/>
      <c r="C524" s="24"/>
      <c r="D524" s="24"/>
      <c r="E524" s="126"/>
      <c r="F524" s="126"/>
      <c r="G524" s="126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4" t="s">
        <v>21</v>
      </c>
      <c r="S524" s="155" t="s">
        <v>149</v>
      </c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ht="7.5" customHeight="1">
      <c r="A525" s="25"/>
      <c r="C525" s="24"/>
      <c r="D525" s="24"/>
      <c r="E525" s="126"/>
      <c r="F525" s="126"/>
      <c r="G525" s="126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20"/>
      <c r="S525" s="24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ht="7.5" customHeight="1">
      <c r="A526" s="25"/>
      <c r="C526" s="24"/>
      <c r="D526" s="24"/>
      <c r="R526" s="129"/>
      <c r="S526" s="20"/>
      <c r="T526" s="6"/>
      <c r="U526" s="204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ht="7.5" customHeight="1">
      <c r="A527" s="25"/>
      <c r="C527" s="24"/>
      <c r="D527" s="24"/>
      <c r="R527" s="124" t="s">
        <v>21</v>
      </c>
      <c r="S527" s="155" t="s">
        <v>162</v>
      </c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ht="7.5" customHeight="1">
      <c r="A528" s="1"/>
      <c r="C528" s="24"/>
      <c r="D528" s="24"/>
      <c r="E528" s="126"/>
      <c r="F528" s="123"/>
      <c r="G528" s="182" t="s">
        <v>163</v>
      </c>
      <c r="H528" s="123"/>
      <c r="I528" s="205" t="s">
        <v>164</v>
      </c>
      <c r="J528" s="123"/>
      <c r="K528" s="123"/>
      <c r="L528" s="123"/>
      <c r="M528" s="123"/>
      <c r="N528" s="123"/>
      <c r="O528" s="123"/>
      <c r="P528" s="123"/>
      <c r="Q528" s="123"/>
      <c r="R528" s="20"/>
      <c r="S528" s="24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ht="7.5" customHeight="1">
      <c r="A529" s="1"/>
      <c r="C529" s="24"/>
      <c r="D529" s="24"/>
      <c r="E529" s="126"/>
      <c r="F529" s="123"/>
      <c r="G529" s="24"/>
      <c r="H529" s="123"/>
      <c r="I529" s="24"/>
      <c r="J529" s="123"/>
      <c r="K529" s="123"/>
      <c r="L529" s="123"/>
      <c r="M529" s="123"/>
      <c r="N529" s="123"/>
      <c r="O529" s="123"/>
      <c r="P529" s="123"/>
      <c r="Q529" s="123"/>
      <c r="R529" s="203"/>
      <c r="S529" s="20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ht="7.5" customHeight="1">
      <c r="A530" s="1"/>
      <c r="C530" s="24"/>
      <c r="D530" s="24"/>
      <c r="E530" s="126"/>
      <c r="F530" s="206"/>
      <c r="G530" s="87"/>
      <c r="H530" s="206"/>
      <c r="I530" s="87"/>
      <c r="J530" s="206"/>
      <c r="K530" s="206"/>
      <c r="L530" s="206"/>
      <c r="M530" s="206"/>
      <c r="N530" s="206"/>
      <c r="O530" s="206"/>
      <c r="P530" s="206"/>
      <c r="Q530" s="206"/>
      <c r="R530" s="124" t="s">
        <v>21</v>
      </c>
      <c r="S530" s="155" t="s">
        <v>125</v>
      </c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ht="7.5" customHeight="1">
      <c r="A531" s="1"/>
      <c r="C531" s="24"/>
      <c r="D531" s="24"/>
      <c r="E531" s="133" t="s">
        <v>25</v>
      </c>
      <c r="F531" s="207"/>
      <c r="G531" s="133" t="s">
        <v>54</v>
      </c>
      <c r="H531" s="207"/>
      <c r="I531" s="84" t="s">
        <v>54</v>
      </c>
      <c r="J531" s="131"/>
      <c r="K531" s="208" t="s">
        <v>25</v>
      </c>
      <c r="L531" s="131"/>
      <c r="M531" s="208" t="s">
        <v>25</v>
      </c>
      <c r="N531" s="131"/>
      <c r="O531" s="208" t="s">
        <v>25</v>
      </c>
      <c r="P531" s="131"/>
      <c r="Q531" s="208" t="s">
        <v>25</v>
      </c>
      <c r="R531" s="20"/>
      <c r="S531" s="24"/>
      <c r="T531" s="6"/>
      <c r="U531" s="6"/>
      <c r="V531" s="6"/>
      <c r="W531" s="204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ht="7.5" customHeight="1">
      <c r="A532" s="1"/>
      <c r="C532" s="24"/>
      <c r="D532" s="24"/>
      <c r="E532" s="20"/>
      <c r="F532" s="87"/>
      <c r="G532" s="87"/>
      <c r="H532" s="87"/>
      <c r="I532" s="87"/>
      <c r="J532" s="209"/>
      <c r="K532" s="132"/>
      <c r="L532" s="132"/>
      <c r="M532" s="132"/>
      <c r="N532" s="132"/>
      <c r="O532" s="132"/>
      <c r="P532" s="132"/>
      <c r="Q532" s="132"/>
      <c r="R532" s="129"/>
      <c r="S532" s="20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ht="7.5" customHeight="1">
      <c r="A533" s="1"/>
      <c r="C533" s="24"/>
      <c r="D533" s="24"/>
      <c r="E533" s="126"/>
      <c r="F533" s="126"/>
      <c r="G533" s="126"/>
      <c r="H533" s="126"/>
      <c r="I533" s="126"/>
      <c r="J533" s="126"/>
      <c r="K533" s="123"/>
      <c r="L533" s="123"/>
      <c r="M533" s="123"/>
      <c r="N533" s="123"/>
      <c r="O533" s="123"/>
      <c r="P533" s="123"/>
      <c r="Q533" s="123"/>
      <c r="R533" s="123"/>
      <c r="S533" s="123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ht="7.5" customHeight="1">
      <c r="A534" s="1"/>
      <c r="C534" s="24"/>
      <c r="D534" s="24"/>
      <c r="R534" s="123"/>
      <c r="S534" s="123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ht="7.5" customHeight="1">
      <c r="A535" s="1"/>
      <c r="C535" s="24"/>
      <c r="D535" s="24"/>
      <c r="R535" s="129"/>
      <c r="S535" s="129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ht="7.5" customHeight="1">
      <c r="A536" s="1"/>
      <c r="C536" s="24"/>
      <c r="D536" s="24"/>
      <c r="R536" s="129"/>
      <c r="S536" s="129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ht="7.5" customHeight="1">
      <c r="A537" s="1"/>
      <c r="C537" s="24"/>
      <c r="D537" s="24"/>
      <c r="R537" s="129"/>
      <c r="S537" s="129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ht="7.5" customHeight="1">
      <c r="A538" s="25"/>
      <c r="C538" s="24"/>
      <c r="D538" s="24"/>
      <c r="R538" s="129"/>
      <c r="S538" s="129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ht="7.5" customHeight="1">
      <c r="A539" s="25"/>
      <c r="C539" s="24"/>
      <c r="D539" s="24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ht="7.5" customHeight="1">
      <c r="A540" s="25"/>
      <c r="C540" s="24"/>
      <c r="D540" s="24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ht="7.5" customHeight="1">
      <c r="A541" s="25"/>
      <c r="C541" s="24"/>
      <c r="D541" s="24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ht="7.5" customHeight="1">
      <c r="A542" s="1"/>
      <c r="C542" s="24"/>
      <c r="D542" s="24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ht="7.5" customHeight="1">
      <c r="A543" s="1"/>
      <c r="C543" s="20"/>
      <c r="D543" s="20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ht="7.5" customHeight="1">
      <c r="A544" s="1"/>
      <c r="C544" s="210" t="s">
        <v>165</v>
      </c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ht="7.5" customHeight="1">
      <c r="A545" s="1"/>
      <c r="C545" s="24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ht="7.5" customHeight="1">
      <c r="A546" s="1"/>
      <c r="B546" s="3"/>
      <c r="C546" s="98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ht="11.25" customHeight="1">
      <c r="A547" s="1"/>
      <c r="B547" s="113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5"/>
      <c r="S547" s="165" t="s">
        <v>43</v>
      </c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ht="11.25" customHeight="1">
      <c r="A548" s="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2"/>
      <c r="S548" s="87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ht="11.25" customHeight="1">
      <c r="A549" s="1"/>
      <c r="B549" s="193" t="s">
        <v>166</v>
      </c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5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ht="61.5" customHeight="1">
      <c r="A550" s="1"/>
      <c r="B550" s="2"/>
      <c r="C550" s="3"/>
      <c r="D550" s="3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2" t="s">
        <v>5</v>
      </c>
      <c r="P550" s="63"/>
      <c r="Q550" s="63"/>
      <c r="R550" s="63"/>
      <c r="S550" s="64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ht="34.5" customHeight="1">
      <c r="A551" s="1"/>
      <c r="B551" s="65" t="s">
        <v>6</v>
      </c>
      <c r="C551" s="65" t="s">
        <v>7</v>
      </c>
      <c r="D551" s="65" t="s">
        <v>8</v>
      </c>
      <c r="E551" s="65" t="s">
        <v>9</v>
      </c>
      <c r="F551" s="66" t="s">
        <v>10</v>
      </c>
      <c r="G551" s="176" t="s">
        <v>11</v>
      </c>
      <c r="H551" s="66" t="s">
        <v>10</v>
      </c>
      <c r="I551" s="67" t="s">
        <v>12</v>
      </c>
      <c r="J551" s="66" t="s">
        <v>10</v>
      </c>
      <c r="K551" s="67" t="s">
        <v>13</v>
      </c>
      <c r="L551" s="66" t="s">
        <v>10</v>
      </c>
      <c r="M551" s="67" t="s">
        <v>14</v>
      </c>
      <c r="N551" s="66" t="s">
        <v>10</v>
      </c>
      <c r="O551" s="67" t="s">
        <v>15</v>
      </c>
      <c r="P551" s="66" t="s">
        <v>10</v>
      </c>
      <c r="Q551" s="67" t="s">
        <v>16</v>
      </c>
      <c r="R551" s="68" t="s">
        <v>17</v>
      </c>
      <c r="S551" s="69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ht="7.5" customHeight="1">
      <c r="A552" s="1"/>
      <c r="B552" s="199" t="s">
        <v>18</v>
      </c>
      <c r="C552" s="107" t="s">
        <v>167</v>
      </c>
      <c r="D552" s="177" t="s">
        <v>160</v>
      </c>
      <c r="E552" s="122"/>
      <c r="F552" s="122"/>
      <c r="G552" s="122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2" t="s">
        <v>21</v>
      </c>
      <c r="S552" s="167" t="s">
        <v>161</v>
      </c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ht="7.5" customHeight="1">
      <c r="A553" s="1"/>
      <c r="C553" s="24"/>
      <c r="D553" s="24"/>
      <c r="E553" s="126"/>
      <c r="F553" s="126"/>
      <c r="G553" s="126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20"/>
      <c r="S553" s="24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ht="7.5" customHeight="1">
      <c r="A554" s="1"/>
      <c r="C554" s="24"/>
      <c r="D554" s="24"/>
      <c r="E554" s="126"/>
      <c r="F554" s="126"/>
      <c r="G554" s="126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203"/>
      <c r="S554" s="20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ht="7.5" customHeight="1">
      <c r="A555" s="1"/>
      <c r="C555" s="24"/>
      <c r="D555" s="24"/>
      <c r="E555" s="126"/>
      <c r="F555" s="126"/>
      <c r="G555" s="126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4" t="s">
        <v>21</v>
      </c>
      <c r="S555" s="155" t="s">
        <v>47</v>
      </c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ht="7.5" customHeight="1">
      <c r="A556" s="1"/>
      <c r="C556" s="24"/>
      <c r="D556" s="24"/>
      <c r="E556" s="126"/>
      <c r="F556" s="126"/>
      <c r="G556" s="126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20"/>
      <c r="S556" s="20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ht="7.5" customHeight="1">
      <c r="A557" s="1"/>
      <c r="C557" s="24"/>
      <c r="D557" s="24"/>
      <c r="E557" s="126"/>
      <c r="F557" s="126"/>
      <c r="G557" s="126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4" t="s">
        <v>21</v>
      </c>
      <c r="S557" s="155" t="s">
        <v>145</v>
      </c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ht="7.5" customHeight="1">
      <c r="A558" s="1"/>
      <c r="C558" s="24"/>
      <c r="D558" s="24"/>
      <c r="E558" s="126"/>
      <c r="F558" s="126"/>
      <c r="G558" s="126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20"/>
      <c r="S558" s="24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ht="7.5" customHeight="1">
      <c r="A559" s="1"/>
      <c r="C559" s="24"/>
      <c r="D559" s="24"/>
      <c r="R559" s="129"/>
      <c r="S559" s="20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ht="7.5" customHeight="1">
      <c r="A560" s="1"/>
      <c r="C560" s="24"/>
      <c r="D560" s="24"/>
      <c r="R560" s="124" t="s">
        <v>21</v>
      </c>
      <c r="S560" s="155" t="s">
        <v>168</v>
      </c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ht="7.5" customHeight="1">
      <c r="A561" s="1"/>
      <c r="C561" s="24"/>
      <c r="D561" s="24"/>
      <c r="E561" s="126"/>
      <c r="F561" s="123"/>
      <c r="G561" s="182" t="s">
        <v>163</v>
      </c>
      <c r="H561" s="126"/>
      <c r="I561" s="205" t="s">
        <v>164</v>
      </c>
      <c r="J561" s="123"/>
      <c r="K561" s="123"/>
      <c r="L561" s="123"/>
      <c r="M561" s="123"/>
      <c r="N561" s="123"/>
      <c r="O561" s="123"/>
      <c r="P561" s="123"/>
      <c r="Q561" s="123"/>
      <c r="R561" s="20"/>
      <c r="S561" s="24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ht="7.5" customHeight="1">
      <c r="A562" s="1"/>
      <c r="C562" s="24"/>
      <c r="D562" s="24"/>
      <c r="E562" s="126"/>
      <c r="F562" s="123"/>
      <c r="G562" s="24"/>
      <c r="H562" s="126"/>
      <c r="I562" s="24"/>
      <c r="J562" s="123"/>
      <c r="K562" s="123"/>
      <c r="L562" s="123"/>
      <c r="M562" s="123"/>
      <c r="N562" s="123"/>
      <c r="O562" s="123"/>
      <c r="P562" s="123"/>
      <c r="Q562" s="123"/>
      <c r="R562" s="129"/>
      <c r="S562" s="20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ht="7.5" customHeight="1">
      <c r="A563" s="1"/>
      <c r="C563" s="24"/>
      <c r="D563" s="24"/>
      <c r="E563" s="126"/>
      <c r="F563" s="206"/>
      <c r="G563" s="87"/>
      <c r="H563" s="211"/>
      <c r="I563" s="87"/>
      <c r="J563" s="206"/>
      <c r="K563" s="206"/>
      <c r="L563" s="206"/>
      <c r="M563" s="206"/>
      <c r="N563" s="206"/>
      <c r="O563" s="206"/>
      <c r="P563" s="206"/>
      <c r="Q563" s="206"/>
      <c r="R563" s="124" t="s">
        <v>21</v>
      </c>
      <c r="S563" s="155" t="s">
        <v>169</v>
      </c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ht="7.5" customHeight="1">
      <c r="A564" s="1"/>
      <c r="C564" s="24"/>
      <c r="D564" s="24"/>
      <c r="E564" s="133" t="s">
        <v>25</v>
      </c>
      <c r="F564" s="207"/>
      <c r="G564" s="133" t="s">
        <v>54</v>
      </c>
      <c r="H564" s="207"/>
      <c r="I564" s="84" t="s">
        <v>54</v>
      </c>
      <c r="J564" s="131"/>
      <c r="K564" s="208" t="s">
        <v>25</v>
      </c>
      <c r="L564" s="131"/>
      <c r="M564" s="208" t="s">
        <v>25</v>
      </c>
      <c r="N564" s="131"/>
      <c r="O564" s="208" t="s">
        <v>25</v>
      </c>
      <c r="P564" s="131"/>
      <c r="Q564" s="208" t="s">
        <v>25</v>
      </c>
      <c r="R564" s="20"/>
      <c r="S564" s="24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ht="7.5" customHeight="1">
      <c r="A565" s="1"/>
      <c r="C565" s="24"/>
      <c r="D565" s="24"/>
      <c r="E565" s="20"/>
      <c r="F565" s="87"/>
      <c r="G565" s="87"/>
      <c r="H565" s="87"/>
      <c r="I565" s="87"/>
      <c r="J565" s="209"/>
      <c r="K565" s="132"/>
      <c r="L565" s="132"/>
      <c r="M565" s="132"/>
      <c r="N565" s="132"/>
      <c r="O565" s="132"/>
      <c r="P565" s="132"/>
      <c r="Q565" s="132"/>
      <c r="R565" s="203"/>
      <c r="S565" s="20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ht="7.5" customHeight="1">
      <c r="A566" s="1"/>
      <c r="C566" s="24"/>
      <c r="D566" s="24"/>
      <c r="E566" s="126"/>
      <c r="F566" s="126"/>
      <c r="H566" s="126"/>
      <c r="I566" s="126"/>
      <c r="J566" s="126"/>
      <c r="K566" s="123"/>
      <c r="L566" s="123"/>
      <c r="M566" s="123"/>
      <c r="N566" s="123"/>
      <c r="O566" s="123"/>
      <c r="P566" s="123"/>
      <c r="Q566" s="123"/>
      <c r="R566" s="124" t="s">
        <v>21</v>
      </c>
      <c r="S566" s="155" t="s">
        <v>125</v>
      </c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ht="7.5" customHeight="1">
      <c r="A567" s="1"/>
      <c r="C567" s="24"/>
      <c r="D567" s="24"/>
      <c r="E567" s="126"/>
      <c r="F567" s="126"/>
      <c r="H567" s="126"/>
      <c r="I567" s="126"/>
      <c r="J567" s="126"/>
      <c r="K567" s="123"/>
      <c r="L567" s="123"/>
      <c r="M567" s="123"/>
      <c r="N567" s="123"/>
      <c r="O567" s="123"/>
      <c r="P567" s="123"/>
      <c r="Q567" s="123"/>
      <c r="R567" s="20"/>
      <c r="S567" s="24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ht="7.5" customHeight="1">
      <c r="A568" s="1"/>
      <c r="C568" s="24"/>
      <c r="D568" s="24"/>
      <c r="R568" s="129"/>
      <c r="S568" s="20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ht="7.5" customHeight="1">
      <c r="A569" s="1"/>
      <c r="C569" s="24"/>
      <c r="D569" s="24"/>
      <c r="R569" s="123"/>
      <c r="S569" s="123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ht="7.5" customHeight="1">
      <c r="A570" s="1"/>
      <c r="C570" s="24"/>
      <c r="D570" s="24"/>
      <c r="R570" s="123"/>
      <c r="S570" s="123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ht="7.5" customHeight="1">
      <c r="A571" s="1"/>
      <c r="C571" s="24"/>
      <c r="D571" s="24"/>
      <c r="R571" s="129"/>
      <c r="S571" s="129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ht="7.5" customHeight="1">
      <c r="A572" s="1"/>
      <c r="C572" s="24"/>
      <c r="D572" s="24"/>
      <c r="R572" s="129"/>
      <c r="S572" s="129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ht="7.5" customHeight="1">
      <c r="A573" s="1"/>
      <c r="C573" s="24"/>
      <c r="D573" s="24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9"/>
      <c r="S573" s="129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ht="7.5" customHeight="1">
      <c r="A574" s="1"/>
      <c r="C574" s="24"/>
      <c r="D574" s="24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9"/>
      <c r="S574" s="129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ht="7.5" customHeight="1">
      <c r="A575" s="1"/>
      <c r="C575" s="24"/>
      <c r="D575" s="24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9"/>
      <c r="S575" s="129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ht="7.5" customHeight="1">
      <c r="A576" s="1"/>
      <c r="C576" s="20"/>
      <c r="D576" s="20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9"/>
      <c r="S576" s="129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ht="7.5" customHeight="1">
      <c r="A577" s="1"/>
      <c r="C577" s="210" t="s">
        <v>165</v>
      </c>
      <c r="D577" s="212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9"/>
      <c r="S577" s="129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ht="7.5" customHeight="1">
      <c r="A578" s="1"/>
      <c r="C578" s="24"/>
      <c r="D578" s="212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9"/>
      <c r="S578" s="129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ht="7.5" customHeight="1">
      <c r="A579" s="1"/>
      <c r="B579" s="3"/>
      <c r="C579" s="98"/>
      <c r="D579" s="21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214"/>
      <c r="S579" s="214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ht="7.5" customHeight="1">
      <c r="A580" s="1"/>
      <c r="B580" s="70" t="s">
        <v>18</v>
      </c>
      <c r="C580" s="107" t="s">
        <v>170</v>
      </c>
      <c r="D580" s="215"/>
      <c r="E580" s="149"/>
      <c r="F580" s="162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5" t="s">
        <v>21</v>
      </c>
      <c r="S580" s="167" t="s">
        <v>171</v>
      </c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ht="7.5" customHeight="1">
      <c r="A581" s="1"/>
      <c r="B581" s="24"/>
      <c r="C581" s="24"/>
      <c r="D581" s="216"/>
      <c r="E581" s="91"/>
      <c r="F581" s="91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20"/>
      <c r="S581" s="24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ht="7.5" customHeight="1">
      <c r="A582" s="1"/>
      <c r="B582" s="24"/>
      <c r="C582" s="24"/>
      <c r="D582" s="216"/>
      <c r="E582" s="91"/>
      <c r="F582" s="91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79"/>
      <c r="S582" s="24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ht="7.5" customHeight="1">
      <c r="A583" s="25"/>
      <c r="B583" s="24"/>
      <c r="C583" s="24"/>
      <c r="R583" s="79"/>
      <c r="S583" s="24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ht="7.5" customHeight="1">
      <c r="A584" s="25"/>
      <c r="B584" s="24"/>
      <c r="C584" s="24"/>
      <c r="R584" s="83"/>
      <c r="S584" s="20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ht="7.5" customHeight="1">
      <c r="A585" s="25"/>
      <c r="B585" s="24"/>
      <c r="C585" s="24"/>
      <c r="R585" s="80" t="s">
        <v>21</v>
      </c>
      <c r="S585" s="157" t="s">
        <v>172</v>
      </c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ht="7.5" customHeight="1">
      <c r="A586" s="25"/>
      <c r="B586" s="24"/>
      <c r="C586" s="24"/>
      <c r="R586" s="20"/>
      <c r="S586" s="24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ht="7.5" customHeight="1">
      <c r="A587" s="1"/>
      <c r="B587" s="24"/>
      <c r="C587" s="24"/>
      <c r="R587" s="83"/>
      <c r="S587" s="20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ht="7.5" customHeight="1">
      <c r="A588" s="1"/>
      <c r="B588" s="24"/>
      <c r="C588" s="24"/>
      <c r="D588" s="216"/>
      <c r="E588" s="91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0" t="s">
        <v>21</v>
      </c>
      <c r="S588" s="157" t="s">
        <v>173</v>
      </c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ht="7.5" customHeight="1">
      <c r="A589" s="1"/>
      <c r="B589" s="24"/>
      <c r="C589" s="24"/>
      <c r="D589" s="216"/>
      <c r="E589" s="91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20"/>
      <c r="S589" s="24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ht="7.5" customHeight="1">
      <c r="A590" s="25"/>
      <c r="B590" s="24"/>
      <c r="C590" s="24"/>
      <c r="D590" s="216"/>
      <c r="E590" s="91"/>
      <c r="F590" s="82"/>
      <c r="G590" s="77"/>
      <c r="H590" s="91"/>
      <c r="I590" s="91"/>
      <c r="J590" s="91"/>
      <c r="K590" s="91"/>
      <c r="L590" s="91"/>
      <c r="M590" s="217" t="s">
        <v>174</v>
      </c>
      <c r="N590" s="91"/>
      <c r="O590" s="82"/>
      <c r="P590" s="91"/>
      <c r="Q590" s="77"/>
      <c r="R590" s="79"/>
      <c r="S590" s="20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ht="7.5" customHeight="1">
      <c r="A591" s="25"/>
      <c r="B591" s="24"/>
      <c r="C591" s="24"/>
      <c r="D591" s="216"/>
      <c r="E591" s="91"/>
      <c r="F591" s="82"/>
      <c r="G591" s="77"/>
      <c r="H591" s="91"/>
      <c r="I591" s="91"/>
      <c r="J591" s="91"/>
      <c r="K591" s="91"/>
      <c r="L591" s="91"/>
      <c r="M591" s="24"/>
      <c r="N591" s="91"/>
      <c r="O591" s="217" t="s">
        <v>175</v>
      </c>
      <c r="P591" s="91"/>
      <c r="Q591" s="77"/>
      <c r="R591" s="80" t="s">
        <v>21</v>
      </c>
      <c r="S591" s="157" t="s">
        <v>176</v>
      </c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ht="7.5" customHeight="1">
      <c r="A592" s="25"/>
      <c r="B592" s="24"/>
      <c r="C592" s="24"/>
      <c r="D592" s="216"/>
      <c r="E592" s="91"/>
      <c r="F592" s="82"/>
      <c r="G592" s="218"/>
      <c r="H592" s="110"/>
      <c r="I592" s="110"/>
      <c r="J592" s="110"/>
      <c r="K592" s="110"/>
      <c r="L592" s="110"/>
      <c r="M592" s="87"/>
      <c r="N592" s="110"/>
      <c r="O592" s="87"/>
      <c r="P592" s="110"/>
      <c r="Q592" s="218"/>
      <c r="R592" s="20"/>
      <c r="S592" s="24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ht="7.5" customHeight="1">
      <c r="A593" s="25"/>
      <c r="B593" s="24"/>
      <c r="C593" s="24"/>
      <c r="D593" s="180" t="s">
        <v>177</v>
      </c>
      <c r="E593" s="84" t="s">
        <v>25</v>
      </c>
      <c r="F593" s="85"/>
      <c r="G593" s="86" t="s">
        <v>25</v>
      </c>
      <c r="H593" s="109"/>
      <c r="I593" s="86" t="s">
        <v>25</v>
      </c>
      <c r="J593" s="109"/>
      <c r="K593" s="86" t="s">
        <v>25</v>
      </c>
      <c r="L593" s="85">
        <v>2347.653</v>
      </c>
      <c r="M593" s="86">
        <f>ROUND(L593*mark_up,0)</f>
        <v>10306</v>
      </c>
      <c r="N593" s="86"/>
      <c r="O593" s="86">
        <f>ROUND(M593*1.495192,0)</f>
        <v>15409</v>
      </c>
      <c r="P593" s="109"/>
      <c r="Q593" s="86" t="s">
        <v>25</v>
      </c>
      <c r="R593" s="79"/>
      <c r="S593" s="20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ht="7.5" customHeight="1">
      <c r="A594" s="1"/>
      <c r="B594" s="24"/>
      <c r="C594" s="24"/>
      <c r="D594" s="20"/>
      <c r="E594" s="20"/>
      <c r="F594" s="87"/>
      <c r="G594" s="87"/>
      <c r="H594" s="110"/>
      <c r="I594" s="87"/>
      <c r="J594" s="110"/>
      <c r="K594" s="87"/>
      <c r="L594" s="87"/>
      <c r="M594" s="87"/>
      <c r="N594" s="87"/>
      <c r="O594" s="87"/>
      <c r="P594" s="110"/>
      <c r="Q594" s="87"/>
      <c r="R594" s="80" t="s">
        <v>21</v>
      </c>
      <c r="S594" s="155" t="s">
        <v>178</v>
      </c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ht="7.5" customHeight="1">
      <c r="A595" s="1"/>
      <c r="B595" s="24"/>
      <c r="C595" s="24"/>
      <c r="R595" s="20"/>
      <c r="S595" s="24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ht="7.5" customHeight="1">
      <c r="A596" s="1"/>
      <c r="B596" s="24"/>
      <c r="C596" s="24"/>
      <c r="R596" s="83"/>
      <c r="S596" s="20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ht="7.5" customHeight="1">
      <c r="A597" s="1"/>
      <c r="B597" s="24"/>
      <c r="C597" s="24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ht="7.5" customHeight="1">
      <c r="A598" s="1"/>
      <c r="B598" s="24"/>
      <c r="C598" s="24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ht="7.5" customHeight="1">
      <c r="A599" s="1"/>
      <c r="B599" s="24"/>
      <c r="C599" s="24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ht="7.5" customHeight="1">
      <c r="A600" s="1"/>
      <c r="B600" s="24"/>
      <c r="C600" s="24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ht="7.5" customHeight="1">
      <c r="A601" s="1"/>
      <c r="B601" s="24"/>
      <c r="C601" s="24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ht="7.5" customHeight="1">
      <c r="A602" s="1"/>
      <c r="B602" s="24"/>
      <c r="C602" s="24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ht="7.5" customHeight="1">
      <c r="A603" s="1"/>
      <c r="B603" s="24"/>
      <c r="C603" s="24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ht="7.5" customHeight="1">
      <c r="A604" s="25"/>
      <c r="B604" s="24"/>
      <c r="C604" s="20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64"/>
      <c r="S604" s="219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ht="7.5" customHeight="1">
      <c r="A605" s="25"/>
      <c r="B605" s="24"/>
      <c r="C605" s="94" t="s">
        <v>179</v>
      </c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64"/>
      <c r="S605" s="219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ht="7.5" customHeight="1">
      <c r="A606" s="25"/>
      <c r="B606" s="24"/>
      <c r="C606" s="24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64"/>
      <c r="S606" s="219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ht="7.5" customHeight="1">
      <c r="A607" s="25"/>
      <c r="B607" s="98"/>
      <c r="C607" s="98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220"/>
      <c r="S607" s="221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ht="11.25" customHeight="1">
      <c r="A608" s="1"/>
      <c r="B608" s="113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5"/>
      <c r="S608" s="165" t="s">
        <v>43</v>
      </c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ht="11.25" customHeight="1">
      <c r="A609" s="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2"/>
      <c r="S609" s="87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ht="11.25" customHeight="1">
      <c r="A610" s="1"/>
      <c r="B610" s="193" t="s">
        <v>180</v>
      </c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5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ht="61.5" customHeight="1">
      <c r="A611" s="1"/>
      <c r="B611" s="2"/>
      <c r="C611" s="3"/>
      <c r="D611" s="3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2" t="s">
        <v>5</v>
      </c>
      <c r="P611" s="63"/>
      <c r="Q611" s="63"/>
      <c r="R611" s="63"/>
      <c r="S611" s="64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ht="34.5" customHeight="1">
      <c r="A612" s="1"/>
      <c r="B612" s="222" t="s">
        <v>6</v>
      </c>
      <c r="C612" s="222" t="s">
        <v>7</v>
      </c>
      <c r="D612" s="222" t="s">
        <v>8</v>
      </c>
      <c r="E612" s="222" t="s">
        <v>9</v>
      </c>
      <c r="F612" s="223" t="s">
        <v>10</v>
      </c>
      <c r="G612" s="224" t="s">
        <v>11</v>
      </c>
      <c r="H612" s="223" t="s">
        <v>10</v>
      </c>
      <c r="I612" s="224" t="s">
        <v>12</v>
      </c>
      <c r="J612" s="223" t="s">
        <v>10</v>
      </c>
      <c r="K612" s="224" t="s">
        <v>13</v>
      </c>
      <c r="L612" s="223" t="s">
        <v>10</v>
      </c>
      <c r="M612" s="224" t="s">
        <v>14</v>
      </c>
      <c r="N612" s="223" t="s">
        <v>10</v>
      </c>
      <c r="O612" s="224" t="s">
        <v>15</v>
      </c>
      <c r="P612" s="223" t="s">
        <v>10</v>
      </c>
      <c r="Q612" s="224" t="s">
        <v>16</v>
      </c>
      <c r="R612" s="225" t="s">
        <v>17</v>
      </c>
      <c r="S612" s="115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ht="7.5" customHeight="1">
      <c r="A613" s="1"/>
      <c r="B613" s="70" t="s">
        <v>18</v>
      </c>
      <c r="C613" s="107" t="s">
        <v>181</v>
      </c>
      <c r="D613" s="72" t="s">
        <v>182</v>
      </c>
      <c r="E613" s="226" t="s">
        <v>25</v>
      </c>
      <c r="F613" s="227"/>
      <c r="G613" s="228"/>
      <c r="H613" s="229"/>
      <c r="I613" s="229"/>
      <c r="J613" s="229"/>
      <c r="K613" s="230"/>
      <c r="L613" s="231"/>
      <c r="M613" s="230"/>
      <c r="N613" s="231"/>
      <c r="O613" s="230"/>
      <c r="P613" s="231"/>
      <c r="Q613" s="230"/>
      <c r="R613" s="75" t="s">
        <v>21</v>
      </c>
      <c r="S613" s="152" t="s">
        <v>183</v>
      </c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ht="7.5" customHeight="1">
      <c r="A614" s="1"/>
      <c r="B614" s="24"/>
      <c r="C614" s="24"/>
      <c r="D614" s="24"/>
      <c r="E614" s="24"/>
      <c r="F614" s="89"/>
      <c r="G614" s="232"/>
      <c r="H614" s="233"/>
      <c r="I614" s="233"/>
      <c r="J614" s="233"/>
      <c r="K614" s="234"/>
      <c r="L614" s="235"/>
      <c r="M614" s="234"/>
      <c r="N614" s="235"/>
      <c r="O614" s="234"/>
      <c r="P614" s="235"/>
      <c r="Q614" s="234"/>
      <c r="R614" s="20"/>
      <c r="S614" s="24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ht="7.5" customHeight="1">
      <c r="A615" s="1"/>
      <c r="B615" s="24"/>
      <c r="C615" s="24"/>
      <c r="D615" s="24"/>
      <c r="E615" s="24"/>
      <c r="F615" s="89"/>
      <c r="G615" s="232"/>
      <c r="H615" s="233"/>
      <c r="I615" s="233"/>
      <c r="J615" s="233"/>
      <c r="K615" s="234"/>
      <c r="L615" s="235"/>
      <c r="M615" s="234"/>
      <c r="N615" s="235"/>
      <c r="O615" s="234"/>
      <c r="P615" s="235"/>
      <c r="Q615" s="234"/>
      <c r="R615" s="83"/>
      <c r="S615" s="24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ht="7.5" customHeight="1">
      <c r="A616" s="1"/>
      <c r="B616" s="24"/>
      <c r="C616" s="24"/>
      <c r="D616" s="24"/>
      <c r="E616" s="24"/>
      <c r="F616" s="89"/>
      <c r="G616" s="232"/>
      <c r="H616" s="233"/>
      <c r="I616" s="233"/>
      <c r="J616" s="233"/>
      <c r="K616" s="234"/>
      <c r="L616" s="235"/>
      <c r="M616" s="234"/>
      <c r="N616" s="235"/>
      <c r="O616" s="234"/>
      <c r="P616" s="235"/>
      <c r="Q616" s="234"/>
      <c r="R616" s="83"/>
      <c r="S616" s="24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ht="7.5" customHeight="1">
      <c r="A617" s="1"/>
      <c r="B617" s="24"/>
      <c r="C617" s="24"/>
      <c r="D617" s="24"/>
      <c r="E617" s="24"/>
      <c r="F617" s="89"/>
      <c r="G617" s="234"/>
      <c r="H617" s="233"/>
      <c r="I617" s="233"/>
      <c r="J617" s="233"/>
      <c r="K617" s="234"/>
      <c r="L617" s="235"/>
      <c r="M617" s="234"/>
      <c r="N617" s="235"/>
      <c r="O617" s="234"/>
      <c r="P617" s="235"/>
      <c r="Q617" s="234"/>
      <c r="R617" s="83"/>
      <c r="S617" s="20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ht="7.5" customHeight="1">
      <c r="A618" s="1"/>
      <c r="B618" s="24"/>
      <c r="C618" s="24"/>
      <c r="D618" s="24"/>
      <c r="E618" s="24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0" t="s">
        <v>21</v>
      </c>
      <c r="S618" s="157" t="s">
        <v>184</v>
      </c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ht="7.5" customHeight="1">
      <c r="A619" s="1"/>
      <c r="B619" s="24"/>
      <c r="C619" s="24"/>
      <c r="D619" s="24"/>
      <c r="E619" s="24"/>
      <c r="R619" s="20"/>
      <c r="S619" s="24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ht="7.5" customHeight="1">
      <c r="A620" s="1"/>
      <c r="B620" s="24"/>
      <c r="C620" s="24"/>
      <c r="D620" s="24"/>
      <c r="E620" s="24"/>
      <c r="R620" s="83"/>
      <c r="S620" s="20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ht="7.5" customHeight="1">
      <c r="A621" s="1"/>
      <c r="B621" s="24"/>
      <c r="C621" s="24"/>
      <c r="D621" s="24"/>
      <c r="E621" s="24"/>
      <c r="R621" s="80" t="s">
        <v>21</v>
      </c>
      <c r="S621" s="157" t="s">
        <v>185</v>
      </c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ht="7.5" customHeight="1">
      <c r="A622" s="1"/>
      <c r="B622" s="24"/>
      <c r="C622" s="24"/>
      <c r="D622" s="24"/>
      <c r="E622" s="24"/>
      <c r="R622" s="20"/>
      <c r="S622" s="20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ht="7.5" customHeight="1">
      <c r="A623" s="1"/>
      <c r="B623" s="24"/>
      <c r="C623" s="24"/>
      <c r="D623" s="24"/>
      <c r="E623" s="24"/>
      <c r="R623" s="236" t="s">
        <v>21</v>
      </c>
      <c r="S623" s="157" t="s">
        <v>186</v>
      </c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ht="7.5" customHeight="1">
      <c r="A624" s="1"/>
      <c r="B624" s="24"/>
      <c r="C624" s="24"/>
      <c r="D624" s="24"/>
      <c r="E624" s="24"/>
      <c r="F624" s="82"/>
      <c r="S624" s="24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ht="7.5" customHeight="1">
      <c r="A625" s="1"/>
      <c r="B625" s="24"/>
      <c r="C625" s="24"/>
      <c r="D625" s="24"/>
      <c r="E625" s="24"/>
      <c r="F625" s="82"/>
      <c r="R625" s="237"/>
      <c r="S625" s="20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ht="7.5" customHeight="1">
      <c r="A626" s="1"/>
      <c r="B626" s="24"/>
      <c r="C626" s="24"/>
      <c r="D626" s="24"/>
      <c r="E626" s="24"/>
      <c r="R626" s="236" t="s">
        <v>21</v>
      </c>
      <c r="S626" s="157" t="s">
        <v>187</v>
      </c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ht="7.5" customHeight="1">
      <c r="A627" s="1"/>
      <c r="B627" s="24"/>
      <c r="C627" s="24"/>
      <c r="D627" s="24"/>
      <c r="E627" s="24"/>
      <c r="S627" s="24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ht="7.5" customHeight="1">
      <c r="A628" s="1"/>
      <c r="B628" s="24"/>
      <c r="C628" s="24"/>
      <c r="D628" s="24"/>
      <c r="E628" s="24"/>
      <c r="S628" s="20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ht="7.5" customHeight="1">
      <c r="A629" s="1"/>
      <c r="B629" s="24"/>
      <c r="C629" s="24"/>
      <c r="D629" s="24"/>
      <c r="E629" s="24"/>
      <c r="R629" s="80" t="s">
        <v>21</v>
      </c>
      <c r="S629" s="157" t="s">
        <v>188</v>
      </c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ht="7.5" customHeight="1">
      <c r="A630" s="1"/>
      <c r="B630" s="24"/>
      <c r="C630" s="24"/>
      <c r="D630" s="24"/>
      <c r="E630" s="24"/>
      <c r="R630" s="20"/>
      <c r="S630" s="24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ht="7.5" customHeight="1">
      <c r="A631" s="1"/>
      <c r="B631" s="24"/>
      <c r="C631" s="24"/>
      <c r="D631" s="24"/>
      <c r="E631" s="24"/>
      <c r="R631" s="79"/>
      <c r="S631" s="24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ht="7.5" customHeight="1">
      <c r="A632" s="1"/>
      <c r="B632" s="24"/>
      <c r="C632" s="24"/>
      <c r="D632" s="24"/>
      <c r="E632" s="24"/>
      <c r="S632" s="24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ht="7.5" customHeight="1">
      <c r="A633" s="1"/>
      <c r="B633" s="24"/>
      <c r="C633" s="24"/>
      <c r="D633" s="24"/>
      <c r="E633" s="24"/>
      <c r="F633" s="172"/>
      <c r="S633" s="24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ht="7.5" customHeight="1">
      <c r="A634" s="1"/>
      <c r="B634" s="24"/>
      <c r="C634" s="24"/>
      <c r="D634" s="24"/>
      <c r="E634" s="24"/>
      <c r="F634" s="82"/>
      <c r="G634" s="238" t="s">
        <v>189</v>
      </c>
      <c r="H634" s="43"/>
      <c r="I634" s="239"/>
      <c r="J634" s="82"/>
      <c r="K634" s="238" t="s">
        <v>190</v>
      </c>
      <c r="L634" s="43"/>
      <c r="M634" s="239"/>
      <c r="N634" s="82"/>
      <c r="O634" s="238" t="s">
        <v>191</v>
      </c>
      <c r="P634" s="43"/>
      <c r="Q634" s="239"/>
      <c r="R634" s="80"/>
      <c r="S634" s="24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ht="7.5" customHeight="1">
      <c r="A635" s="1"/>
      <c r="B635" s="24"/>
      <c r="C635" s="24"/>
      <c r="D635" s="24"/>
      <c r="E635" s="24"/>
      <c r="F635" s="82"/>
      <c r="G635" s="240"/>
      <c r="H635" s="27"/>
      <c r="I635" s="241"/>
      <c r="J635" s="82"/>
      <c r="K635" s="240"/>
      <c r="L635" s="27"/>
      <c r="M635" s="241"/>
      <c r="N635" s="82"/>
      <c r="O635" s="240"/>
      <c r="P635" s="27"/>
      <c r="Q635" s="241"/>
      <c r="R635" s="20"/>
      <c r="S635" s="24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ht="7.5" customHeight="1">
      <c r="A636" s="1"/>
      <c r="B636" s="24"/>
      <c r="C636" s="24"/>
      <c r="D636" s="24"/>
      <c r="E636" s="24"/>
      <c r="G636" s="217" t="s">
        <v>174</v>
      </c>
      <c r="H636" s="82"/>
      <c r="I636" s="217" t="s">
        <v>192</v>
      </c>
      <c r="J636" s="82"/>
      <c r="K636" s="217" t="s">
        <v>174</v>
      </c>
      <c r="L636" s="82"/>
      <c r="M636" s="217" t="s">
        <v>192</v>
      </c>
      <c r="N636" s="82"/>
      <c r="O636" s="217" t="s">
        <v>174</v>
      </c>
      <c r="P636" s="82"/>
      <c r="Q636" s="217" t="s">
        <v>192</v>
      </c>
      <c r="R636" s="79"/>
      <c r="S636" s="20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ht="7.5" customHeight="1">
      <c r="A637" s="1"/>
      <c r="B637" s="24"/>
      <c r="C637" s="24"/>
      <c r="D637" s="24"/>
      <c r="E637" s="24"/>
      <c r="G637" s="24"/>
      <c r="H637" s="82"/>
      <c r="I637" s="24"/>
      <c r="J637" s="82"/>
      <c r="K637" s="24"/>
      <c r="L637" s="82"/>
      <c r="M637" s="24"/>
      <c r="N637" s="82"/>
      <c r="O637" s="24"/>
      <c r="P637" s="82"/>
      <c r="Q637" s="24"/>
      <c r="R637" s="80" t="s">
        <v>21</v>
      </c>
      <c r="S637" s="155" t="s">
        <v>193</v>
      </c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ht="7.5" customHeight="1">
      <c r="A638" s="1"/>
      <c r="B638" s="24"/>
      <c r="C638" s="24"/>
      <c r="D638" s="24"/>
      <c r="E638" s="24"/>
      <c r="G638" s="20"/>
      <c r="H638" s="105"/>
      <c r="I638" s="20"/>
      <c r="J638" s="82"/>
      <c r="K638" s="20"/>
      <c r="L638" s="82"/>
      <c r="M638" s="20"/>
      <c r="N638" s="82"/>
      <c r="O638" s="20"/>
      <c r="P638" s="82"/>
      <c r="Q638" s="20"/>
      <c r="R638" s="20"/>
      <c r="S638" s="20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ht="7.5" customHeight="1">
      <c r="A639" s="1"/>
      <c r="B639" s="24"/>
      <c r="C639" s="24"/>
      <c r="D639" s="24"/>
      <c r="E639" s="24"/>
      <c r="F639" s="85">
        <v>2998.34</v>
      </c>
      <c r="G639" s="86">
        <f>ROUND(F639*mark_up,0)</f>
        <v>13163</v>
      </c>
      <c r="H639" s="86"/>
      <c r="I639" s="86">
        <f>ROUND(G639*1.20085,0)</f>
        <v>15807</v>
      </c>
      <c r="J639" s="242"/>
      <c r="K639" s="86">
        <f>ROUND(G639*1.0262,0)</f>
        <v>13508</v>
      </c>
      <c r="L639" s="242"/>
      <c r="M639" s="86">
        <f>ROUND(G639*1.2272,0)</f>
        <v>16154</v>
      </c>
      <c r="N639" s="242"/>
      <c r="O639" s="86">
        <f>ROUND(G639*1.1092,0)</f>
        <v>14600</v>
      </c>
      <c r="P639" s="242"/>
      <c r="Q639" s="86">
        <f>ROUND(G639*1.3102,0)</f>
        <v>17246</v>
      </c>
      <c r="R639" s="80" t="s">
        <v>21</v>
      </c>
      <c r="S639" s="155" t="s">
        <v>194</v>
      </c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ht="7.5" customHeight="1">
      <c r="A640" s="1"/>
      <c r="B640" s="24"/>
      <c r="C640" s="24"/>
      <c r="D640" s="24"/>
      <c r="E640" s="24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20"/>
      <c r="S640" s="20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ht="7.5" customHeight="1">
      <c r="A641" s="1"/>
      <c r="B641" s="24"/>
      <c r="C641" s="24"/>
      <c r="D641" s="24"/>
      <c r="E641" s="24"/>
      <c r="R641" s="80" t="s">
        <v>21</v>
      </c>
      <c r="S641" s="243" t="s">
        <v>195</v>
      </c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ht="7.5" customHeight="1">
      <c r="A642" s="1"/>
      <c r="B642" s="24"/>
      <c r="C642" s="24"/>
      <c r="D642" s="24"/>
      <c r="E642" s="24"/>
      <c r="R642" s="20"/>
      <c r="S642" s="24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ht="7.5" customHeight="1">
      <c r="A643" s="1"/>
      <c r="B643" s="24"/>
      <c r="C643" s="24"/>
      <c r="D643" s="24"/>
      <c r="E643" s="24"/>
      <c r="R643" s="83"/>
      <c r="S643" s="24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ht="7.5" customHeight="1">
      <c r="A644" s="1"/>
      <c r="B644" s="24"/>
      <c r="C644" s="24"/>
      <c r="D644" s="24"/>
      <c r="E644" s="24"/>
      <c r="R644" s="146"/>
      <c r="S644" s="24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ht="7.5" customHeight="1">
      <c r="A645" s="1"/>
      <c r="B645" s="24"/>
      <c r="C645" s="24"/>
      <c r="D645" s="24"/>
      <c r="E645" s="24"/>
      <c r="R645" s="146"/>
      <c r="S645" s="24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ht="7.5" customHeight="1">
      <c r="A646" s="1"/>
      <c r="B646" s="24"/>
      <c r="C646" s="24"/>
      <c r="D646" s="24"/>
      <c r="E646" s="24"/>
      <c r="F646" s="146"/>
      <c r="R646" s="146"/>
      <c r="S646" s="24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ht="7.5" customHeight="1">
      <c r="A647" s="1"/>
      <c r="B647" s="24"/>
      <c r="C647" s="24"/>
      <c r="D647" s="24"/>
      <c r="E647" s="24"/>
      <c r="R647" s="146"/>
      <c r="S647" s="20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ht="7.5" customHeight="1">
      <c r="A648" s="1"/>
      <c r="B648" s="24"/>
      <c r="C648" s="24"/>
      <c r="D648" s="24"/>
      <c r="E648" s="24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ht="7.5" customHeight="1">
      <c r="A649" s="1"/>
      <c r="B649" s="24"/>
      <c r="C649" s="24"/>
      <c r="D649" s="24"/>
      <c r="E649" s="24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ht="7.5" customHeight="1">
      <c r="A650" s="1"/>
      <c r="B650" s="24"/>
      <c r="C650" s="24"/>
      <c r="D650" s="24"/>
      <c r="E650" s="24"/>
      <c r="R650" s="146"/>
      <c r="S650" s="14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ht="7.5" customHeight="1">
      <c r="A651" s="1"/>
      <c r="B651" s="24"/>
      <c r="C651" s="24"/>
      <c r="D651" s="24"/>
      <c r="E651" s="24"/>
      <c r="R651" s="146"/>
      <c r="S651" s="14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ht="7.5" customHeight="1">
      <c r="A652" s="1"/>
      <c r="B652" s="24"/>
      <c r="C652" s="24"/>
      <c r="D652" s="24"/>
      <c r="E652" s="24"/>
      <c r="R652" s="146"/>
      <c r="S652" s="14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ht="7.5" customHeight="1">
      <c r="A653" s="1"/>
      <c r="B653" s="24"/>
      <c r="C653" s="24"/>
      <c r="D653" s="24"/>
      <c r="E653" s="24"/>
      <c r="R653" s="146"/>
      <c r="S653" s="14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ht="7.5" customHeight="1">
      <c r="A654" s="1"/>
      <c r="B654" s="24"/>
      <c r="C654" s="24"/>
      <c r="D654" s="24"/>
      <c r="E654" s="24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ht="7.5" customHeight="1">
      <c r="A655" s="1"/>
      <c r="B655" s="24"/>
      <c r="C655" s="24"/>
      <c r="D655" s="24"/>
      <c r="E655" s="24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ht="7.5" customHeight="1">
      <c r="A656" s="1"/>
      <c r="B656" s="24"/>
      <c r="C656" s="24"/>
      <c r="D656" s="24"/>
      <c r="E656" s="24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ht="7.5" customHeight="1">
      <c r="A657" s="1"/>
      <c r="B657" s="24"/>
      <c r="C657" s="24"/>
      <c r="D657" s="24"/>
      <c r="E657" s="24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ht="7.5" customHeight="1">
      <c r="A658" s="1"/>
      <c r="B658" s="24"/>
      <c r="C658" s="24"/>
      <c r="D658" s="24"/>
      <c r="E658" s="24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ht="7.5" customHeight="1">
      <c r="A659" s="1"/>
      <c r="B659" s="24"/>
      <c r="C659" s="24"/>
      <c r="D659" s="24"/>
      <c r="E659" s="24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ht="7.5" customHeight="1">
      <c r="A660" s="1"/>
      <c r="B660" s="24"/>
      <c r="C660" s="24"/>
      <c r="D660" s="24"/>
      <c r="E660" s="24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ht="7.5" customHeight="1">
      <c r="A661" s="1"/>
      <c r="B661" s="24"/>
      <c r="C661" s="24"/>
      <c r="D661" s="24"/>
      <c r="E661" s="24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ht="7.5" customHeight="1">
      <c r="A662" s="1"/>
      <c r="B662" s="24"/>
      <c r="C662" s="24"/>
      <c r="D662" s="24"/>
      <c r="E662" s="24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ht="7.5" customHeight="1">
      <c r="A663" s="1"/>
      <c r="B663" s="24"/>
      <c r="C663" s="24"/>
      <c r="D663" s="24"/>
      <c r="E663" s="24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ht="7.5" customHeight="1">
      <c r="A664" s="1"/>
      <c r="B664" s="24"/>
      <c r="C664" s="24"/>
      <c r="D664" s="24"/>
      <c r="E664" s="24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ht="7.5" customHeight="1">
      <c r="A665" s="1"/>
      <c r="B665" s="24"/>
      <c r="C665" s="20"/>
      <c r="D665" s="24"/>
      <c r="E665" s="24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ht="7.5" customHeight="1">
      <c r="A666" s="1"/>
      <c r="B666" s="24"/>
      <c r="C666" s="94" t="s">
        <v>196</v>
      </c>
      <c r="D666" s="24"/>
      <c r="E666" s="24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ht="7.5" customHeight="1">
      <c r="A667" s="1"/>
      <c r="B667" s="24"/>
      <c r="C667" s="24"/>
      <c r="D667" s="24"/>
      <c r="E667" s="24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ht="7.5" customHeight="1">
      <c r="A668" s="1"/>
      <c r="B668" s="98"/>
      <c r="C668" s="98"/>
      <c r="D668" s="98"/>
      <c r="E668" s="98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ht="11.25" customHeight="1">
      <c r="A669" s="1"/>
      <c r="B669" s="113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5"/>
      <c r="S669" s="165" t="s">
        <v>43</v>
      </c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ht="11.25" customHeight="1">
      <c r="A670" s="1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95"/>
      <c r="S670" s="87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ht="11.25" customHeight="1">
      <c r="A671" s="1"/>
      <c r="B671" s="117" t="s">
        <v>197</v>
      </c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9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ht="61.5" customHeight="1">
      <c r="A672" s="1"/>
      <c r="B672" s="2"/>
      <c r="C672" s="3"/>
      <c r="D672" s="3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2" t="s">
        <v>5</v>
      </c>
      <c r="P672" s="63"/>
      <c r="Q672" s="63"/>
      <c r="R672" s="63"/>
      <c r="S672" s="64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ht="34.5" customHeight="1">
      <c r="A673" s="1"/>
      <c r="B673" s="244" t="s">
        <v>6</v>
      </c>
      <c r="C673" s="244" t="s">
        <v>7</v>
      </c>
      <c r="D673" s="222" t="s">
        <v>8</v>
      </c>
      <c r="E673" s="222" t="s">
        <v>9</v>
      </c>
      <c r="F673" s="245" t="s">
        <v>10</v>
      </c>
      <c r="G673" s="246" t="s">
        <v>11</v>
      </c>
      <c r="H673" s="245" t="s">
        <v>10</v>
      </c>
      <c r="I673" s="246" t="s">
        <v>12</v>
      </c>
      <c r="J673" s="245" t="s">
        <v>10</v>
      </c>
      <c r="K673" s="246" t="s">
        <v>13</v>
      </c>
      <c r="L673" s="245" t="s">
        <v>10</v>
      </c>
      <c r="M673" s="246" t="s">
        <v>14</v>
      </c>
      <c r="N673" s="245" t="s">
        <v>10</v>
      </c>
      <c r="O673" s="246" t="s">
        <v>15</v>
      </c>
      <c r="P673" s="245" t="s">
        <v>10</v>
      </c>
      <c r="Q673" s="246" t="s">
        <v>16</v>
      </c>
      <c r="R673" s="247" t="s">
        <v>17</v>
      </c>
      <c r="S673" s="69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ht="7.5" customHeight="1">
      <c r="A674" s="1"/>
      <c r="B674" s="70" t="s">
        <v>18</v>
      </c>
      <c r="C674" s="107" t="s">
        <v>198</v>
      </c>
      <c r="D674" s="72" t="s">
        <v>199</v>
      </c>
      <c r="E674" s="226" t="s">
        <v>25</v>
      </c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248" t="s">
        <v>21</v>
      </c>
      <c r="S674" s="155" t="s">
        <v>183</v>
      </c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ht="7.5" customHeight="1">
      <c r="A675" s="1"/>
      <c r="B675" s="24"/>
      <c r="C675" s="24"/>
      <c r="D675" s="24"/>
      <c r="E675" s="24"/>
      <c r="F675" s="89"/>
      <c r="G675" s="232"/>
      <c r="H675" s="233"/>
      <c r="I675" s="233"/>
      <c r="J675" s="233"/>
      <c r="K675" s="234"/>
      <c r="L675" s="235"/>
      <c r="M675" s="234"/>
      <c r="N675" s="235"/>
      <c r="O675" s="234"/>
      <c r="P675" s="235"/>
      <c r="Q675" s="234"/>
      <c r="S675" s="24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ht="7.5" customHeight="1">
      <c r="A676" s="1"/>
      <c r="B676" s="24"/>
      <c r="C676" s="24"/>
      <c r="D676" s="24"/>
      <c r="E676" s="24"/>
      <c r="F676" s="89"/>
      <c r="G676" s="232"/>
      <c r="H676" s="233"/>
      <c r="I676" s="233"/>
      <c r="J676" s="233"/>
      <c r="K676" s="234"/>
      <c r="L676" s="235"/>
      <c r="M676" s="234"/>
      <c r="N676" s="235"/>
      <c r="O676" s="234"/>
      <c r="P676" s="235"/>
      <c r="Q676" s="234"/>
      <c r="R676" s="249"/>
      <c r="S676" s="24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ht="7.5" customHeight="1">
      <c r="A677" s="1"/>
      <c r="B677" s="24"/>
      <c r="C677" s="24"/>
      <c r="D677" s="24"/>
      <c r="E677" s="24"/>
      <c r="F677" s="89"/>
      <c r="G677" s="232"/>
      <c r="H677" s="233"/>
      <c r="I677" s="233"/>
      <c r="J677" s="233"/>
      <c r="K677" s="234"/>
      <c r="L677" s="235"/>
      <c r="M677" s="234"/>
      <c r="N677" s="235"/>
      <c r="O677" s="234"/>
      <c r="P677" s="235"/>
      <c r="Q677" s="234"/>
      <c r="R677" s="249"/>
      <c r="S677" s="24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ht="7.5" customHeight="1">
      <c r="A678" s="1"/>
      <c r="B678" s="24"/>
      <c r="C678" s="24"/>
      <c r="D678" s="24"/>
      <c r="E678" s="24"/>
      <c r="F678" s="89"/>
      <c r="G678" s="232"/>
      <c r="H678" s="233"/>
      <c r="I678" s="233"/>
      <c r="J678" s="233"/>
      <c r="K678" s="234"/>
      <c r="L678" s="235"/>
      <c r="M678" s="234"/>
      <c r="N678" s="235"/>
      <c r="O678" s="234"/>
      <c r="P678" s="235"/>
      <c r="Q678" s="234"/>
      <c r="R678" s="250"/>
      <c r="S678" s="20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ht="7.5" customHeight="1">
      <c r="A679" s="1"/>
      <c r="B679" s="24"/>
      <c r="C679" s="24"/>
      <c r="D679" s="24"/>
      <c r="E679" s="24"/>
      <c r="F679" s="89"/>
      <c r="G679" s="232"/>
      <c r="H679" s="233"/>
      <c r="I679" s="233"/>
      <c r="J679" s="233"/>
      <c r="K679" s="234"/>
      <c r="L679" s="235"/>
      <c r="M679" s="234"/>
      <c r="N679" s="235"/>
      <c r="O679" s="234"/>
      <c r="P679" s="235"/>
      <c r="Q679" s="234"/>
      <c r="R679" s="80" t="s">
        <v>21</v>
      </c>
      <c r="S679" s="157" t="s">
        <v>184</v>
      </c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ht="7.5" customHeight="1">
      <c r="A680" s="1"/>
      <c r="B680" s="24"/>
      <c r="C680" s="24"/>
      <c r="D680" s="24"/>
      <c r="E680" s="24"/>
      <c r="F680" s="89"/>
      <c r="G680" s="234"/>
      <c r="H680" s="233"/>
      <c r="I680" s="233"/>
      <c r="J680" s="233"/>
      <c r="K680" s="234"/>
      <c r="L680" s="235"/>
      <c r="M680" s="234"/>
      <c r="N680" s="235"/>
      <c r="O680" s="234"/>
      <c r="P680" s="235"/>
      <c r="Q680" s="234"/>
      <c r="R680" s="20"/>
      <c r="S680" s="24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ht="7.5" customHeight="1">
      <c r="A681" s="1"/>
      <c r="B681" s="24"/>
      <c r="C681" s="24"/>
      <c r="D681" s="24"/>
      <c r="E681" s="24"/>
      <c r="R681" s="83"/>
      <c r="S681" s="20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ht="7.5" customHeight="1">
      <c r="A682" s="1"/>
      <c r="B682" s="24"/>
      <c r="C682" s="24"/>
      <c r="D682" s="24"/>
      <c r="E682" s="24"/>
      <c r="R682" s="250" t="s">
        <v>21</v>
      </c>
      <c r="S682" s="157" t="s">
        <v>200</v>
      </c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ht="7.5" customHeight="1">
      <c r="A683" s="1"/>
      <c r="B683" s="24"/>
      <c r="C683" s="24"/>
      <c r="D683" s="24"/>
      <c r="E683" s="24"/>
      <c r="S683" s="20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ht="7.5" customHeight="1">
      <c r="A684" s="1"/>
      <c r="B684" s="24"/>
      <c r="C684" s="24"/>
      <c r="D684" s="24"/>
      <c r="E684" s="24"/>
      <c r="R684" s="250" t="s">
        <v>21</v>
      </c>
      <c r="S684" s="157" t="s">
        <v>186</v>
      </c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ht="7.5" customHeight="1">
      <c r="A685" s="1"/>
      <c r="B685" s="24"/>
      <c r="C685" s="24"/>
      <c r="D685" s="24"/>
      <c r="E685" s="24"/>
      <c r="S685" s="24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ht="7.5" customHeight="1">
      <c r="A686" s="1"/>
      <c r="B686" s="24"/>
      <c r="C686" s="24"/>
      <c r="D686" s="24"/>
      <c r="E686" s="24"/>
      <c r="R686" s="249"/>
      <c r="S686" s="20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ht="7.5" customHeight="1">
      <c r="A687" s="1"/>
      <c r="B687" s="24"/>
      <c r="C687" s="24"/>
      <c r="D687" s="24"/>
      <c r="E687" s="24"/>
      <c r="R687" s="250" t="s">
        <v>21</v>
      </c>
      <c r="S687" s="157" t="s">
        <v>187</v>
      </c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ht="7.5" customHeight="1">
      <c r="A688" s="1"/>
      <c r="B688" s="24"/>
      <c r="C688" s="24"/>
      <c r="D688" s="24"/>
      <c r="E688" s="24"/>
      <c r="S688" s="24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ht="7.5" customHeight="1">
      <c r="A689" s="1"/>
      <c r="B689" s="24"/>
      <c r="C689" s="24"/>
      <c r="D689" s="24"/>
      <c r="E689" s="24"/>
      <c r="R689" s="249"/>
      <c r="S689" s="20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ht="7.5" customHeight="1">
      <c r="A690" s="1"/>
      <c r="B690" s="24"/>
      <c r="C690" s="24"/>
      <c r="D690" s="24"/>
      <c r="E690" s="24"/>
      <c r="R690" s="250" t="s">
        <v>21</v>
      </c>
      <c r="S690" s="157" t="s">
        <v>188</v>
      </c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ht="7.5" customHeight="1">
      <c r="A691" s="1"/>
      <c r="B691" s="24"/>
      <c r="C691" s="24"/>
      <c r="D691" s="24"/>
      <c r="E691" s="24"/>
      <c r="S691" s="24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ht="7.5" customHeight="1">
      <c r="A692" s="1"/>
      <c r="B692" s="24"/>
      <c r="C692" s="24"/>
      <c r="D692" s="24"/>
      <c r="E692" s="24"/>
      <c r="R692" s="249"/>
      <c r="S692" s="24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ht="7.5" customHeight="1">
      <c r="A693" s="1"/>
      <c r="B693" s="24"/>
      <c r="C693" s="24"/>
      <c r="D693" s="24"/>
      <c r="E693" s="24"/>
      <c r="R693" s="249"/>
      <c r="S693" s="24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ht="7.5" customHeight="1">
      <c r="A694" s="1"/>
      <c r="B694" s="24"/>
      <c r="C694" s="24"/>
      <c r="D694" s="24"/>
      <c r="E694" s="24"/>
      <c r="F694" s="82"/>
      <c r="R694" s="249"/>
      <c r="S694" s="24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ht="7.5" customHeight="1">
      <c r="A695" s="1"/>
      <c r="B695" s="24"/>
      <c r="C695" s="24"/>
      <c r="D695" s="24"/>
      <c r="E695" s="24"/>
      <c r="F695" s="82"/>
      <c r="R695" s="249"/>
      <c r="S695" s="24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ht="7.5" customHeight="1">
      <c r="A696" s="1"/>
      <c r="B696" s="24"/>
      <c r="C696" s="24"/>
      <c r="D696" s="24"/>
      <c r="E696" s="24"/>
      <c r="F696" s="82"/>
      <c r="G696" s="238" t="s">
        <v>189</v>
      </c>
      <c r="H696" s="43"/>
      <c r="I696" s="239"/>
      <c r="K696" s="251" t="s">
        <v>190</v>
      </c>
      <c r="L696" s="43"/>
      <c r="M696" s="239"/>
      <c r="O696" s="251" t="s">
        <v>191</v>
      </c>
      <c r="P696" s="43"/>
      <c r="Q696" s="239"/>
      <c r="R696" s="249"/>
      <c r="S696" s="24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ht="7.5" customHeight="1">
      <c r="A697" s="1"/>
      <c r="B697" s="24"/>
      <c r="C697" s="24"/>
      <c r="D697" s="24"/>
      <c r="E697" s="24"/>
      <c r="G697" s="240"/>
      <c r="H697" s="27"/>
      <c r="I697" s="241"/>
      <c r="K697" s="252"/>
      <c r="L697" s="27"/>
      <c r="M697" s="241"/>
      <c r="O697" s="252"/>
      <c r="P697" s="27"/>
      <c r="Q697" s="241"/>
      <c r="R697" s="249"/>
      <c r="S697" s="20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ht="7.5" customHeight="1">
      <c r="A698" s="1"/>
      <c r="B698" s="24"/>
      <c r="C698" s="24"/>
      <c r="D698" s="24"/>
      <c r="E698" s="24"/>
      <c r="G698" s="217" t="s">
        <v>174</v>
      </c>
      <c r="H698" s="82"/>
      <c r="I698" s="217" t="s">
        <v>201</v>
      </c>
      <c r="J698" s="82"/>
      <c r="K698" s="253" t="s">
        <v>174</v>
      </c>
      <c r="L698" s="82"/>
      <c r="M698" s="217" t="s">
        <v>201</v>
      </c>
      <c r="N698" s="82"/>
      <c r="O698" s="253" t="s">
        <v>174</v>
      </c>
      <c r="P698" s="82"/>
      <c r="Q698" s="217" t="s">
        <v>201</v>
      </c>
      <c r="R698" s="250" t="s">
        <v>21</v>
      </c>
      <c r="S698" s="155" t="s">
        <v>193</v>
      </c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ht="7.5" customHeight="1">
      <c r="A699" s="1"/>
      <c r="B699" s="24"/>
      <c r="C699" s="24"/>
      <c r="D699" s="24"/>
      <c r="E699" s="24"/>
      <c r="G699" s="24"/>
      <c r="H699" s="82"/>
      <c r="I699" s="24"/>
      <c r="J699" s="82"/>
      <c r="K699" s="254"/>
      <c r="L699" s="82"/>
      <c r="M699" s="24"/>
      <c r="N699" s="82"/>
      <c r="O699" s="254"/>
      <c r="P699" s="82"/>
      <c r="Q699" s="24"/>
      <c r="S699" s="20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ht="7.5" customHeight="1">
      <c r="A700" s="1"/>
      <c r="B700" s="24"/>
      <c r="C700" s="24"/>
      <c r="D700" s="24"/>
      <c r="E700" s="24"/>
      <c r="G700" s="87"/>
      <c r="H700" s="105"/>
      <c r="I700" s="87"/>
      <c r="J700" s="82"/>
      <c r="K700" s="255"/>
      <c r="L700" s="82"/>
      <c r="M700" s="87"/>
      <c r="N700" s="82"/>
      <c r="O700" s="255"/>
      <c r="P700" s="82"/>
      <c r="Q700" s="87"/>
      <c r="R700" s="250" t="s">
        <v>21</v>
      </c>
      <c r="S700" s="155" t="s">
        <v>194</v>
      </c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ht="7.5" customHeight="1">
      <c r="A701" s="1"/>
      <c r="B701" s="24"/>
      <c r="C701" s="24"/>
      <c r="D701" s="24"/>
      <c r="E701" s="24"/>
      <c r="F701" s="85">
        <v>3824.1</v>
      </c>
      <c r="G701" s="86">
        <f>ROUND(F701*mark_up,0)</f>
        <v>16788</v>
      </c>
      <c r="H701" s="109"/>
      <c r="I701" s="86">
        <f>ROUND(G701*1.177,0)</f>
        <v>19759</v>
      </c>
      <c r="J701" s="85"/>
      <c r="K701" s="86">
        <f>ROUND(G701*1.0247,0)</f>
        <v>17203</v>
      </c>
      <c r="L701" s="85"/>
      <c r="M701" s="86">
        <f>ROUND(G701*1.2018,0)</f>
        <v>20176</v>
      </c>
      <c r="N701" s="85"/>
      <c r="O701" s="86">
        <f>ROUND(G701*1.0974,0)</f>
        <v>18423</v>
      </c>
      <c r="P701" s="85"/>
      <c r="Q701" s="86">
        <f>ROUND(G701*1.2918,0)</f>
        <v>21687</v>
      </c>
      <c r="S701" s="20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ht="7.5" customHeight="1">
      <c r="A702" s="1"/>
      <c r="B702" s="24"/>
      <c r="C702" s="24"/>
      <c r="D702" s="24"/>
      <c r="E702" s="24"/>
      <c r="F702" s="87"/>
      <c r="G702" s="87"/>
      <c r="H702" s="110"/>
      <c r="I702" s="87"/>
      <c r="J702" s="87"/>
      <c r="K702" s="87"/>
      <c r="L702" s="87"/>
      <c r="M702" s="87"/>
      <c r="N702" s="87"/>
      <c r="O702" s="87"/>
      <c r="P702" s="87"/>
      <c r="Q702" s="87"/>
      <c r="R702" s="250" t="s">
        <v>21</v>
      </c>
      <c r="S702" s="243" t="s">
        <v>202</v>
      </c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ht="7.5" customHeight="1">
      <c r="A703" s="1"/>
      <c r="B703" s="24"/>
      <c r="C703" s="24"/>
      <c r="D703" s="24"/>
      <c r="E703" s="24"/>
      <c r="S703" s="24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ht="7.5" customHeight="1">
      <c r="A704" s="1"/>
      <c r="B704" s="24"/>
      <c r="C704" s="24"/>
      <c r="D704" s="24"/>
      <c r="E704" s="24"/>
      <c r="R704" s="256"/>
      <c r="S704" s="24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ht="7.5" customHeight="1">
      <c r="A705" s="1"/>
      <c r="B705" s="24"/>
      <c r="C705" s="24"/>
      <c r="D705" s="24"/>
      <c r="E705" s="24"/>
      <c r="R705" s="256"/>
      <c r="S705" s="24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ht="7.5" customHeight="1">
      <c r="A706" s="1"/>
      <c r="B706" s="24"/>
      <c r="C706" s="24"/>
      <c r="D706" s="24"/>
      <c r="E706" s="24"/>
      <c r="R706" s="256"/>
      <c r="S706" s="24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ht="7.5" customHeight="1">
      <c r="A707" s="1"/>
      <c r="B707" s="24"/>
      <c r="C707" s="24"/>
      <c r="D707" s="24"/>
      <c r="E707" s="24"/>
      <c r="R707" s="256"/>
      <c r="S707" s="24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ht="7.5" customHeight="1">
      <c r="A708" s="1"/>
      <c r="B708" s="24"/>
      <c r="C708" s="24"/>
      <c r="D708" s="24"/>
      <c r="E708" s="24"/>
      <c r="R708" s="197"/>
      <c r="S708" s="20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ht="7.5" customHeight="1">
      <c r="A709" s="1"/>
      <c r="B709" s="24"/>
      <c r="C709" s="24"/>
      <c r="D709" s="24"/>
      <c r="E709" s="24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ht="7.5" customHeight="1">
      <c r="A710" s="1"/>
      <c r="B710" s="24"/>
      <c r="C710" s="24"/>
      <c r="D710" s="24"/>
      <c r="E710" s="24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ht="7.5" customHeight="1">
      <c r="A711" s="1"/>
      <c r="B711" s="24"/>
      <c r="C711" s="24"/>
      <c r="D711" s="24"/>
      <c r="E711" s="24"/>
      <c r="R711" s="79"/>
      <c r="S711" s="257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ht="7.5" customHeight="1">
      <c r="A712" s="1"/>
      <c r="B712" s="24"/>
      <c r="C712" s="24"/>
      <c r="D712" s="24"/>
      <c r="E712" s="24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  <c r="R712" s="258"/>
      <c r="S712" s="258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ht="7.5" customHeight="1">
      <c r="A713" s="1"/>
      <c r="B713" s="24"/>
      <c r="C713" s="24"/>
      <c r="D713" s="24"/>
      <c r="E713" s="24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  <c r="R713" s="258"/>
      <c r="S713" s="258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ht="7.5" customHeight="1">
      <c r="A714" s="1"/>
      <c r="B714" s="24"/>
      <c r="C714" s="24"/>
      <c r="D714" s="24"/>
      <c r="E714" s="24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  <c r="R714" s="258"/>
      <c r="S714" s="258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ht="7.5" customHeight="1">
      <c r="A715" s="1"/>
      <c r="B715" s="24"/>
      <c r="C715" s="24"/>
      <c r="D715" s="24"/>
      <c r="E715" s="24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  <c r="R715" s="258"/>
      <c r="S715" s="258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ht="7.5" customHeight="1">
      <c r="A716" s="1"/>
      <c r="B716" s="24"/>
      <c r="C716" s="24"/>
      <c r="D716" s="24"/>
      <c r="E716" s="24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  <c r="R716" s="258"/>
      <c r="S716" s="258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ht="7.5" customHeight="1">
      <c r="A717" s="1"/>
      <c r="B717" s="24"/>
      <c r="C717" s="24"/>
      <c r="D717" s="24"/>
      <c r="E717" s="24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  <c r="R717" s="258"/>
      <c r="S717" s="258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ht="7.5" customHeight="1">
      <c r="A718" s="1"/>
      <c r="B718" s="24"/>
      <c r="C718" s="24"/>
      <c r="D718" s="24"/>
      <c r="E718" s="24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  <c r="R718" s="258"/>
      <c r="S718" s="258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ht="7.5" customHeight="1">
      <c r="A719" s="1"/>
      <c r="B719" s="24"/>
      <c r="C719" s="24"/>
      <c r="D719" s="24"/>
      <c r="E719" s="24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  <c r="S719" s="258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ht="7.5" customHeight="1">
      <c r="A720" s="1"/>
      <c r="B720" s="24"/>
      <c r="C720" s="24"/>
      <c r="D720" s="24"/>
      <c r="E720" s="24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  <c r="R720" s="258"/>
      <c r="S720" s="258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ht="7.5" customHeight="1">
      <c r="A721" s="1"/>
      <c r="B721" s="24"/>
      <c r="C721" s="24"/>
      <c r="D721" s="24"/>
      <c r="E721" s="24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  <c r="R721" s="258"/>
      <c r="S721" s="258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ht="7.5" customHeight="1">
      <c r="A722" s="1"/>
      <c r="B722" s="24"/>
      <c r="C722" s="24"/>
      <c r="D722" s="24"/>
      <c r="E722" s="24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  <c r="R722" s="258"/>
      <c r="S722" s="258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ht="7.5" customHeight="1">
      <c r="A723" s="1"/>
      <c r="B723" s="24"/>
      <c r="C723" s="24"/>
      <c r="D723" s="24"/>
      <c r="E723" s="24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  <c r="R723" s="258"/>
      <c r="S723" s="258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ht="7.5" customHeight="1">
      <c r="A724" s="1"/>
      <c r="B724" s="24"/>
      <c r="C724" s="24"/>
      <c r="D724" s="24"/>
      <c r="E724" s="24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ht="7.5" customHeight="1">
      <c r="A725" s="1"/>
      <c r="B725" s="24"/>
      <c r="C725" s="24"/>
      <c r="D725" s="24"/>
      <c r="E725" s="24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  <c r="R725" s="258"/>
      <c r="S725" s="258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ht="7.5" customHeight="1">
      <c r="A726" s="1"/>
      <c r="B726" s="24"/>
      <c r="C726" s="20"/>
      <c r="D726" s="24"/>
      <c r="E726" s="24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  <c r="R726" s="258"/>
      <c r="S726" s="258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ht="7.5" customHeight="1">
      <c r="A727" s="1"/>
      <c r="B727" s="24"/>
      <c r="C727" s="94" t="s">
        <v>203</v>
      </c>
      <c r="D727" s="24"/>
      <c r="E727" s="24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  <c r="R727" s="258"/>
      <c r="S727" s="258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ht="7.5" customHeight="1">
      <c r="A728" s="1"/>
      <c r="B728" s="24"/>
      <c r="C728" s="24"/>
      <c r="D728" s="24"/>
      <c r="E728" s="24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  <c r="R728" s="258"/>
      <c r="S728" s="258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ht="7.5" customHeight="1">
      <c r="A729" s="1"/>
      <c r="B729" s="98"/>
      <c r="C729" s="98"/>
      <c r="D729" s="98"/>
      <c r="E729" s="98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ht="11.25" customHeight="1">
      <c r="A730" s="1"/>
      <c r="B730" s="113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5"/>
      <c r="S730" s="165" t="s">
        <v>43</v>
      </c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ht="11.25" customHeight="1">
      <c r="A731" s="1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95"/>
      <c r="S731" s="87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ht="11.25" customHeight="1">
      <c r="A732" s="1"/>
      <c r="B732" s="117" t="s">
        <v>204</v>
      </c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9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ht="61.5" customHeight="1">
      <c r="A733" s="1"/>
      <c r="B733" s="2"/>
      <c r="C733" s="3"/>
      <c r="D733" s="3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2" t="s">
        <v>5</v>
      </c>
      <c r="P733" s="63"/>
      <c r="Q733" s="63"/>
      <c r="R733" s="63"/>
      <c r="S733" s="64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ht="34.5" customHeight="1">
      <c r="A734" s="260"/>
      <c r="B734" s="244" t="s">
        <v>6</v>
      </c>
      <c r="C734" s="244" t="s">
        <v>7</v>
      </c>
      <c r="D734" s="244" t="s">
        <v>8</v>
      </c>
      <c r="E734" s="244" t="s">
        <v>9</v>
      </c>
      <c r="F734" s="245" t="s">
        <v>10</v>
      </c>
      <c r="G734" s="246" t="s">
        <v>11</v>
      </c>
      <c r="H734" s="245" t="s">
        <v>10</v>
      </c>
      <c r="I734" s="246" t="s">
        <v>12</v>
      </c>
      <c r="J734" s="245" t="s">
        <v>10</v>
      </c>
      <c r="K734" s="246" t="s">
        <v>13</v>
      </c>
      <c r="L734" s="245" t="s">
        <v>10</v>
      </c>
      <c r="M734" s="246" t="s">
        <v>14</v>
      </c>
      <c r="N734" s="245" t="s">
        <v>10</v>
      </c>
      <c r="O734" s="246" t="s">
        <v>15</v>
      </c>
      <c r="P734" s="245" t="s">
        <v>10</v>
      </c>
      <c r="Q734" s="246" t="s">
        <v>16</v>
      </c>
      <c r="R734" s="247" t="s">
        <v>17</v>
      </c>
      <c r="S734" s="69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ht="7.5" customHeight="1">
      <c r="A735" s="1"/>
      <c r="B735" s="70" t="s">
        <v>18</v>
      </c>
      <c r="C735" s="107" t="s">
        <v>205</v>
      </c>
      <c r="D735" s="180" t="s">
        <v>206</v>
      </c>
      <c r="E735" s="84" t="s">
        <v>25</v>
      </c>
      <c r="F735" s="227"/>
      <c r="G735" s="261"/>
      <c r="H735" s="262"/>
      <c r="I735" s="108"/>
      <c r="J735" s="262"/>
      <c r="K735" s="108"/>
      <c r="L735" s="262"/>
      <c r="M735" s="108"/>
      <c r="N735" s="149"/>
      <c r="O735" s="108"/>
      <c r="P735" s="108"/>
      <c r="Q735" s="149"/>
      <c r="R735" s="75" t="s">
        <v>21</v>
      </c>
      <c r="S735" s="263" t="s">
        <v>207</v>
      </c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ht="7.5" customHeight="1">
      <c r="A736" s="1"/>
      <c r="B736" s="24"/>
      <c r="C736" s="24"/>
      <c r="D736" s="24"/>
      <c r="E736" s="24"/>
      <c r="F736" s="89"/>
      <c r="G736" s="198"/>
      <c r="H736" s="103"/>
      <c r="I736" s="77"/>
      <c r="J736" s="103"/>
      <c r="K736" s="77"/>
      <c r="L736" s="103"/>
      <c r="M736" s="77"/>
      <c r="N736" s="91"/>
      <c r="O736" s="77"/>
      <c r="P736" s="77"/>
      <c r="Q736" s="91"/>
      <c r="R736" s="20"/>
      <c r="S736" s="24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ht="7.5" customHeight="1">
      <c r="A737" s="1"/>
      <c r="B737" s="24"/>
      <c r="C737" s="24"/>
      <c r="D737" s="24"/>
      <c r="E737" s="24"/>
      <c r="F737" s="89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79"/>
      <c r="S737" s="20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ht="7.5" customHeight="1">
      <c r="A738" s="1"/>
      <c r="B738" s="24"/>
      <c r="C738" s="24"/>
      <c r="D738" s="24"/>
      <c r="E738" s="24"/>
      <c r="F738" s="104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80" t="s">
        <v>21</v>
      </c>
      <c r="S738" s="170" t="s">
        <v>208</v>
      </c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ht="7.5" customHeight="1">
      <c r="A739" s="25"/>
      <c r="B739" s="24"/>
      <c r="C739" s="24"/>
      <c r="D739" s="24"/>
      <c r="E739" s="24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20"/>
      <c r="S739" s="20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ht="7.5" customHeight="1">
      <c r="A740" s="25"/>
      <c r="B740" s="24"/>
      <c r="C740" s="24"/>
      <c r="D740" s="24"/>
      <c r="E740" s="24"/>
      <c r="R740" s="80" t="s">
        <v>21</v>
      </c>
      <c r="S740" s="157" t="s">
        <v>209</v>
      </c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ht="7.5" customHeight="1">
      <c r="A741" s="25"/>
      <c r="B741" s="24"/>
      <c r="C741" s="24"/>
      <c r="D741" s="24"/>
      <c r="E741" s="24"/>
      <c r="R741" s="20"/>
      <c r="S741" s="24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ht="7.5" customHeight="1">
      <c r="A742" s="25"/>
      <c r="B742" s="24"/>
      <c r="C742" s="24"/>
      <c r="D742" s="24"/>
      <c r="E742" s="24"/>
      <c r="R742" s="83"/>
      <c r="S742" s="20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ht="7.5" customHeight="1">
      <c r="A743" s="25"/>
      <c r="B743" s="24"/>
      <c r="C743" s="24"/>
      <c r="D743" s="24"/>
      <c r="E743" s="24"/>
      <c r="R743" s="80" t="s">
        <v>21</v>
      </c>
      <c r="S743" s="81" t="s">
        <v>210</v>
      </c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ht="7.5" customHeight="1">
      <c r="A744" s="25"/>
      <c r="B744" s="24"/>
      <c r="C744" s="24"/>
      <c r="D744" s="24"/>
      <c r="E744" s="24"/>
      <c r="F744" s="85">
        <v>3332.89</v>
      </c>
      <c r="G744" s="86">
        <f>ROUND(F744*mark_up,0)</f>
        <v>14631</v>
      </c>
      <c r="H744" s="109"/>
      <c r="I744" s="86" t="s">
        <v>25</v>
      </c>
      <c r="J744" s="85"/>
      <c r="K744" s="86" t="s">
        <v>25</v>
      </c>
      <c r="L744" s="85"/>
      <c r="M744" s="86" t="s">
        <v>25</v>
      </c>
      <c r="N744" s="85"/>
      <c r="O744" s="86" t="s">
        <v>25</v>
      </c>
      <c r="P744" s="85"/>
      <c r="Q744" s="86" t="s">
        <v>25</v>
      </c>
      <c r="R744" s="20"/>
      <c r="S744" s="24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ht="7.5" customHeight="1">
      <c r="A745" s="25"/>
      <c r="B745" s="24"/>
      <c r="C745" s="24"/>
      <c r="D745" s="24"/>
      <c r="E745" s="24"/>
      <c r="F745" s="87"/>
      <c r="G745" s="87"/>
      <c r="H745" s="110"/>
      <c r="I745" s="87"/>
      <c r="J745" s="87"/>
      <c r="K745" s="87"/>
      <c r="L745" s="87"/>
      <c r="M745" s="87"/>
      <c r="N745" s="87"/>
      <c r="O745" s="87"/>
      <c r="P745" s="87"/>
      <c r="Q745" s="87"/>
      <c r="R745" s="95"/>
      <c r="S745" s="20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ht="7.5" customHeight="1">
      <c r="A746" s="25"/>
      <c r="B746" s="24"/>
      <c r="C746" s="24"/>
      <c r="D746" s="24"/>
      <c r="E746" s="24"/>
      <c r="F746" s="82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80" t="s">
        <v>21</v>
      </c>
      <c r="S746" s="264" t="s">
        <v>50</v>
      </c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ht="7.5" customHeight="1">
      <c r="A747" s="25"/>
      <c r="B747" s="24"/>
      <c r="C747" s="24"/>
      <c r="D747" s="24"/>
      <c r="E747" s="24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20"/>
      <c r="S747" s="20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ht="7.5" customHeight="1">
      <c r="A748" s="25"/>
      <c r="B748" s="24"/>
      <c r="C748" s="24"/>
      <c r="D748" s="24"/>
      <c r="E748" s="24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S748" s="92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ht="7.5" customHeight="1">
      <c r="A749" s="25"/>
      <c r="B749" s="24"/>
      <c r="C749" s="24"/>
      <c r="D749" s="24"/>
      <c r="E749" s="24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S749" s="92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ht="7.5" customHeight="1">
      <c r="A750" s="25"/>
      <c r="B750" s="24"/>
      <c r="C750" s="24"/>
      <c r="D750" s="24"/>
      <c r="E750" s="24"/>
      <c r="F750" s="91"/>
      <c r="G750" s="77"/>
      <c r="H750" s="91"/>
      <c r="I750" s="91"/>
      <c r="J750" s="91"/>
      <c r="K750" s="77"/>
      <c r="L750" s="91"/>
      <c r="M750" s="77"/>
      <c r="N750" s="91"/>
      <c r="O750" s="77"/>
      <c r="P750" s="91"/>
      <c r="Q750" s="77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ht="7.5" customHeight="1">
      <c r="A751" s="25"/>
      <c r="B751" s="24"/>
      <c r="C751" s="20"/>
      <c r="D751" s="24"/>
      <c r="E751" s="24"/>
      <c r="F751" s="91"/>
      <c r="G751" s="77"/>
      <c r="H751" s="91"/>
      <c r="I751" s="91"/>
      <c r="J751" s="91"/>
      <c r="K751" s="77"/>
      <c r="L751" s="91"/>
      <c r="M751" s="77"/>
      <c r="N751" s="91"/>
      <c r="O751" s="77"/>
      <c r="P751" s="91"/>
      <c r="Q751" s="77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ht="7.5" customHeight="1">
      <c r="A752" s="25"/>
      <c r="B752" s="24"/>
      <c r="C752" s="94" t="s">
        <v>211</v>
      </c>
      <c r="D752" s="24"/>
      <c r="E752" s="24"/>
      <c r="F752" s="91"/>
      <c r="G752" s="77"/>
      <c r="H752" s="91"/>
      <c r="I752" s="91"/>
      <c r="J752" s="91"/>
      <c r="K752" s="77"/>
      <c r="L752" s="91"/>
      <c r="M752" s="77"/>
      <c r="N752" s="91"/>
      <c r="O752" s="77"/>
      <c r="P752" s="91"/>
      <c r="Q752" s="77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ht="7.5" customHeight="1">
      <c r="A753" s="25"/>
      <c r="B753" s="24"/>
      <c r="C753" s="24"/>
      <c r="D753" s="24"/>
      <c r="E753" s="24"/>
      <c r="F753" s="91"/>
      <c r="G753" s="77"/>
      <c r="H753" s="91"/>
      <c r="I753" s="91"/>
      <c r="J753" s="91"/>
      <c r="K753" s="77"/>
      <c r="L753" s="91"/>
      <c r="M753" s="77"/>
      <c r="N753" s="91"/>
      <c r="O753" s="77"/>
      <c r="P753" s="91"/>
      <c r="Q753" s="77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ht="7.5" customHeight="1">
      <c r="A754" s="25"/>
      <c r="B754" s="20"/>
      <c r="C754" s="98"/>
      <c r="D754" s="20"/>
      <c r="E754" s="20"/>
      <c r="F754" s="91"/>
      <c r="G754" s="77"/>
      <c r="H754" s="91"/>
      <c r="I754" s="91"/>
      <c r="J754" s="91"/>
      <c r="K754" s="77"/>
      <c r="L754" s="91"/>
      <c r="M754" s="77"/>
      <c r="N754" s="91"/>
      <c r="O754" s="77"/>
      <c r="P754" s="91"/>
      <c r="Q754" s="77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ht="7.5" customHeight="1">
      <c r="A755" s="25"/>
      <c r="B755" s="70" t="s">
        <v>18</v>
      </c>
      <c r="C755" s="107" t="s">
        <v>212</v>
      </c>
      <c r="D755" s="72" t="s">
        <v>213</v>
      </c>
      <c r="E755" s="108"/>
      <c r="F755" s="149"/>
      <c r="G755" s="108"/>
      <c r="H755" s="149"/>
      <c r="I755" s="149"/>
      <c r="J755" s="149"/>
      <c r="K755" s="108"/>
      <c r="L755" s="149"/>
      <c r="M755" s="108"/>
      <c r="N755" s="149"/>
      <c r="O755" s="108"/>
      <c r="P755" s="149"/>
      <c r="Q755" s="108"/>
      <c r="R755" s="75" t="s">
        <v>21</v>
      </c>
      <c r="S755" s="167" t="s">
        <v>214</v>
      </c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ht="7.5" customHeight="1">
      <c r="A756" s="25"/>
      <c r="B756" s="24"/>
      <c r="C756" s="24"/>
      <c r="D756" s="24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20"/>
      <c r="S756" s="24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ht="7.5" customHeight="1">
      <c r="A757" s="25"/>
      <c r="B757" s="24"/>
      <c r="C757" s="24"/>
      <c r="D757" s="24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79"/>
      <c r="S757" s="24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ht="7.5" customHeight="1">
      <c r="A758" s="25"/>
      <c r="B758" s="24"/>
      <c r="C758" s="24"/>
      <c r="D758" s="24"/>
      <c r="E758" s="77"/>
      <c r="F758" s="91"/>
      <c r="G758" s="77"/>
      <c r="H758" s="91"/>
      <c r="I758" s="91"/>
      <c r="J758" s="91"/>
      <c r="K758" s="77"/>
      <c r="L758" s="91"/>
      <c r="M758" s="77"/>
      <c r="N758" s="91"/>
      <c r="O758" s="77"/>
      <c r="P758" s="91"/>
      <c r="Q758" s="77"/>
      <c r="R758" s="79"/>
      <c r="S758" s="24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ht="7.5" customHeight="1">
      <c r="A759" s="25"/>
      <c r="B759" s="24"/>
      <c r="C759" s="24"/>
      <c r="D759" s="24"/>
      <c r="E759" s="77"/>
      <c r="F759" s="91"/>
      <c r="G759" s="77"/>
      <c r="H759" s="91"/>
      <c r="I759" s="91"/>
      <c r="J759" s="91"/>
      <c r="K759" s="77"/>
      <c r="L759" s="91"/>
      <c r="M759" s="77"/>
      <c r="N759" s="91"/>
      <c r="O759" s="77"/>
      <c r="P759" s="91"/>
      <c r="Q759" s="77"/>
      <c r="R759" s="83"/>
      <c r="S759" s="20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ht="7.5" customHeight="1">
      <c r="A760" s="25"/>
      <c r="B760" s="24"/>
      <c r="C760" s="24"/>
      <c r="D760" s="24"/>
      <c r="E760" s="77"/>
      <c r="F760" s="77"/>
      <c r="G760" s="105"/>
      <c r="H760" s="77"/>
      <c r="I760" s="105"/>
      <c r="J760" s="91"/>
      <c r="K760" s="77"/>
      <c r="L760" s="91"/>
      <c r="M760" s="77"/>
      <c r="N760" s="91"/>
      <c r="O760" s="77"/>
      <c r="P760" s="91"/>
      <c r="Q760" s="77"/>
      <c r="R760" s="80" t="s">
        <v>21</v>
      </c>
      <c r="S760" s="157" t="s">
        <v>215</v>
      </c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ht="7.5" customHeight="1">
      <c r="A761" s="25"/>
      <c r="B761" s="24"/>
      <c r="C761" s="24"/>
      <c r="D761" s="24"/>
      <c r="E761" s="77"/>
      <c r="F761" s="77"/>
      <c r="G761" s="105"/>
      <c r="H761" s="77"/>
      <c r="I761" s="105"/>
      <c r="J761" s="91"/>
      <c r="K761" s="77"/>
      <c r="L761" s="91"/>
      <c r="M761" s="77"/>
      <c r="N761" s="91"/>
      <c r="O761" s="77"/>
      <c r="P761" s="91"/>
      <c r="Q761" s="77"/>
      <c r="R761" s="20"/>
      <c r="S761" s="24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ht="7.5" customHeight="1">
      <c r="A762" s="25"/>
      <c r="B762" s="24"/>
      <c r="C762" s="24"/>
      <c r="D762" s="24"/>
      <c r="E762" s="91"/>
      <c r="F762" s="91"/>
      <c r="G762" s="105"/>
      <c r="H762" s="91"/>
      <c r="I762" s="105"/>
      <c r="J762" s="91"/>
      <c r="K762" s="91"/>
      <c r="L762" s="91"/>
      <c r="M762" s="91"/>
      <c r="N762" s="91"/>
      <c r="O762" s="91"/>
      <c r="P762" s="91"/>
      <c r="Q762" s="91"/>
      <c r="R762" s="79"/>
      <c r="S762" s="24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ht="7.5" customHeight="1">
      <c r="A763" s="25"/>
      <c r="B763" s="24"/>
      <c r="C763" s="24"/>
      <c r="D763" s="24"/>
      <c r="E763" s="84" t="s">
        <v>25</v>
      </c>
      <c r="F763" s="85"/>
      <c r="G763" s="86" t="s">
        <v>25</v>
      </c>
      <c r="H763" s="109"/>
      <c r="I763" s="86" t="s">
        <v>25</v>
      </c>
      <c r="J763" s="85"/>
      <c r="K763" s="86" t="s">
        <v>25</v>
      </c>
      <c r="L763" s="85"/>
      <c r="M763" s="86">
        <f>ROUND(Q763+(Q763*7%),0)</f>
        <v>17863</v>
      </c>
      <c r="N763" s="86"/>
      <c r="O763" s="86">
        <f>ROUND(Q763+(Q763*10%),0)</f>
        <v>18363</v>
      </c>
      <c r="P763" s="85">
        <v>3802.722</v>
      </c>
      <c r="Q763" s="86">
        <f>ROUND(P763*mark_up,0)</f>
        <v>16694</v>
      </c>
      <c r="R763" s="83"/>
      <c r="S763" s="24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ht="7.5" customHeight="1">
      <c r="A764" s="25"/>
      <c r="B764" s="24"/>
      <c r="C764" s="24"/>
      <c r="D764" s="24"/>
      <c r="E764" s="20"/>
      <c r="F764" s="87"/>
      <c r="G764" s="87"/>
      <c r="H764" s="110"/>
      <c r="I764" s="87"/>
      <c r="J764" s="87"/>
      <c r="K764" s="87"/>
      <c r="L764" s="87"/>
      <c r="M764" s="87"/>
      <c r="N764" s="87"/>
      <c r="O764" s="87"/>
      <c r="P764" s="87"/>
      <c r="Q764" s="87"/>
      <c r="R764" s="83"/>
      <c r="S764" s="20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ht="7.5" customHeight="1">
      <c r="A765" s="1"/>
      <c r="B765" s="24"/>
      <c r="C765" s="24"/>
      <c r="D765" s="24"/>
      <c r="E765" s="77"/>
      <c r="F765" s="91"/>
      <c r="G765" s="77"/>
      <c r="H765" s="91"/>
      <c r="I765" s="91"/>
      <c r="J765" s="91"/>
      <c r="K765" s="77"/>
      <c r="L765" s="91"/>
      <c r="M765" s="77"/>
      <c r="N765" s="91"/>
      <c r="O765" s="77"/>
      <c r="P765" s="91"/>
      <c r="Q765" s="77"/>
      <c r="R765" s="80" t="s">
        <v>21</v>
      </c>
      <c r="S765" s="157" t="s">
        <v>216</v>
      </c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ht="7.5" customHeight="1">
      <c r="A766" s="1"/>
      <c r="B766" s="24"/>
      <c r="C766" s="24"/>
      <c r="D766" s="24"/>
      <c r="E766" s="77"/>
      <c r="F766" s="91"/>
      <c r="G766" s="77"/>
      <c r="H766" s="91"/>
      <c r="I766" s="91"/>
      <c r="J766" s="91"/>
      <c r="K766" s="77"/>
      <c r="L766" s="91"/>
      <c r="M766" s="77"/>
      <c r="N766" s="91"/>
      <c r="O766" s="77"/>
      <c r="P766" s="91"/>
      <c r="Q766" s="77"/>
      <c r="R766" s="20"/>
      <c r="S766" s="24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ht="7.5" customHeight="1">
      <c r="A767" s="1"/>
      <c r="B767" s="24"/>
      <c r="C767" s="24"/>
      <c r="D767" s="24"/>
      <c r="E767" s="77"/>
      <c r="F767" s="91"/>
      <c r="G767" s="77"/>
      <c r="H767" s="91"/>
      <c r="I767" s="91"/>
      <c r="J767" s="91"/>
      <c r="K767" s="77"/>
      <c r="L767" s="91"/>
      <c r="M767" s="77"/>
      <c r="N767" s="91"/>
      <c r="O767" s="77"/>
      <c r="P767" s="91"/>
      <c r="Q767" s="77"/>
      <c r="R767" s="83"/>
      <c r="S767" s="20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ht="7.5" customHeight="1">
      <c r="A768" s="1"/>
      <c r="B768" s="24"/>
      <c r="C768" s="24"/>
      <c r="D768" s="24"/>
      <c r="E768" s="77"/>
      <c r="F768" s="91"/>
      <c r="G768" s="77"/>
      <c r="H768" s="91"/>
      <c r="I768" s="91"/>
      <c r="J768" s="91"/>
      <c r="K768" s="77"/>
      <c r="L768" s="91"/>
      <c r="M768" s="77"/>
      <c r="N768" s="91"/>
      <c r="O768" s="77"/>
      <c r="P768" s="91"/>
      <c r="Q768" s="77"/>
      <c r="S768" s="92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ht="7.5" customHeight="1">
      <c r="A769" s="1"/>
      <c r="B769" s="24"/>
      <c r="C769" s="20"/>
      <c r="D769" s="24"/>
      <c r="E769" s="77"/>
      <c r="F769" s="91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ht="7.5" customHeight="1">
      <c r="A770" s="1"/>
      <c r="B770" s="24"/>
      <c r="C770" s="94" t="s">
        <v>217</v>
      </c>
      <c r="D770" s="24"/>
      <c r="F770" s="105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ht="7.5" customHeight="1">
      <c r="A771" s="25"/>
      <c r="B771" s="24"/>
      <c r="C771" s="24"/>
      <c r="D771" s="24"/>
      <c r="F771" s="105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ht="7.5" customHeight="1">
      <c r="A772" s="25"/>
      <c r="B772" s="98"/>
      <c r="C772" s="98"/>
      <c r="D772" s="98"/>
      <c r="E772" s="77"/>
      <c r="F772" s="91"/>
      <c r="G772" s="77"/>
      <c r="H772" s="91"/>
      <c r="I772" s="91"/>
      <c r="J772" s="91"/>
      <c r="K772" s="77"/>
      <c r="L772" s="91"/>
      <c r="M772" s="77"/>
      <c r="N772" s="91"/>
      <c r="O772" s="77"/>
      <c r="P772" s="91"/>
      <c r="Q772" s="77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ht="7.5" customHeight="1">
      <c r="A773" s="1"/>
      <c r="B773" s="70" t="s">
        <v>18</v>
      </c>
      <c r="C773" s="107" t="s">
        <v>218</v>
      </c>
      <c r="D773" s="72" t="s">
        <v>219</v>
      </c>
      <c r="E773" s="108"/>
      <c r="F773" s="149"/>
      <c r="G773" s="108"/>
      <c r="H773" s="149"/>
      <c r="I773" s="149"/>
      <c r="J773" s="149"/>
      <c r="K773" s="108"/>
      <c r="L773" s="149"/>
      <c r="M773" s="108"/>
      <c r="N773" s="149"/>
      <c r="O773" s="108"/>
      <c r="P773" s="149"/>
      <c r="Q773" s="108"/>
      <c r="R773" s="75" t="s">
        <v>21</v>
      </c>
      <c r="S773" s="167" t="s">
        <v>214</v>
      </c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ht="7.5" customHeight="1">
      <c r="A774" s="1"/>
      <c r="B774" s="24"/>
      <c r="C774" s="24"/>
      <c r="D774" s="24"/>
      <c r="E774" s="77"/>
      <c r="F774" s="91"/>
      <c r="G774" s="77"/>
      <c r="H774" s="91"/>
      <c r="I774" s="105"/>
      <c r="J774" s="91"/>
      <c r="K774" s="77"/>
      <c r="L774" s="91"/>
      <c r="M774" s="77"/>
      <c r="N774" s="91"/>
      <c r="O774" s="77"/>
      <c r="P774" s="91"/>
      <c r="Q774" s="77"/>
      <c r="R774" s="20"/>
      <c r="S774" s="24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ht="7.5" customHeight="1">
      <c r="A775" s="1"/>
      <c r="B775" s="24"/>
      <c r="C775" s="24"/>
      <c r="D775" s="24"/>
      <c r="E775" s="77"/>
      <c r="F775" s="91"/>
      <c r="G775" s="77"/>
      <c r="H775" s="91"/>
      <c r="I775" s="105"/>
      <c r="J775" s="91"/>
      <c r="K775" s="77"/>
      <c r="L775" s="91"/>
      <c r="M775" s="77"/>
      <c r="N775" s="91"/>
      <c r="O775" s="77"/>
      <c r="P775" s="91"/>
      <c r="Q775" s="77"/>
      <c r="R775" s="79"/>
      <c r="S775" s="24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ht="7.5" customHeight="1">
      <c r="A776" s="1"/>
      <c r="B776" s="24"/>
      <c r="C776" s="24"/>
      <c r="D776" s="24"/>
      <c r="E776" s="77"/>
      <c r="F776" s="91"/>
      <c r="G776" s="77"/>
      <c r="H776" s="91"/>
      <c r="I776" s="105"/>
      <c r="J776" s="91"/>
      <c r="K776" s="77"/>
      <c r="L776" s="91"/>
      <c r="M776" s="77"/>
      <c r="N776" s="91"/>
      <c r="O776" s="77"/>
      <c r="P776" s="91"/>
      <c r="Q776" s="77"/>
      <c r="R776" s="79"/>
      <c r="S776" s="24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ht="7.5" customHeight="1">
      <c r="A777" s="1"/>
      <c r="B777" s="24"/>
      <c r="C777" s="24"/>
      <c r="D777" s="24"/>
      <c r="E777" s="197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83"/>
      <c r="S777" s="20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ht="7.5" customHeight="1">
      <c r="A778" s="1"/>
      <c r="B778" s="24"/>
      <c r="C778" s="24"/>
      <c r="D778" s="24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80" t="s">
        <v>21</v>
      </c>
      <c r="S778" s="157" t="s">
        <v>215</v>
      </c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ht="7.5" customHeight="1">
      <c r="A779" s="1"/>
      <c r="B779" s="24"/>
      <c r="C779" s="24"/>
      <c r="D779" s="24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20"/>
      <c r="S779" s="24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ht="7.5" customHeight="1">
      <c r="A780" s="1"/>
      <c r="B780" s="24"/>
      <c r="C780" s="24"/>
      <c r="D780" s="24"/>
      <c r="E780" s="84" t="s">
        <v>25</v>
      </c>
      <c r="F780" s="85"/>
      <c r="G780" s="86" t="s">
        <v>25</v>
      </c>
      <c r="H780" s="109"/>
      <c r="I780" s="86" t="s">
        <v>25</v>
      </c>
      <c r="J780" s="85"/>
      <c r="K780" s="86" t="s">
        <v>25</v>
      </c>
      <c r="L780" s="85"/>
      <c r="M780" s="86">
        <f>ROUND(Q780+(Q780*7%),0)</f>
        <v>7188</v>
      </c>
      <c r="N780" s="86"/>
      <c r="O780" s="86">
        <f>ROUND(Q780+(Q780*10%),0)</f>
        <v>7390</v>
      </c>
      <c r="P780" s="85">
        <v>1530.291</v>
      </c>
      <c r="Q780" s="86">
        <f>ROUND(P780*mark_up,0)</f>
        <v>6718</v>
      </c>
      <c r="R780" s="265"/>
      <c r="S780" s="24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ht="7.5" customHeight="1">
      <c r="A781" s="1"/>
      <c r="B781" s="24"/>
      <c r="C781" s="24"/>
      <c r="D781" s="24"/>
      <c r="E781" s="20"/>
      <c r="F781" s="87"/>
      <c r="G781" s="87"/>
      <c r="H781" s="110"/>
      <c r="I781" s="87"/>
      <c r="J781" s="87"/>
      <c r="K781" s="87"/>
      <c r="L781" s="87"/>
      <c r="M781" s="87"/>
      <c r="N781" s="87"/>
      <c r="O781" s="87"/>
      <c r="P781" s="87"/>
      <c r="Q781" s="87"/>
      <c r="R781" s="83"/>
      <c r="S781" s="24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ht="7.5" customHeight="1">
      <c r="A782" s="1"/>
      <c r="B782" s="24"/>
      <c r="C782" s="24"/>
      <c r="D782" s="24"/>
      <c r="R782" s="83"/>
      <c r="S782" s="20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ht="7.5" customHeight="1">
      <c r="A783" s="1"/>
      <c r="B783" s="24"/>
      <c r="C783" s="24"/>
      <c r="D783" s="24"/>
      <c r="R783" s="80" t="s">
        <v>21</v>
      </c>
      <c r="S783" s="155" t="s">
        <v>220</v>
      </c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ht="7.5" customHeight="1">
      <c r="A784" s="1"/>
      <c r="B784" s="24"/>
      <c r="C784" s="24"/>
      <c r="D784" s="24"/>
      <c r="R784" s="20"/>
      <c r="S784" s="24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ht="7.5" customHeight="1">
      <c r="A785" s="1"/>
      <c r="B785" s="24"/>
      <c r="C785" s="24"/>
      <c r="D785" s="24"/>
      <c r="R785" s="83"/>
      <c r="S785" s="20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ht="7.5" customHeight="1">
      <c r="A786" s="1"/>
      <c r="B786" s="24"/>
      <c r="C786" s="24"/>
      <c r="D786" s="24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ht="7.5" customHeight="1">
      <c r="A787" s="1"/>
      <c r="B787" s="24"/>
      <c r="C787" s="20"/>
      <c r="D787" s="24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ht="7.5" customHeight="1">
      <c r="A788" s="1"/>
      <c r="B788" s="24"/>
      <c r="C788" s="94" t="s">
        <v>221</v>
      </c>
      <c r="D788" s="24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ht="7.5" customHeight="1">
      <c r="A789" s="1"/>
      <c r="B789" s="24"/>
      <c r="C789" s="24"/>
      <c r="D789" s="24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ht="7.5" customHeight="1">
      <c r="A790" s="1"/>
      <c r="B790" s="98"/>
      <c r="C790" s="98"/>
      <c r="D790" s="20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ht="11.25" customHeight="1">
      <c r="A791" s="25"/>
      <c r="B791" s="113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5"/>
      <c r="S791" s="165" t="s">
        <v>43</v>
      </c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ht="11.25" customHeight="1">
      <c r="A792" s="1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95"/>
      <c r="S792" s="87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ht="11.25" customHeight="1">
      <c r="A793" s="1"/>
      <c r="B793" s="117" t="s">
        <v>222</v>
      </c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9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ht="61.5" customHeight="1">
      <c r="A794" s="1"/>
      <c r="B794" s="2"/>
      <c r="C794" s="3"/>
      <c r="D794" s="3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2" t="s">
        <v>5</v>
      </c>
      <c r="P794" s="63"/>
      <c r="Q794" s="63"/>
      <c r="R794" s="63"/>
      <c r="S794" s="64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ht="34.5" customHeight="1">
      <c r="A795" s="260"/>
      <c r="B795" s="244" t="s">
        <v>6</v>
      </c>
      <c r="C795" s="244" t="s">
        <v>7</v>
      </c>
      <c r="D795" s="244" t="s">
        <v>8</v>
      </c>
      <c r="E795" s="244" t="s">
        <v>9</v>
      </c>
      <c r="F795" s="245" t="s">
        <v>10</v>
      </c>
      <c r="G795" s="246" t="s">
        <v>11</v>
      </c>
      <c r="H795" s="245" t="s">
        <v>10</v>
      </c>
      <c r="I795" s="246" t="s">
        <v>12</v>
      </c>
      <c r="J795" s="245" t="s">
        <v>10</v>
      </c>
      <c r="K795" s="246" t="s">
        <v>13</v>
      </c>
      <c r="L795" s="245" t="s">
        <v>10</v>
      </c>
      <c r="M795" s="246" t="s">
        <v>14</v>
      </c>
      <c r="N795" s="245" t="s">
        <v>10</v>
      </c>
      <c r="O795" s="246" t="s">
        <v>15</v>
      </c>
      <c r="P795" s="245" t="s">
        <v>10</v>
      </c>
      <c r="Q795" s="246" t="s">
        <v>16</v>
      </c>
      <c r="R795" s="247" t="s">
        <v>17</v>
      </c>
      <c r="S795" s="69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ht="7.5" customHeight="1">
      <c r="A796" s="1"/>
      <c r="B796" s="266" t="s">
        <v>18</v>
      </c>
      <c r="C796" s="71" t="s">
        <v>223</v>
      </c>
      <c r="D796" s="180" t="s">
        <v>213</v>
      </c>
      <c r="E796" s="84"/>
      <c r="F796" s="91"/>
      <c r="G796" s="84"/>
      <c r="H796" s="91"/>
      <c r="I796" s="91"/>
      <c r="J796" s="91"/>
      <c r="K796" s="84"/>
      <c r="L796" s="91"/>
      <c r="M796" s="84"/>
      <c r="N796" s="91"/>
      <c r="O796" s="84"/>
      <c r="P796" s="91"/>
      <c r="Q796" s="84"/>
      <c r="R796" s="80" t="s">
        <v>21</v>
      </c>
      <c r="S796" s="155" t="s">
        <v>214</v>
      </c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ht="7.5" customHeight="1">
      <c r="A797" s="1"/>
      <c r="B797" s="24"/>
      <c r="C797" s="24"/>
      <c r="D797" s="24"/>
      <c r="E797" s="20"/>
      <c r="F797" s="91"/>
      <c r="G797" s="20"/>
      <c r="H797" s="91"/>
      <c r="I797" s="91"/>
      <c r="J797" s="91"/>
      <c r="K797" s="20"/>
      <c r="L797" s="91"/>
      <c r="M797" s="20"/>
      <c r="N797" s="91"/>
      <c r="O797" s="20"/>
      <c r="P797" s="91"/>
      <c r="Q797" s="20"/>
      <c r="R797" s="20"/>
      <c r="S797" s="24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ht="7.5" customHeight="1">
      <c r="A798" s="1"/>
      <c r="B798" s="24"/>
      <c r="C798" s="24"/>
      <c r="D798" s="24"/>
      <c r="E798" s="84"/>
      <c r="F798" s="91"/>
      <c r="G798" s="84"/>
      <c r="H798" s="91"/>
      <c r="I798" s="91"/>
      <c r="J798" s="91"/>
      <c r="K798" s="84"/>
      <c r="L798" s="91"/>
      <c r="M798" s="84"/>
      <c r="N798" s="91"/>
      <c r="O798" s="84"/>
      <c r="P798" s="91"/>
      <c r="Q798" s="84"/>
      <c r="R798" s="79"/>
      <c r="S798" s="24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ht="7.5" customHeight="1">
      <c r="A799" s="1"/>
      <c r="B799" s="24"/>
      <c r="C799" s="24"/>
      <c r="D799" s="24"/>
      <c r="E799" s="20"/>
      <c r="F799" s="91"/>
      <c r="G799" s="20"/>
      <c r="H799" s="91"/>
      <c r="I799" s="91"/>
      <c r="J799" s="91"/>
      <c r="K799" s="20"/>
      <c r="L799" s="91"/>
      <c r="M799" s="20"/>
      <c r="N799" s="91"/>
      <c r="O799" s="20"/>
      <c r="P799" s="91"/>
      <c r="Q799" s="20"/>
      <c r="R799" s="79"/>
      <c r="S799" s="24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ht="7.5" customHeight="1">
      <c r="A800" s="25"/>
      <c r="B800" s="24"/>
      <c r="C800" s="24"/>
      <c r="D800" s="24"/>
      <c r="E800" s="84"/>
      <c r="F800" s="91"/>
      <c r="G800" s="84"/>
      <c r="H800" s="91"/>
      <c r="I800" s="91"/>
      <c r="J800" s="91"/>
      <c r="K800" s="84"/>
      <c r="L800" s="91"/>
      <c r="M800" s="84"/>
      <c r="N800" s="91"/>
      <c r="O800" s="84"/>
      <c r="P800" s="91"/>
      <c r="Q800" s="84"/>
      <c r="R800" s="83"/>
      <c r="S800" s="20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ht="7.5" customHeight="1">
      <c r="A801" s="25"/>
      <c r="B801" s="24"/>
      <c r="C801" s="24"/>
      <c r="D801" s="24"/>
      <c r="E801" s="20"/>
      <c r="F801" s="91"/>
      <c r="G801" s="20"/>
      <c r="H801" s="91"/>
      <c r="I801" s="91"/>
      <c r="J801" s="91"/>
      <c r="K801" s="20"/>
      <c r="L801" s="91"/>
      <c r="M801" s="20"/>
      <c r="N801" s="91"/>
      <c r="O801" s="20"/>
      <c r="P801" s="91"/>
      <c r="Q801" s="20"/>
      <c r="R801" s="80" t="s">
        <v>21</v>
      </c>
      <c r="S801" s="157" t="s">
        <v>224</v>
      </c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ht="7.5" customHeight="1">
      <c r="A802" s="25"/>
      <c r="B802" s="24"/>
      <c r="C802" s="24"/>
      <c r="D802" s="24"/>
      <c r="R802" s="20"/>
      <c r="S802" s="24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ht="7.5" customHeight="1">
      <c r="A803" s="25"/>
      <c r="B803" s="24"/>
      <c r="C803" s="24"/>
      <c r="D803" s="24"/>
      <c r="R803" s="265"/>
      <c r="S803" s="24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ht="7.5" customHeight="1">
      <c r="A804" s="25"/>
      <c r="B804" s="24"/>
      <c r="C804" s="24"/>
      <c r="D804" s="24"/>
      <c r="E804" s="84" t="s">
        <v>25</v>
      </c>
      <c r="F804" s="109"/>
      <c r="G804" s="86" t="s">
        <v>25</v>
      </c>
      <c r="H804" s="109"/>
      <c r="I804" s="86" t="s">
        <v>25</v>
      </c>
      <c r="J804" s="85"/>
      <c r="K804" s="86" t="s">
        <v>25</v>
      </c>
      <c r="L804" s="85"/>
      <c r="M804" s="86">
        <f>ROUND(Q804+(Q804*7%),0)</f>
        <v>20718</v>
      </c>
      <c r="N804" s="86"/>
      <c r="O804" s="86">
        <f>ROUND(Q804+(Q804*10%),0)</f>
        <v>21299</v>
      </c>
      <c r="P804" s="85">
        <v>4410.6195</v>
      </c>
      <c r="Q804" s="86">
        <f>ROUND(P804*mark_up,0)</f>
        <v>19363</v>
      </c>
      <c r="R804" s="161"/>
      <c r="S804" s="24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ht="7.5" customHeight="1">
      <c r="A805" s="25"/>
      <c r="B805" s="24"/>
      <c r="C805" s="24"/>
      <c r="D805" s="24"/>
      <c r="E805" s="20"/>
      <c r="F805" s="110"/>
      <c r="G805" s="87"/>
      <c r="H805" s="110"/>
      <c r="I805" s="87"/>
      <c r="J805" s="87"/>
      <c r="K805" s="87"/>
      <c r="L805" s="87"/>
      <c r="M805" s="87"/>
      <c r="N805" s="87"/>
      <c r="O805" s="87"/>
      <c r="P805" s="87"/>
      <c r="Q805" s="87"/>
      <c r="R805" s="161"/>
      <c r="S805" s="20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ht="7.5" customHeight="1">
      <c r="A806" s="25"/>
      <c r="B806" s="24"/>
      <c r="C806" s="24"/>
      <c r="D806" s="24"/>
      <c r="E806" s="84"/>
      <c r="F806" s="77"/>
      <c r="G806" s="77"/>
      <c r="H806" s="77"/>
      <c r="I806" s="77"/>
      <c r="J806" s="91"/>
      <c r="K806" s="84"/>
      <c r="L806" s="91"/>
      <c r="M806" s="84"/>
      <c r="N806" s="91"/>
      <c r="O806" s="84"/>
      <c r="P806" s="91"/>
      <c r="Q806" s="84"/>
      <c r="R806" s="80" t="s">
        <v>21</v>
      </c>
      <c r="S806" s="157" t="s">
        <v>225</v>
      </c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ht="7.5" customHeight="1">
      <c r="A807" s="25"/>
      <c r="B807" s="24"/>
      <c r="C807" s="24"/>
      <c r="D807" s="24"/>
      <c r="E807" s="20"/>
      <c r="F807" s="77"/>
      <c r="G807" s="77"/>
      <c r="H807" s="77"/>
      <c r="I807" s="77"/>
      <c r="J807" s="91"/>
      <c r="K807" s="20"/>
      <c r="L807" s="91"/>
      <c r="M807" s="20"/>
      <c r="N807" s="91"/>
      <c r="O807" s="20"/>
      <c r="P807" s="91"/>
      <c r="Q807" s="20"/>
      <c r="R807" s="20"/>
      <c r="S807" s="24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ht="7.5" customHeight="1">
      <c r="A808" s="25"/>
      <c r="B808" s="24"/>
      <c r="C808" s="24"/>
      <c r="D808" s="24"/>
      <c r="E808" s="84"/>
      <c r="F808" s="91"/>
      <c r="G808" s="84"/>
      <c r="H808" s="91"/>
      <c r="I808" s="91"/>
      <c r="J808" s="91"/>
      <c r="K808" s="84"/>
      <c r="L808" s="91"/>
      <c r="M808" s="84"/>
      <c r="N808" s="91"/>
      <c r="O808" s="84"/>
      <c r="P808" s="91"/>
      <c r="Q808" s="84"/>
      <c r="R808" s="83"/>
      <c r="S808" s="20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ht="7.5" customHeight="1">
      <c r="A809" s="25"/>
      <c r="B809" s="24"/>
      <c r="C809" s="24"/>
      <c r="D809" s="24"/>
      <c r="E809" s="20"/>
      <c r="F809" s="91"/>
      <c r="G809" s="20"/>
      <c r="H809" s="91"/>
      <c r="I809" s="91"/>
      <c r="J809" s="91"/>
      <c r="K809" s="20"/>
      <c r="L809" s="91"/>
      <c r="M809" s="20"/>
      <c r="N809" s="91"/>
      <c r="O809" s="20"/>
      <c r="P809" s="91"/>
      <c r="Q809" s="20"/>
      <c r="S809" s="92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ht="7.5" customHeight="1">
      <c r="A810" s="25"/>
      <c r="B810" s="24"/>
      <c r="C810" s="24"/>
      <c r="D810" s="24"/>
      <c r="M810" s="105"/>
      <c r="N810" s="105"/>
      <c r="O810" s="105"/>
      <c r="P810" s="105"/>
      <c r="Q810" s="105"/>
      <c r="S810" s="92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ht="7.5" customHeight="1">
      <c r="A811" s="25"/>
      <c r="B811" s="24"/>
      <c r="C811" s="20"/>
      <c r="D811" s="24"/>
      <c r="E811" s="77"/>
      <c r="F811" s="91"/>
      <c r="G811" s="77"/>
      <c r="H811" s="91"/>
      <c r="I811" s="91"/>
      <c r="J811" s="91"/>
      <c r="K811" s="77"/>
      <c r="L811" s="91"/>
      <c r="M811" s="77"/>
      <c r="N811" s="91"/>
      <c r="O811" s="77"/>
      <c r="P811" s="91"/>
      <c r="Q811" s="77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ht="7.5" customHeight="1">
      <c r="A812" s="25"/>
      <c r="B812" s="24"/>
      <c r="C812" s="94" t="s">
        <v>226</v>
      </c>
      <c r="D812" s="24"/>
      <c r="E812" s="77"/>
      <c r="F812" s="91"/>
      <c r="G812" s="77"/>
      <c r="H812" s="91"/>
      <c r="I812" s="91"/>
      <c r="J812" s="91"/>
      <c r="K812" s="77"/>
      <c r="L812" s="91"/>
      <c r="M812" s="77"/>
      <c r="N812" s="91"/>
      <c r="O812" s="77"/>
      <c r="P812" s="91"/>
      <c r="Q812" s="77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ht="7.5" customHeight="1">
      <c r="A813" s="25"/>
      <c r="B813" s="24"/>
      <c r="C813" s="24"/>
      <c r="D813" s="24"/>
      <c r="E813" s="77"/>
      <c r="F813" s="91"/>
      <c r="G813" s="77"/>
      <c r="H813" s="91"/>
      <c r="I813" s="91"/>
      <c r="J813" s="91"/>
      <c r="K813" s="77"/>
      <c r="L813" s="91"/>
      <c r="M813" s="77"/>
      <c r="N813" s="91"/>
      <c r="O813" s="77"/>
      <c r="P813" s="91"/>
      <c r="Q813" s="77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ht="7.5" customHeight="1">
      <c r="A814" s="25"/>
      <c r="B814" s="98"/>
      <c r="C814" s="98"/>
      <c r="D814" s="98"/>
      <c r="E814" s="77"/>
      <c r="F814" s="91"/>
      <c r="G814" s="77"/>
      <c r="H814" s="91"/>
      <c r="I814" s="91"/>
      <c r="J814" s="91"/>
      <c r="K814" s="77"/>
      <c r="L814" s="91"/>
      <c r="M814" s="77"/>
      <c r="N814" s="91"/>
      <c r="O814" s="77"/>
      <c r="P814" s="91"/>
      <c r="Q814" s="77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ht="7.5" customHeight="1">
      <c r="A815" s="25"/>
      <c r="B815" s="267" t="s">
        <v>18</v>
      </c>
      <c r="C815" s="107" t="s">
        <v>227</v>
      </c>
      <c r="D815" s="72" t="s">
        <v>219</v>
      </c>
      <c r="E815" s="108"/>
      <c r="F815" s="149"/>
      <c r="G815" s="108"/>
      <c r="H815" s="149"/>
      <c r="I815" s="149"/>
      <c r="J815" s="149"/>
      <c r="K815" s="108"/>
      <c r="L815" s="149"/>
      <c r="M815" s="108"/>
      <c r="N815" s="149"/>
      <c r="O815" s="108"/>
      <c r="P815" s="149"/>
      <c r="Q815" s="108"/>
      <c r="R815" s="75" t="s">
        <v>21</v>
      </c>
      <c r="S815" s="167" t="s">
        <v>214</v>
      </c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ht="7.5" customHeight="1">
      <c r="A816" s="25"/>
      <c r="B816" s="24"/>
      <c r="C816" s="24"/>
      <c r="D816" s="24"/>
      <c r="E816" s="77"/>
      <c r="F816" s="91"/>
      <c r="G816" s="77"/>
      <c r="H816" s="91"/>
      <c r="I816" s="91"/>
      <c r="J816" s="91"/>
      <c r="K816" s="77"/>
      <c r="L816" s="91"/>
      <c r="M816" s="77"/>
      <c r="N816" s="91"/>
      <c r="O816" s="77"/>
      <c r="P816" s="91"/>
      <c r="Q816" s="77"/>
      <c r="R816" s="20"/>
      <c r="S816" s="24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ht="7.5" customHeight="1">
      <c r="A817" s="25"/>
      <c r="B817" s="24"/>
      <c r="C817" s="24"/>
      <c r="D817" s="24"/>
      <c r="M817" s="105"/>
      <c r="N817" s="105"/>
      <c r="O817" s="105"/>
      <c r="P817" s="105"/>
      <c r="Q817" s="105"/>
      <c r="R817" s="79"/>
      <c r="S817" s="24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ht="7.5" customHeight="1">
      <c r="A818" s="25"/>
      <c r="B818" s="24"/>
      <c r="C818" s="24"/>
      <c r="D818" s="24"/>
      <c r="M818" s="105"/>
      <c r="N818" s="105"/>
      <c r="O818" s="105"/>
      <c r="P818" s="105"/>
      <c r="Q818" s="105"/>
      <c r="R818" s="79"/>
      <c r="S818" s="24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ht="7.5" customHeight="1">
      <c r="A819" s="25"/>
      <c r="B819" s="24"/>
      <c r="C819" s="24"/>
      <c r="D819" s="24"/>
      <c r="E819" s="77"/>
      <c r="F819" s="91"/>
      <c r="G819" s="77"/>
      <c r="H819" s="91"/>
      <c r="I819" s="91"/>
      <c r="J819" s="91"/>
      <c r="K819" s="77"/>
      <c r="L819" s="91"/>
      <c r="M819" s="77"/>
      <c r="N819" s="91"/>
      <c r="O819" s="77"/>
      <c r="P819" s="91"/>
      <c r="Q819" s="77"/>
      <c r="R819" s="83"/>
      <c r="S819" s="20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ht="7.5" customHeight="1">
      <c r="A820" s="25"/>
      <c r="B820" s="24"/>
      <c r="C820" s="24"/>
      <c r="D820" s="24"/>
      <c r="E820" s="77"/>
      <c r="F820" s="91"/>
      <c r="G820" s="77"/>
      <c r="H820" s="91"/>
      <c r="I820" s="91"/>
      <c r="J820" s="91"/>
      <c r="L820" s="91"/>
      <c r="M820" s="77"/>
      <c r="N820" s="91"/>
      <c r="O820" s="77"/>
      <c r="P820" s="91"/>
      <c r="Q820" s="77"/>
      <c r="R820" s="80" t="s">
        <v>21</v>
      </c>
      <c r="S820" s="157" t="s">
        <v>224</v>
      </c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ht="7.5" customHeight="1">
      <c r="A821" s="25"/>
      <c r="B821" s="24"/>
      <c r="C821" s="24"/>
      <c r="D821" s="24"/>
      <c r="E821" s="77"/>
      <c r="F821" s="91"/>
      <c r="G821" s="77"/>
      <c r="H821" s="91"/>
      <c r="I821" s="91"/>
      <c r="J821" s="91"/>
      <c r="L821" s="91"/>
      <c r="M821" s="77"/>
      <c r="N821" s="91"/>
      <c r="O821" s="77"/>
      <c r="P821" s="91"/>
      <c r="Q821" s="77"/>
      <c r="R821" s="20"/>
      <c r="S821" s="24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ht="7.5" customHeight="1">
      <c r="A822" s="25"/>
      <c r="B822" s="24"/>
      <c r="C822" s="24"/>
      <c r="D822" s="24"/>
      <c r="E822" s="77"/>
      <c r="F822" s="91"/>
      <c r="G822" s="77"/>
      <c r="H822" s="91"/>
      <c r="I822" s="91"/>
      <c r="J822" s="91"/>
      <c r="L822" s="91"/>
      <c r="M822" s="77"/>
      <c r="N822" s="91"/>
      <c r="O822" s="77"/>
      <c r="P822" s="91"/>
      <c r="Q822" s="77"/>
      <c r="R822" s="265"/>
      <c r="S822" s="24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ht="7.5" customHeight="1">
      <c r="A823" s="25"/>
      <c r="B823" s="24"/>
      <c r="C823" s="24"/>
      <c r="D823" s="24"/>
      <c r="E823" s="84" t="s">
        <v>25</v>
      </c>
      <c r="F823" s="85"/>
      <c r="G823" s="86" t="s">
        <v>25</v>
      </c>
      <c r="H823" s="86"/>
      <c r="I823" s="86" t="s">
        <v>25</v>
      </c>
      <c r="J823" s="85"/>
      <c r="K823" s="86" t="s">
        <v>25</v>
      </c>
      <c r="L823" s="85"/>
      <c r="M823" s="86">
        <f>ROUND(Q823+(Q823*7%),0)</f>
        <v>8251</v>
      </c>
      <c r="N823" s="86"/>
      <c r="O823" s="86">
        <f>ROUND(Q823+(Q823*10%),0)</f>
        <v>8482</v>
      </c>
      <c r="P823" s="85">
        <v>1756.57</v>
      </c>
      <c r="Q823" s="86">
        <f>ROUND(P823*mark_up,0)</f>
        <v>7711</v>
      </c>
      <c r="R823" s="83"/>
      <c r="S823" s="24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ht="7.5" customHeight="1">
      <c r="A824" s="25"/>
      <c r="B824" s="24"/>
      <c r="C824" s="24"/>
      <c r="D824" s="24"/>
      <c r="E824" s="20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3"/>
      <c r="S824" s="20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ht="7.5" customHeight="1">
      <c r="A825" s="25"/>
      <c r="B825" s="24"/>
      <c r="C825" s="24"/>
      <c r="D825" s="24"/>
      <c r="F825" s="89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0" t="s">
        <v>21</v>
      </c>
      <c r="S825" s="157" t="s">
        <v>216</v>
      </c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ht="7.5" customHeight="1">
      <c r="A826" s="1"/>
      <c r="B826" s="24"/>
      <c r="C826" s="24"/>
      <c r="D826" s="24"/>
      <c r="F826" s="89"/>
      <c r="R826" s="20"/>
      <c r="S826" s="24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ht="7.5" customHeight="1">
      <c r="A827" s="1"/>
      <c r="B827" s="24"/>
      <c r="C827" s="24"/>
      <c r="D827" s="24"/>
      <c r="R827" s="83"/>
      <c r="S827" s="20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ht="7.5" customHeight="1">
      <c r="A828" s="1"/>
      <c r="B828" s="24"/>
      <c r="C828" s="24"/>
      <c r="D828" s="24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ht="7.5" customHeight="1">
      <c r="A829" s="1"/>
      <c r="B829" s="24"/>
      <c r="C829" s="20"/>
      <c r="D829" s="24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ht="7.5" customHeight="1">
      <c r="A830" s="1"/>
      <c r="B830" s="24"/>
      <c r="C830" s="94" t="s">
        <v>228</v>
      </c>
      <c r="D830" s="24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ht="7.5" customHeight="1">
      <c r="A831" s="1"/>
      <c r="B831" s="24"/>
      <c r="C831" s="24"/>
      <c r="D831" s="24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ht="7.5" customHeight="1">
      <c r="A832" s="25"/>
      <c r="B832" s="20"/>
      <c r="C832" s="98"/>
      <c r="D832" s="98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ht="7.5" customHeight="1">
      <c r="A833" s="25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ht="7.5" customHeight="1">
      <c r="A834" s="1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ht="7.5" customHeight="1">
      <c r="A835" s="1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ht="7.5" customHeight="1">
      <c r="A836" s="1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ht="7.5" customHeight="1">
      <c r="A837" s="1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ht="7.5" customHeight="1">
      <c r="A838" s="1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ht="7.5" customHeight="1">
      <c r="A839" s="1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ht="7.5" customHeight="1">
      <c r="A840" s="1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ht="7.5" customHeight="1">
      <c r="A841" s="1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ht="7.5" customHeight="1">
      <c r="A842" s="1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ht="7.5" customHeight="1">
      <c r="A843" s="1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ht="7.5" customHeight="1">
      <c r="A844" s="1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ht="7.5" customHeight="1">
      <c r="A845" s="1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ht="7.5" customHeight="1">
      <c r="A846" s="1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ht="7.5" customHeight="1">
      <c r="A847" s="1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ht="7.5" customHeight="1">
      <c r="A848" s="1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ht="7.5" customHeight="1">
      <c r="A849" s="1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ht="7.5" customHeight="1">
      <c r="A850" s="1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ht="7.5" customHeight="1">
      <c r="A851" s="1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ht="11.25" customHeight="1">
      <c r="A852" s="25"/>
      <c r="B852" s="113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5"/>
      <c r="S852" s="116" t="s">
        <v>43</v>
      </c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ht="11.25" customHeight="1">
      <c r="A853" s="1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95"/>
      <c r="S853" s="87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ht="11.25" customHeight="1">
      <c r="A854" s="1"/>
      <c r="B854" s="117" t="s">
        <v>229</v>
      </c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9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ht="61.5" customHeight="1">
      <c r="A855" s="1"/>
      <c r="B855" s="2"/>
      <c r="C855" s="3"/>
      <c r="D855" s="3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2" t="s">
        <v>5</v>
      </c>
      <c r="P855" s="63"/>
      <c r="Q855" s="63"/>
      <c r="R855" s="63"/>
      <c r="S855" s="64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ht="34.5" customHeight="1">
      <c r="A856" s="260"/>
      <c r="B856" s="244" t="s">
        <v>6</v>
      </c>
      <c r="C856" s="244" t="s">
        <v>7</v>
      </c>
      <c r="D856" s="244" t="s">
        <v>8</v>
      </c>
      <c r="E856" s="244" t="s">
        <v>9</v>
      </c>
      <c r="F856" s="245" t="s">
        <v>10</v>
      </c>
      <c r="G856" s="246" t="s">
        <v>11</v>
      </c>
      <c r="H856" s="245" t="s">
        <v>10</v>
      </c>
      <c r="I856" s="246" t="s">
        <v>12</v>
      </c>
      <c r="J856" s="245" t="s">
        <v>10</v>
      </c>
      <c r="K856" s="246" t="s">
        <v>13</v>
      </c>
      <c r="L856" s="245" t="s">
        <v>10</v>
      </c>
      <c r="M856" s="246" t="s">
        <v>14</v>
      </c>
      <c r="N856" s="245" t="s">
        <v>10</v>
      </c>
      <c r="O856" s="246" t="s">
        <v>15</v>
      </c>
      <c r="P856" s="245" t="s">
        <v>10</v>
      </c>
      <c r="Q856" s="246" t="s">
        <v>16</v>
      </c>
      <c r="R856" s="247" t="s">
        <v>17</v>
      </c>
      <c r="S856" s="69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ht="7.5" customHeight="1">
      <c r="A857" s="1"/>
      <c r="B857" s="120" t="s">
        <v>18</v>
      </c>
      <c r="C857" s="107" t="s">
        <v>230</v>
      </c>
      <c r="D857" s="177" t="s">
        <v>231</v>
      </c>
      <c r="E857" s="271" t="s">
        <v>25</v>
      </c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202" t="s">
        <v>21</v>
      </c>
      <c r="S857" s="102" t="s">
        <v>232</v>
      </c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ht="7.5" customHeight="1">
      <c r="A858" s="1"/>
      <c r="B858" s="24"/>
      <c r="C858" s="24"/>
      <c r="D858" s="24"/>
      <c r="E858" s="24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20"/>
      <c r="S858" s="24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ht="7.5" customHeight="1">
      <c r="A859" s="1"/>
      <c r="B859" s="24"/>
      <c r="C859" s="24"/>
      <c r="D859" s="24"/>
      <c r="E859" s="24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20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ht="7.5" customHeight="1">
      <c r="A860" s="1"/>
      <c r="B860" s="24"/>
      <c r="C860" s="24"/>
      <c r="D860" s="24"/>
      <c r="E860" s="24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4" t="s">
        <v>21</v>
      </c>
      <c r="S860" s="272" t="s">
        <v>233</v>
      </c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ht="7.5" customHeight="1">
      <c r="A861" s="25"/>
      <c r="B861" s="24"/>
      <c r="C861" s="24"/>
      <c r="D861" s="24"/>
      <c r="E861" s="24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20"/>
      <c r="S861" s="24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ht="7.5" customHeight="1">
      <c r="A862" s="25"/>
      <c r="B862" s="24"/>
      <c r="C862" s="24"/>
      <c r="D862" s="24"/>
      <c r="E862" s="24"/>
      <c r="F862" s="126"/>
      <c r="G862" s="126"/>
      <c r="H862" s="126"/>
      <c r="I862" s="128"/>
      <c r="J862" s="126"/>
      <c r="K862" s="126"/>
      <c r="L862" s="126"/>
      <c r="M862" s="126"/>
      <c r="N862" s="126"/>
      <c r="O862" s="126"/>
      <c r="P862" s="126"/>
      <c r="Q862" s="126"/>
      <c r="R862" s="129"/>
      <c r="S862" s="24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ht="7.5" customHeight="1">
      <c r="A863" s="25"/>
      <c r="B863" s="24"/>
      <c r="C863" s="24"/>
      <c r="D863" s="24"/>
      <c r="E863" s="24"/>
      <c r="F863" s="126"/>
      <c r="G863" s="126"/>
      <c r="H863" s="126"/>
      <c r="I863" s="133" t="s">
        <v>96</v>
      </c>
      <c r="J863" s="126"/>
      <c r="K863" s="133" t="s">
        <v>175</v>
      </c>
      <c r="L863" s="126"/>
      <c r="M863" s="126"/>
      <c r="N863" s="126"/>
      <c r="O863" s="126"/>
      <c r="P863" s="126"/>
      <c r="Q863" s="126"/>
      <c r="R863" s="129"/>
      <c r="S863" s="24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ht="7.5" customHeight="1">
      <c r="A864" s="25"/>
      <c r="B864" s="24"/>
      <c r="C864" s="24"/>
      <c r="D864" s="24"/>
      <c r="E864" s="24"/>
      <c r="F864" s="211"/>
      <c r="G864" s="211"/>
      <c r="H864" s="211"/>
      <c r="I864" s="87"/>
      <c r="J864" s="211"/>
      <c r="K864" s="87"/>
      <c r="L864" s="211"/>
      <c r="M864" s="211"/>
      <c r="N864" s="211"/>
      <c r="O864" s="211"/>
      <c r="P864" s="211"/>
      <c r="Q864" s="211"/>
      <c r="R864" s="129"/>
      <c r="S864" s="20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ht="7.5" customHeight="1">
      <c r="A865" s="25"/>
      <c r="B865" s="24"/>
      <c r="C865" s="24"/>
      <c r="D865" s="24"/>
      <c r="E865" s="24"/>
      <c r="F865" s="273">
        <v>1942.5</v>
      </c>
      <c r="G865" s="84">
        <f>ROUND(F865*mark_up,0)</f>
        <v>8528</v>
      </c>
      <c r="H865" s="274"/>
      <c r="I865" s="84">
        <f>ROUND(G865*1.35,0)</f>
        <v>11513</v>
      </c>
      <c r="J865" s="274"/>
      <c r="K865" s="84">
        <f>ROUND(G865*2.94594,0)</f>
        <v>25123</v>
      </c>
      <c r="L865" s="130"/>
      <c r="M865" s="133" t="s">
        <v>25</v>
      </c>
      <c r="N865" s="130"/>
      <c r="O865" s="133" t="s">
        <v>25</v>
      </c>
      <c r="P865" s="130"/>
      <c r="Q865" s="133" t="s">
        <v>25</v>
      </c>
      <c r="R865" s="124" t="s">
        <v>21</v>
      </c>
      <c r="S865" s="272" t="s">
        <v>234</v>
      </c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ht="7.5" customHeight="1">
      <c r="A866" s="25"/>
      <c r="B866" s="24"/>
      <c r="C866" s="24"/>
      <c r="D866" s="24"/>
      <c r="E866" s="24"/>
      <c r="F866" s="87"/>
      <c r="G866" s="87"/>
      <c r="H866" s="275"/>
      <c r="I866" s="87"/>
      <c r="J866" s="275"/>
      <c r="K866" s="87"/>
      <c r="L866" s="87"/>
      <c r="M866" s="87"/>
      <c r="N866" s="87"/>
      <c r="O866" s="87"/>
      <c r="P866" s="87"/>
      <c r="Q866" s="87"/>
      <c r="R866" s="20"/>
      <c r="S866" s="24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ht="7.5" customHeight="1">
      <c r="A867" s="25"/>
      <c r="B867" s="24"/>
      <c r="C867" s="24"/>
      <c r="D867" s="24"/>
      <c r="E867" s="24"/>
      <c r="F867" s="126"/>
      <c r="R867" s="129"/>
      <c r="S867" s="20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ht="7.5" customHeight="1">
      <c r="A868" s="25"/>
      <c r="B868" s="24"/>
      <c r="C868" s="24"/>
      <c r="D868" s="24"/>
      <c r="E868" s="24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ht="7.5" customHeight="1">
      <c r="A869" s="25"/>
      <c r="B869" s="24"/>
      <c r="C869" s="24"/>
      <c r="D869" s="24"/>
      <c r="E869" s="24"/>
      <c r="F869" s="126"/>
      <c r="R869" s="129"/>
      <c r="S869" s="27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ht="7.5" customHeight="1">
      <c r="A870" s="25"/>
      <c r="B870" s="24"/>
      <c r="C870" s="24"/>
      <c r="D870" s="24"/>
      <c r="E870" s="24"/>
      <c r="F870" s="126"/>
      <c r="R870" s="129"/>
      <c r="S870" s="27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ht="7.5" customHeight="1">
      <c r="A871" s="25"/>
      <c r="B871" s="24"/>
      <c r="C871" s="20"/>
      <c r="D871" s="24"/>
      <c r="E871" s="24"/>
      <c r="F871" s="126"/>
      <c r="R871" s="126"/>
      <c r="S871" s="12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ht="7.5" customHeight="1">
      <c r="A872" s="25"/>
      <c r="B872" s="24"/>
      <c r="D872" s="24"/>
      <c r="E872" s="24"/>
      <c r="F872" s="126"/>
      <c r="R872" s="126"/>
      <c r="S872" s="12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ht="7.5" customHeight="1">
      <c r="A873" s="25"/>
      <c r="B873" s="24"/>
      <c r="C873" s="210" t="s">
        <v>235</v>
      </c>
      <c r="D873" s="24"/>
      <c r="E873" s="24"/>
      <c r="F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ht="7.5" customHeight="1">
      <c r="A874" s="25"/>
      <c r="B874" s="24"/>
      <c r="C874" s="24"/>
      <c r="D874" s="24"/>
      <c r="E874" s="24"/>
      <c r="F874" s="143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ht="7.5" customHeight="1">
      <c r="A875" s="25"/>
      <c r="B875" s="98"/>
      <c r="C875" s="98"/>
      <c r="D875" s="98"/>
      <c r="E875" s="98"/>
      <c r="F875" s="153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ht="7.5" customHeight="1">
      <c r="A876" s="25"/>
      <c r="B876" s="120" t="s">
        <v>18</v>
      </c>
      <c r="C876" s="107" t="s">
        <v>236</v>
      </c>
      <c r="D876" s="177" t="s">
        <v>237</v>
      </c>
      <c r="E876" s="271" t="s">
        <v>25</v>
      </c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4" t="s">
        <v>21</v>
      </c>
      <c r="S876" s="127" t="s">
        <v>238</v>
      </c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ht="7.5" customHeight="1">
      <c r="A877" s="25"/>
      <c r="B877" s="24"/>
      <c r="C877" s="24"/>
      <c r="D877" s="24"/>
      <c r="E877" s="24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20"/>
      <c r="S877" s="24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ht="7.5" customHeight="1">
      <c r="A878" s="25"/>
      <c r="B878" s="24"/>
      <c r="C878" s="24"/>
      <c r="D878" s="24"/>
      <c r="E878" s="24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3"/>
      <c r="S878" s="24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ht="7.5" customHeight="1">
      <c r="A879" s="25"/>
      <c r="B879" s="24"/>
      <c r="C879" s="24"/>
      <c r="D879" s="24"/>
      <c r="E879" s="24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3"/>
      <c r="S879" s="24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ht="7.5" customHeight="1">
      <c r="A880" s="25"/>
      <c r="B880" s="24"/>
      <c r="C880" s="24"/>
      <c r="D880" s="24"/>
      <c r="E880" s="24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3"/>
      <c r="S880" s="20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ht="7.5" customHeight="1">
      <c r="A881" s="25"/>
      <c r="B881" s="24"/>
      <c r="C881" s="24"/>
      <c r="D881" s="24"/>
      <c r="E881" s="24"/>
      <c r="F881" s="126"/>
      <c r="G881" s="126"/>
      <c r="H881" s="126"/>
      <c r="I881" s="133" t="s">
        <v>239</v>
      </c>
      <c r="J881" s="126"/>
      <c r="K881" s="126"/>
      <c r="L881" s="126"/>
      <c r="M881" s="126"/>
      <c r="N881" s="126"/>
      <c r="O881" s="126"/>
      <c r="P881" s="126"/>
      <c r="Q881" s="126"/>
      <c r="R881" s="124" t="s">
        <v>21</v>
      </c>
      <c r="S881" s="127" t="s">
        <v>240</v>
      </c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ht="7.5" customHeight="1">
      <c r="A882" s="25"/>
      <c r="B882" s="24"/>
      <c r="C882" s="24"/>
      <c r="D882" s="24"/>
      <c r="E882" s="24"/>
      <c r="F882" s="126"/>
      <c r="G882" s="133" t="s">
        <v>241</v>
      </c>
      <c r="H882" s="126"/>
      <c r="I882" s="24"/>
      <c r="J882" s="128"/>
      <c r="K882" s="128"/>
      <c r="L882" s="126"/>
      <c r="M882" s="126"/>
      <c r="N882" s="126"/>
      <c r="O882" s="126"/>
      <c r="P882" s="126"/>
      <c r="Q882" s="126"/>
      <c r="R882" s="20"/>
      <c r="S882" s="24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ht="7.5" customHeight="1">
      <c r="A883" s="25"/>
      <c r="B883" s="24"/>
      <c r="C883" s="24"/>
      <c r="D883" s="24"/>
      <c r="E883" s="24"/>
      <c r="F883" s="211"/>
      <c r="G883" s="87"/>
      <c r="H883" s="211"/>
      <c r="I883" s="87"/>
      <c r="J883" s="138"/>
      <c r="K883" s="138"/>
      <c r="L883" s="211"/>
      <c r="M883" s="211"/>
      <c r="N883" s="211"/>
      <c r="O883" s="211"/>
      <c r="P883" s="211"/>
      <c r="Q883" s="211"/>
      <c r="R883" s="123"/>
      <c r="S883" s="20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ht="7.5" customHeight="1">
      <c r="A884" s="25"/>
      <c r="B884" s="24"/>
      <c r="C884" s="24"/>
      <c r="D884" s="24"/>
      <c r="E884" s="24"/>
      <c r="F884" s="207">
        <v>4962.0</v>
      </c>
      <c r="G884" s="133">
        <f>ROUND(F884*mark_up,0)</f>
        <v>21783</v>
      </c>
      <c r="H884" s="207">
        <v>4475.0</v>
      </c>
      <c r="I884" s="133">
        <f>ROUND(H884*mark_up,0)</f>
        <v>19645</v>
      </c>
      <c r="J884" s="130"/>
      <c r="K884" s="133" t="s">
        <v>25</v>
      </c>
      <c r="L884" s="130"/>
      <c r="M884" s="133" t="s">
        <v>25</v>
      </c>
      <c r="N884" s="130"/>
      <c r="O884" s="133" t="s">
        <v>25</v>
      </c>
      <c r="P884" s="130"/>
      <c r="Q884" s="133" t="s">
        <v>25</v>
      </c>
      <c r="R884" s="124" t="s">
        <v>21</v>
      </c>
      <c r="S884" s="127" t="s">
        <v>242</v>
      </c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ht="7.5" customHeight="1">
      <c r="A885" s="25"/>
      <c r="B885" s="24"/>
      <c r="C885" s="24"/>
      <c r="D885" s="24"/>
      <c r="E885" s="24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20"/>
      <c r="S885" s="24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ht="7.5" customHeight="1">
      <c r="A886" s="25"/>
      <c r="B886" s="24"/>
      <c r="C886" s="24"/>
      <c r="D886" s="24"/>
      <c r="E886" s="24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9"/>
      <c r="S886" s="20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ht="7.5" customHeight="1">
      <c r="A887" s="1"/>
      <c r="B887" s="24"/>
      <c r="C887" s="24"/>
      <c r="D887" s="24"/>
      <c r="E887" s="24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4" t="s">
        <v>21</v>
      </c>
      <c r="S887" s="127" t="s">
        <v>243</v>
      </c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ht="7.5" customHeight="1">
      <c r="A888" s="1"/>
      <c r="B888" s="24"/>
      <c r="C888" s="24"/>
      <c r="D888" s="24"/>
      <c r="E888" s="24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20"/>
      <c r="S888" s="24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ht="7.5" customHeight="1">
      <c r="A889" s="1"/>
      <c r="B889" s="24"/>
      <c r="C889" s="24"/>
      <c r="D889" s="24"/>
      <c r="E889" s="24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3"/>
      <c r="S889" s="20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ht="7.5" customHeight="1">
      <c r="A890" s="1"/>
      <c r="B890" s="24"/>
      <c r="C890" s="24"/>
      <c r="D890" s="24"/>
      <c r="E890" s="24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3"/>
      <c r="S890" s="140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ht="7.5" customHeight="1">
      <c r="A891" s="1"/>
      <c r="B891" s="24"/>
      <c r="C891" s="20"/>
      <c r="D891" s="24"/>
      <c r="E891" s="24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3"/>
      <c r="S891" s="140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ht="7.5" customHeight="1">
      <c r="A892" s="1"/>
      <c r="B892" s="24"/>
      <c r="C892" s="94" t="s">
        <v>244</v>
      </c>
      <c r="D892" s="24"/>
      <c r="E892" s="24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3"/>
      <c r="S892" s="123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ht="7.5" customHeight="1">
      <c r="A893" s="25"/>
      <c r="B893" s="24"/>
      <c r="C893" s="24"/>
      <c r="D893" s="24"/>
      <c r="E893" s="24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ht="7.5" customHeight="1">
      <c r="A894" s="25"/>
      <c r="B894" s="98"/>
      <c r="C894" s="98"/>
      <c r="D894" s="98"/>
      <c r="E894" s="98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ht="7.5" customHeight="1">
      <c r="A895" s="1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ht="7.5" customHeight="1">
      <c r="A896" s="1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ht="7.5" customHeight="1">
      <c r="A897" s="1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ht="7.5" customHeight="1">
      <c r="A898" s="1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ht="7.5" customHeight="1">
      <c r="A899" s="1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ht="7.5" customHeight="1">
      <c r="A900" s="1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ht="7.5" customHeight="1">
      <c r="A901" s="1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ht="7.5" customHeight="1">
      <c r="A902" s="1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ht="7.5" customHeight="1">
      <c r="A903" s="1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ht="7.5" customHeight="1">
      <c r="A904" s="1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ht="7.5" customHeight="1">
      <c r="A905" s="1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ht="7.5" customHeight="1">
      <c r="A906" s="1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ht="7.5" customHeight="1">
      <c r="A907" s="1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ht="7.5" customHeight="1">
      <c r="A908" s="1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ht="7.5" customHeight="1">
      <c r="A909" s="1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ht="7.5" customHeight="1">
      <c r="A910" s="1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ht="7.5" customHeight="1">
      <c r="A911" s="1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ht="7.5" customHeight="1">
      <c r="A912" s="1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ht="11.25" customHeight="1">
      <c r="A913" s="25"/>
      <c r="B913" s="113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5"/>
      <c r="S913" s="165" t="s">
        <v>43</v>
      </c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ht="11.25" customHeight="1">
      <c r="A914" s="1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95"/>
      <c r="S914" s="87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ht="11.25" customHeight="1">
      <c r="A915" s="1"/>
      <c r="B915" s="117" t="s">
        <v>245</v>
      </c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9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ht="61.5" customHeight="1">
      <c r="A916" s="1"/>
      <c r="B916" s="2"/>
      <c r="C916" s="3"/>
      <c r="D916" s="3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2" t="s">
        <v>5</v>
      </c>
      <c r="P916" s="63"/>
      <c r="Q916" s="63"/>
      <c r="R916" s="63"/>
      <c r="S916" s="64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ht="34.5" customHeight="1">
      <c r="A917" s="260"/>
      <c r="B917" s="244" t="s">
        <v>6</v>
      </c>
      <c r="C917" s="244" t="s">
        <v>7</v>
      </c>
      <c r="D917" s="244" t="s">
        <v>8</v>
      </c>
      <c r="E917" s="244" t="s">
        <v>9</v>
      </c>
      <c r="F917" s="245" t="s">
        <v>10</v>
      </c>
      <c r="G917" s="246" t="s">
        <v>11</v>
      </c>
      <c r="H917" s="245" t="s">
        <v>10</v>
      </c>
      <c r="I917" s="246" t="s">
        <v>12</v>
      </c>
      <c r="J917" s="245" t="s">
        <v>10</v>
      </c>
      <c r="K917" s="246" t="s">
        <v>13</v>
      </c>
      <c r="L917" s="245" t="s">
        <v>10</v>
      </c>
      <c r="M917" s="246" t="s">
        <v>14</v>
      </c>
      <c r="N917" s="245" t="s">
        <v>10</v>
      </c>
      <c r="O917" s="246" t="s">
        <v>15</v>
      </c>
      <c r="P917" s="245" t="s">
        <v>10</v>
      </c>
      <c r="Q917" s="246" t="s">
        <v>16</v>
      </c>
      <c r="R917" s="247" t="s">
        <v>17</v>
      </c>
      <c r="S917" s="69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ht="7.5" customHeight="1">
      <c r="A918" s="1"/>
      <c r="B918" s="120" t="s">
        <v>18</v>
      </c>
      <c r="C918" s="107" t="s">
        <v>246</v>
      </c>
      <c r="D918" s="177" t="s">
        <v>247</v>
      </c>
      <c r="E918" s="91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02" t="s">
        <v>21</v>
      </c>
      <c r="S918" s="277" t="s">
        <v>248</v>
      </c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ht="7.5" customHeight="1">
      <c r="A919" s="1"/>
      <c r="B919" s="24"/>
      <c r="C919" s="24"/>
      <c r="D919" s="24"/>
      <c r="E919" s="91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0"/>
      <c r="S919" s="24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ht="7.5" customHeight="1">
      <c r="A920" s="1"/>
      <c r="B920" s="24"/>
      <c r="C920" s="24"/>
      <c r="D920" s="24"/>
      <c r="E920" s="91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129"/>
      <c r="S920" s="20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ht="7.5" customHeight="1">
      <c r="A921" s="1"/>
      <c r="B921" s="24"/>
      <c r="C921" s="24"/>
      <c r="D921" s="24"/>
      <c r="E921" s="278"/>
      <c r="F921" s="126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33" t="s">
        <v>249</v>
      </c>
      <c r="R921" s="124" t="s">
        <v>21</v>
      </c>
      <c r="S921" s="272" t="s">
        <v>250</v>
      </c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ht="7.5" customHeight="1">
      <c r="A922" s="25"/>
      <c r="B922" s="24"/>
      <c r="C922" s="24"/>
      <c r="D922" s="24"/>
      <c r="E922" s="278"/>
      <c r="F922" s="126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24"/>
      <c r="R922" s="20"/>
      <c r="S922" s="24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ht="7.5" customHeight="1">
      <c r="A923" s="25"/>
      <c r="B923" s="24"/>
      <c r="C923" s="24"/>
      <c r="D923" s="24"/>
      <c r="E923" s="278"/>
      <c r="F923" s="129"/>
      <c r="G923" s="133" t="s">
        <v>174</v>
      </c>
      <c r="H923" s="128"/>
      <c r="I923" s="133" t="s">
        <v>251</v>
      </c>
      <c r="J923" s="128"/>
      <c r="K923" s="133" t="s">
        <v>252</v>
      </c>
      <c r="L923" s="128"/>
      <c r="M923" s="133" t="s">
        <v>253</v>
      </c>
      <c r="N923" s="128"/>
      <c r="O923" s="126"/>
      <c r="P923" s="128"/>
      <c r="Q923" s="24"/>
      <c r="R923" s="129"/>
      <c r="S923" s="20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ht="7.5" customHeight="1">
      <c r="A924" s="25"/>
      <c r="B924" s="24"/>
      <c r="C924" s="24"/>
      <c r="D924" s="24"/>
      <c r="E924" s="278"/>
      <c r="F924" s="128"/>
      <c r="G924" s="24"/>
      <c r="H924" s="128"/>
      <c r="I924" s="24"/>
      <c r="J924" s="128"/>
      <c r="K924" s="24"/>
      <c r="L924" s="128"/>
      <c r="M924" s="24"/>
      <c r="N924" s="128"/>
      <c r="O924" s="133" t="s">
        <v>254</v>
      </c>
      <c r="P924" s="128"/>
      <c r="Q924" s="24"/>
      <c r="R924" s="124" t="s">
        <v>21</v>
      </c>
      <c r="S924" s="272" t="s">
        <v>255</v>
      </c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ht="7.5" customHeight="1">
      <c r="A925" s="25"/>
      <c r="B925" s="24"/>
      <c r="C925" s="24"/>
      <c r="D925" s="24"/>
      <c r="E925" s="278"/>
      <c r="F925" s="138"/>
      <c r="G925" s="87"/>
      <c r="H925" s="138"/>
      <c r="I925" s="87"/>
      <c r="J925" s="279"/>
      <c r="K925" s="87"/>
      <c r="L925" s="279"/>
      <c r="M925" s="87"/>
      <c r="N925" s="138"/>
      <c r="O925" s="87"/>
      <c r="P925" s="138"/>
      <c r="Q925" s="87"/>
      <c r="R925" s="20"/>
      <c r="S925" s="24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ht="7.5" customHeight="1">
      <c r="A926" s="25"/>
      <c r="B926" s="24"/>
      <c r="C926" s="24"/>
      <c r="D926" s="24"/>
      <c r="E926" s="280" t="s">
        <v>25</v>
      </c>
      <c r="F926" s="85">
        <v>1257.711</v>
      </c>
      <c r="G926" s="84">
        <f>ROUND(F926*mark_up,0)</f>
        <v>5521</v>
      </c>
      <c r="H926" s="274"/>
      <c r="I926" s="84">
        <f>ROUND(G926*1.253211,0)</f>
        <v>6919</v>
      </c>
      <c r="J926" s="281"/>
      <c r="K926" s="84">
        <f>ROUND(G926*1.11314,0)</f>
        <v>6146</v>
      </c>
      <c r="L926" s="281"/>
      <c r="M926" s="84">
        <f>ROUND(G926*1.292966,0)</f>
        <v>7138</v>
      </c>
      <c r="N926" s="281"/>
      <c r="O926" s="84">
        <f>ROUND(G926*1.67706,0)</f>
        <v>9259</v>
      </c>
      <c r="P926" s="281"/>
      <c r="Q926" s="84">
        <f>ROUND(G926*1.146788,0)</f>
        <v>6331</v>
      </c>
      <c r="R926" s="129"/>
      <c r="S926" s="20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ht="7.5" customHeight="1">
      <c r="A927" s="25"/>
      <c r="B927" s="24"/>
      <c r="C927" s="24"/>
      <c r="D927" s="24"/>
      <c r="E927" s="20"/>
      <c r="F927" s="87"/>
      <c r="G927" s="87"/>
      <c r="H927" s="275"/>
      <c r="I927" s="87"/>
      <c r="J927" s="87"/>
      <c r="K927" s="87"/>
      <c r="L927" s="87"/>
      <c r="M927" s="87"/>
      <c r="N927" s="87"/>
      <c r="O927" s="87"/>
      <c r="P927" s="87"/>
      <c r="Q927" s="87"/>
      <c r="R927" s="124" t="s">
        <v>21</v>
      </c>
      <c r="S927" s="272" t="s">
        <v>256</v>
      </c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ht="7.5" customHeight="1">
      <c r="A928" s="25"/>
      <c r="B928" s="24"/>
      <c r="C928" s="24"/>
      <c r="D928" s="24"/>
      <c r="R928" s="20"/>
      <c r="S928" s="20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ht="7.5" customHeight="1">
      <c r="A929" s="25"/>
      <c r="B929" s="24"/>
      <c r="C929" s="24"/>
      <c r="D929" s="24"/>
      <c r="R929" s="124" t="s">
        <v>21</v>
      </c>
      <c r="S929" s="272" t="s">
        <v>234</v>
      </c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ht="7.5" customHeight="1">
      <c r="A930" s="25"/>
      <c r="B930" s="24"/>
      <c r="C930" s="24"/>
      <c r="D930" s="24"/>
      <c r="R930" s="20"/>
      <c r="S930" s="24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ht="7.5" customHeight="1">
      <c r="A931" s="25"/>
      <c r="B931" s="24"/>
      <c r="C931" s="24"/>
      <c r="D931" s="24"/>
      <c r="E931" s="91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129"/>
      <c r="S931" s="20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ht="7.5" customHeight="1">
      <c r="A932" s="25"/>
      <c r="B932" s="24"/>
      <c r="C932" s="20"/>
      <c r="D932" s="24"/>
      <c r="E932" s="91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ht="7.5" customHeight="1">
      <c r="A933" s="25"/>
      <c r="B933" s="24"/>
      <c r="C933" s="210" t="s">
        <v>257</v>
      </c>
      <c r="D933" s="24"/>
      <c r="E933" s="91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ht="7.5" customHeight="1">
      <c r="A934" s="25"/>
      <c r="B934" s="24"/>
      <c r="C934" s="24"/>
      <c r="D934" s="24"/>
      <c r="E934" s="91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ht="7.5" customHeight="1">
      <c r="A935" s="25"/>
      <c r="B935" s="20"/>
      <c r="C935" s="98"/>
      <c r="D935" s="98"/>
      <c r="E935" s="91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ht="7.5" customHeight="1">
      <c r="A936" s="25"/>
      <c r="B936" s="120" t="s">
        <v>18</v>
      </c>
      <c r="C936" s="107" t="s">
        <v>258</v>
      </c>
      <c r="D936" s="177" t="s">
        <v>247</v>
      </c>
      <c r="E936" s="28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202" t="s">
        <v>21</v>
      </c>
      <c r="S936" s="277" t="s">
        <v>248</v>
      </c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ht="7.5" customHeight="1">
      <c r="A937" s="25"/>
      <c r="B937" s="24"/>
      <c r="C937" s="24"/>
      <c r="D937" s="24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20"/>
      <c r="S937" s="24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ht="7.5" customHeight="1">
      <c r="A938" s="25"/>
      <c r="B938" s="24"/>
      <c r="C938" s="24"/>
      <c r="D938" s="24"/>
      <c r="E938" s="278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9"/>
      <c r="S938" s="20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ht="7.5" customHeight="1">
      <c r="A939" s="25"/>
      <c r="B939" s="24"/>
      <c r="C939" s="24"/>
      <c r="D939" s="24"/>
      <c r="E939" s="278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4" t="s">
        <v>21</v>
      </c>
      <c r="S939" s="272" t="s">
        <v>250</v>
      </c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ht="7.5" customHeight="1">
      <c r="A940" s="25"/>
      <c r="B940" s="24"/>
      <c r="C940" s="24"/>
      <c r="D940" s="24"/>
      <c r="E940" s="278"/>
      <c r="F940" s="126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33" t="s">
        <v>249</v>
      </c>
      <c r="R940" s="20"/>
      <c r="S940" s="24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ht="7.5" customHeight="1">
      <c r="A941" s="25"/>
      <c r="B941" s="24"/>
      <c r="C941" s="24"/>
      <c r="D941" s="24"/>
      <c r="E941" s="278"/>
      <c r="F941" s="126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24"/>
      <c r="R941" s="129"/>
      <c r="S941" s="20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ht="7.5" customHeight="1">
      <c r="A942" s="25"/>
      <c r="B942" s="24"/>
      <c r="C942" s="24"/>
      <c r="D942" s="24"/>
      <c r="E942" s="278"/>
      <c r="F942" s="129"/>
      <c r="G942" s="133" t="s">
        <v>174</v>
      </c>
      <c r="H942" s="128"/>
      <c r="I942" s="133" t="s">
        <v>251</v>
      </c>
      <c r="J942" s="128"/>
      <c r="K942" s="133" t="s">
        <v>252</v>
      </c>
      <c r="L942" s="128"/>
      <c r="M942" s="133" t="s">
        <v>253</v>
      </c>
      <c r="N942" s="128"/>
      <c r="O942" s="126"/>
      <c r="P942" s="128"/>
      <c r="Q942" s="24"/>
      <c r="R942" s="124" t="s">
        <v>21</v>
      </c>
      <c r="S942" s="272" t="s">
        <v>255</v>
      </c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ht="7.5" customHeight="1">
      <c r="A943" s="25"/>
      <c r="B943" s="24"/>
      <c r="C943" s="24"/>
      <c r="D943" s="24"/>
      <c r="E943" s="278"/>
      <c r="F943" s="128"/>
      <c r="G943" s="24"/>
      <c r="H943" s="128"/>
      <c r="I943" s="24"/>
      <c r="J943" s="128"/>
      <c r="K943" s="24"/>
      <c r="L943" s="128"/>
      <c r="M943" s="24"/>
      <c r="N943" s="128"/>
      <c r="O943" s="133" t="s">
        <v>254</v>
      </c>
      <c r="P943" s="128"/>
      <c r="Q943" s="24"/>
      <c r="R943" s="20"/>
      <c r="S943" s="24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ht="7.5" customHeight="1">
      <c r="A944" s="25"/>
      <c r="B944" s="24"/>
      <c r="C944" s="24"/>
      <c r="D944" s="24"/>
      <c r="E944" s="278"/>
      <c r="F944" s="138"/>
      <c r="G944" s="87"/>
      <c r="H944" s="138"/>
      <c r="I944" s="87"/>
      <c r="J944" s="279"/>
      <c r="K944" s="87"/>
      <c r="L944" s="279"/>
      <c r="M944" s="87"/>
      <c r="N944" s="138"/>
      <c r="O944" s="87"/>
      <c r="P944" s="138"/>
      <c r="Q944" s="87"/>
      <c r="R944" s="129"/>
      <c r="S944" s="20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ht="7.5" customHeight="1">
      <c r="A945" s="25"/>
      <c r="B945" s="24"/>
      <c r="C945" s="24"/>
      <c r="D945" s="24"/>
      <c r="E945" s="280" t="s">
        <v>25</v>
      </c>
      <c r="F945" s="283">
        <v>1716.561</v>
      </c>
      <c r="G945" s="133">
        <f>ROUND(F945*mark_up,0)</f>
        <v>7536</v>
      </c>
      <c r="H945" s="128"/>
      <c r="I945" s="133">
        <f>ROUND(G945*1.253211,0)</f>
        <v>9444</v>
      </c>
      <c r="J945" s="130"/>
      <c r="K945" s="133">
        <f>ROUND(G945*1.11314,0)</f>
        <v>8389</v>
      </c>
      <c r="L945" s="130"/>
      <c r="M945" s="133">
        <f>ROUND(G945*1.292966,0)</f>
        <v>9744</v>
      </c>
      <c r="N945" s="130"/>
      <c r="O945" s="133">
        <f>ROUND(G945*1.67706,0)</f>
        <v>12638</v>
      </c>
      <c r="P945" s="130"/>
      <c r="Q945" s="133">
        <f>ROUND(G945*1.146788,0)</f>
        <v>8642</v>
      </c>
      <c r="R945" s="124" t="s">
        <v>21</v>
      </c>
      <c r="S945" s="272" t="s">
        <v>256</v>
      </c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ht="7.5" customHeight="1">
      <c r="A946" s="25"/>
      <c r="B946" s="24"/>
      <c r="C946" s="24"/>
      <c r="D946" s="24"/>
      <c r="E946" s="20"/>
      <c r="F946" s="87"/>
      <c r="G946" s="87"/>
      <c r="H946" s="138"/>
      <c r="I946" s="87"/>
      <c r="J946" s="87"/>
      <c r="K946" s="87"/>
      <c r="L946" s="87"/>
      <c r="M946" s="87"/>
      <c r="N946" s="87"/>
      <c r="O946" s="87"/>
      <c r="P946" s="87"/>
      <c r="Q946" s="87"/>
      <c r="R946" s="20"/>
      <c r="S946" s="20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ht="7.5" customHeight="1">
      <c r="A947" s="25"/>
      <c r="B947" s="24"/>
      <c r="C947" s="24"/>
      <c r="D947" s="24"/>
      <c r="E947" s="278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4" t="s">
        <v>21</v>
      </c>
      <c r="S947" s="272" t="s">
        <v>234</v>
      </c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ht="7.5" customHeight="1">
      <c r="A948" s="1"/>
      <c r="B948" s="24"/>
      <c r="C948" s="24"/>
      <c r="D948" s="24"/>
      <c r="E948" s="278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20"/>
      <c r="S948" s="24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ht="7.5" customHeight="1">
      <c r="A949" s="1"/>
      <c r="B949" s="24"/>
      <c r="C949" s="24"/>
      <c r="D949" s="24"/>
      <c r="E949" s="278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9"/>
      <c r="S949" s="20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ht="7.5" customHeight="1">
      <c r="A950" s="1"/>
      <c r="B950" s="24"/>
      <c r="C950" s="24"/>
      <c r="D950" s="24"/>
      <c r="E950" s="278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3"/>
      <c r="S950" s="123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ht="7.5" customHeight="1">
      <c r="A951" s="1"/>
      <c r="B951" s="24"/>
      <c r="C951" s="20"/>
      <c r="D951" s="24"/>
      <c r="E951" s="278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ht="7.5" customHeight="1">
      <c r="A952" s="1"/>
      <c r="B952" s="24"/>
      <c r="C952" s="210" t="s">
        <v>257</v>
      </c>
      <c r="D952" s="24"/>
      <c r="E952" s="278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ht="7.5" customHeight="1">
      <c r="A953" s="1"/>
      <c r="B953" s="24"/>
      <c r="C953" s="24"/>
      <c r="D953" s="24"/>
      <c r="E953" s="278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ht="7.5" customHeight="1">
      <c r="A954" s="25"/>
      <c r="B954" s="98"/>
      <c r="C954" s="98"/>
      <c r="D954" s="98"/>
      <c r="E954" s="284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ht="7.5" customHeight="1">
      <c r="A955" s="25"/>
      <c r="B955" s="70" t="s">
        <v>18</v>
      </c>
      <c r="C955" s="107" t="s">
        <v>259</v>
      </c>
      <c r="D955" s="72" t="s">
        <v>260</v>
      </c>
      <c r="E955" s="84" t="s">
        <v>25</v>
      </c>
      <c r="F955" s="162"/>
      <c r="G955" s="28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75" t="s">
        <v>21</v>
      </c>
      <c r="S955" s="102" t="s">
        <v>261</v>
      </c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ht="7.5" customHeight="1">
      <c r="A956" s="1"/>
      <c r="B956" s="24"/>
      <c r="C956" s="24"/>
      <c r="D956" s="24"/>
      <c r="E956" s="24"/>
      <c r="F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20"/>
      <c r="S956" s="20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ht="7.5" customHeight="1">
      <c r="A957" s="1"/>
      <c r="B957" s="24"/>
      <c r="C957" s="24"/>
      <c r="D957" s="24"/>
      <c r="E957" s="24"/>
      <c r="F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0" t="s">
        <v>21</v>
      </c>
      <c r="S957" s="81" t="s">
        <v>262</v>
      </c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ht="7.5" customHeight="1">
      <c r="A958" s="1"/>
      <c r="B958" s="24"/>
      <c r="C958" s="24"/>
      <c r="D958" s="24"/>
      <c r="E958" s="24"/>
      <c r="R958" s="20"/>
      <c r="S958" s="20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ht="7.5" customHeight="1">
      <c r="A959" s="1"/>
      <c r="B959" s="24"/>
      <c r="C959" s="24"/>
      <c r="D959" s="24"/>
      <c r="E959" s="24"/>
      <c r="R959" s="80" t="s">
        <v>21</v>
      </c>
      <c r="S959" s="81" t="s">
        <v>263</v>
      </c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ht="7.5" customHeight="1">
      <c r="A960" s="1"/>
      <c r="B960" s="24"/>
      <c r="C960" s="24"/>
      <c r="D960" s="24"/>
      <c r="E960" s="24"/>
      <c r="R960" s="20"/>
      <c r="S960" s="20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ht="7.5" customHeight="1">
      <c r="A961" s="1"/>
      <c r="B961" s="24"/>
      <c r="C961" s="24"/>
      <c r="D961" s="24"/>
      <c r="E961" s="24"/>
      <c r="R961" s="80" t="s">
        <v>21</v>
      </c>
      <c r="S961" s="81" t="s">
        <v>264</v>
      </c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ht="7.5" customHeight="1">
      <c r="A962" s="1"/>
      <c r="B962" s="24"/>
      <c r="C962" s="24"/>
      <c r="D962" s="24"/>
      <c r="E962" s="24"/>
      <c r="R962" s="20"/>
      <c r="S962" s="20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ht="7.5" customHeight="1">
      <c r="A963" s="1"/>
      <c r="B963" s="24"/>
      <c r="C963" s="24"/>
      <c r="D963" s="24"/>
      <c r="E963" s="24"/>
      <c r="F963" s="85">
        <v>1309.75</v>
      </c>
      <c r="G963" s="86">
        <f>ROUND(F963*mark_up,0)</f>
        <v>5750</v>
      </c>
      <c r="H963" s="109"/>
      <c r="I963" s="86" t="s">
        <v>25</v>
      </c>
      <c r="J963" s="85"/>
      <c r="K963" s="86" t="s">
        <v>25</v>
      </c>
      <c r="L963" s="85"/>
      <c r="M963" s="86" t="s">
        <v>25</v>
      </c>
      <c r="N963" s="85"/>
      <c r="O963" s="86" t="s">
        <v>25</v>
      </c>
      <c r="P963" s="85"/>
      <c r="Q963" s="86" t="s">
        <v>25</v>
      </c>
      <c r="R963" s="80" t="s">
        <v>21</v>
      </c>
      <c r="S963" s="81" t="s">
        <v>265</v>
      </c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ht="7.5" customHeight="1">
      <c r="A964" s="1"/>
      <c r="B964" s="24"/>
      <c r="C964" s="24"/>
      <c r="D964" s="24"/>
      <c r="E964" s="24"/>
      <c r="F964" s="87"/>
      <c r="G964" s="87"/>
      <c r="H964" s="110"/>
      <c r="I964" s="87"/>
      <c r="J964" s="87"/>
      <c r="K964" s="87"/>
      <c r="L964" s="87"/>
      <c r="M964" s="87"/>
      <c r="N964" s="87"/>
      <c r="O964" s="87"/>
      <c r="P964" s="87"/>
      <c r="Q964" s="87"/>
      <c r="R964" s="20"/>
      <c r="S964" s="24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ht="7.5" customHeight="1">
      <c r="A965" s="1"/>
      <c r="B965" s="24"/>
      <c r="C965" s="24"/>
      <c r="D965" s="24"/>
      <c r="E965" s="24"/>
      <c r="R965" s="83"/>
      <c r="S965" s="20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ht="7.5" customHeight="1">
      <c r="A966" s="1"/>
      <c r="B966" s="24"/>
      <c r="C966" s="24"/>
      <c r="D966" s="24"/>
      <c r="E966" s="24"/>
      <c r="R966" s="80" t="s">
        <v>21</v>
      </c>
      <c r="S966" s="81" t="s">
        <v>90</v>
      </c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ht="7.5" customHeight="1">
      <c r="A967" s="1"/>
      <c r="B967" s="24"/>
      <c r="C967" s="24"/>
      <c r="D967" s="24"/>
      <c r="E967" s="24"/>
      <c r="R967" s="20"/>
      <c r="S967" s="24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ht="7.5" customHeight="1">
      <c r="A968" s="1"/>
      <c r="B968" s="24"/>
      <c r="C968" s="24"/>
      <c r="D968" s="24"/>
      <c r="E968" s="24"/>
      <c r="R968" s="79"/>
      <c r="S968" s="20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ht="7.5" customHeight="1">
      <c r="A969" s="1"/>
      <c r="B969" s="24"/>
      <c r="C969" s="24"/>
      <c r="D969" s="24"/>
      <c r="E969" s="24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ht="7.5" customHeight="1">
      <c r="A970" s="1"/>
      <c r="B970" s="24"/>
      <c r="C970" s="20"/>
      <c r="D970" s="24"/>
      <c r="E970" s="24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ht="7.5" customHeight="1">
      <c r="A971" s="1"/>
      <c r="B971" s="24"/>
      <c r="C971" s="94" t="s">
        <v>266</v>
      </c>
      <c r="D971" s="24"/>
      <c r="E971" s="24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ht="7.5" customHeight="1">
      <c r="A972" s="1"/>
      <c r="B972" s="20"/>
      <c r="C972" s="24"/>
      <c r="D972" s="24"/>
      <c r="E972" s="20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ht="7.5" customHeight="1">
      <c r="A973" s="1"/>
      <c r="B973" s="270"/>
      <c r="C973" s="98"/>
      <c r="D973" s="98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ht="11.25" customHeight="1">
      <c r="A974" s="25"/>
      <c r="B974" s="113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5"/>
      <c r="S974" s="165" t="s">
        <v>43</v>
      </c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ht="11.25" customHeight="1">
      <c r="A975" s="1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95"/>
      <c r="S975" s="87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ht="11.25" customHeight="1">
      <c r="A976" s="1"/>
      <c r="B976" s="117" t="s">
        <v>267</v>
      </c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9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ht="61.5" customHeight="1">
      <c r="A977" s="1"/>
      <c r="B977" s="2"/>
      <c r="C977" s="3"/>
      <c r="D977" s="3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2" t="s">
        <v>5</v>
      </c>
      <c r="P977" s="63"/>
      <c r="Q977" s="63"/>
      <c r="R977" s="63"/>
      <c r="S977" s="64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ht="34.5" customHeight="1">
      <c r="A978" s="1"/>
      <c r="B978" s="244" t="s">
        <v>6</v>
      </c>
      <c r="C978" s="244" t="s">
        <v>7</v>
      </c>
      <c r="D978" s="244" t="s">
        <v>8</v>
      </c>
      <c r="E978" s="244" t="s">
        <v>9</v>
      </c>
      <c r="F978" s="245" t="s">
        <v>10</v>
      </c>
      <c r="G978" s="246" t="s">
        <v>11</v>
      </c>
      <c r="H978" s="245" t="s">
        <v>10</v>
      </c>
      <c r="I978" s="246" t="s">
        <v>12</v>
      </c>
      <c r="J978" s="245" t="s">
        <v>10</v>
      </c>
      <c r="K978" s="246" t="s">
        <v>13</v>
      </c>
      <c r="L978" s="245" t="s">
        <v>10</v>
      </c>
      <c r="M978" s="246" t="s">
        <v>14</v>
      </c>
      <c r="N978" s="245" t="s">
        <v>10</v>
      </c>
      <c r="O978" s="246" t="s">
        <v>15</v>
      </c>
      <c r="P978" s="245" t="s">
        <v>10</v>
      </c>
      <c r="Q978" s="246" t="s">
        <v>16</v>
      </c>
      <c r="R978" s="247" t="s">
        <v>17</v>
      </c>
      <c r="S978" s="69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ht="7.5" customHeight="1">
      <c r="A979" s="7"/>
      <c r="B979" s="70" t="s">
        <v>18</v>
      </c>
      <c r="C979" s="71" t="s">
        <v>268</v>
      </c>
      <c r="D979" s="177" t="s">
        <v>260</v>
      </c>
      <c r="E979" s="148" t="s">
        <v>25</v>
      </c>
      <c r="F979" s="227"/>
      <c r="G979" s="261"/>
      <c r="H979" s="262"/>
      <c r="I979" s="108"/>
      <c r="J979" s="262"/>
      <c r="K979" s="108"/>
      <c r="L979" s="262"/>
      <c r="M979" s="108"/>
      <c r="N979" s="149"/>
      <c r="O979" s="108"/>
      <c r="P979" s="108"/>
      <c r="Q979" s="149"/>
      <c r="R979" s="75" t="s">
        <v>21</v>
      </c>
      <c r="S979" s="152" t="s">
        <v>261</v>
      </c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ht="7.5" customHeight="1">
      <c r="A980" s="7"/>
      <c r="B980" s="24"/>
      <c r="C980" s="24"/>
      <c r="D980" s="24"/>
      <c r="E980" s="24"/>
      <c r="F980" s="89"/>
      <c r="G980" s="198"/>
      <c r="H980" s="103"/>
      <c r="I980" s="77"/>
      <c r="J980" s="103"/>
      <c r="K980" s="77"/>
      <c r="L980" s="103"/>
      <c r="M980" s="77"/>
      <c r="N980" s="91"/>
      <c r="O980" s="77"/>
      <c r="P980" s="77"/>
      <c r="Q980" s="91"/>
      <c r="R980" s="20"/>
      <c r="S980" s="20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ht="7.5" customHeight="1">
      <c r="A981" s="1"/>
      <c r="B981" s="24"/>
      <c r="C981" s="24"/>
      <c r="D981" s="24"/>
      <c r="E981" s="24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80" t="s">
        <v>21</v>
      </c>
      <c r="S981" s="155" t="s">
        <v>262</v>
      </c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ht="7.5" customHeight="1">
      <c r="A982" s="1"/>
      <c r="B982" s="24"/>
      <c r="C982" s="24"/>
      <c r="D982" s="24"/>
      <c r="E982" s="24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20"/>
      <c r="S982" s="20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ht="7.5" customHeight="1">
      <c r="A983" s="1"/>
      <c r="B983" s="24"/>
      <c r="C983" s="24"/>
      <c r="D983" s="24"/>
      <c r="E983" s="24"/>
      <c r="F983" s="89"/>
      <c r="G983" s="198"/>
      <c r="H983" s="103"/>
      <c r="I983" s="77"/>
      <c r="J983" s="103"/>
      <c r="K983" s="168"/>
      <c r="L983" s="103"/>
      <c r="M983" s="168"/>
      <c r="N983" s="285"/>
      <c r="O983" s="168"/>
      <c r="P983" s="168"/>
      <c r="Q983" s="91"/>
      <c r="R983" s="80" t="s">
        <v>21</v>
      </c>
      <c r="S983" s="155" t="s">
        <v>269</v>
      </c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ht="7.5" customHeight="1">
      <c r="A984" s="25"/>
      <c r="B984" s="24"/>
      <c r="C984" s="24"/>
      <c r="D984" s="24"/>
      <c r="E984" s="24"/>
      <c r="F984" s="104"/>
      <c r="G984" s="77"/>
      <c r="H984" s="91"/>
      <c r="I984" s="77"/>
      <c r="J984" s="286"/>
      <c r="K984" s="77"/>
      <c r="L984" s="286"/>
      <c r="M984" s="77"/>
      <c r="N984" s="91"/>
      <c r="O984" s="77"/>
      <c r="P984" s="77"/>
      <c r="Q984" s="77"/>
      <c r="R984" s="20"/>
      <c r="S984" s="24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ht="7.5" customHeight="1">
      <c r="A985" s="25"/>
      <c r="B985" s="24"/>
      <c r="C985" s="24"/>
      <c r="D985" s="24"/>
      <c r="E985" s="24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156"/>
      <c r="S985" s="20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ht="7.5" customHeight="1">
      <c r="A986" s="25"/>
      <c r="B986" s="24"/>
      <c r="C986" s="24"/>
      <c r="D986" s="24"/>
      <c r="E986" s="24"/>
      <c r="R986" s="80" t="s">
        <v>21</v>
      </c>
      <c r="S986" s="155" t="s">
        <v>264</v>
      </c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ht="7.5" customHeight="1">
      <c r="A987" s="25"/>
      <c r="B987" s="24"/>
      <c r="C987" s="24"/>
      <c r="D987" s="24"/>
      <c r="E987" s="24"/>
      <c r="F987" s="85">
        <v>1768.08</v>
      </c>
      <c r="G987" s="86">
        <f>ROUND(F987*mark_up,0)</f>
        <v>7762</v>
      </c>
      <c r="H987" s="109"/>
      <c r="I987" s="86" t="s">
        <v>25</v>
      </c>
      <c r="J987" s="85"/>
      <c r="K987" s="86" t="s">
        <v>25</v>
      </c>
      <c r="L987" s="85"/>
      <c r="M987" s="86" t="s">
        <v>25</v>
      </c>
      <c r="N987" s="85"/>
      <c r="O987" s="86" t="s">
        <v>25</v>
      </c>
      <c r="P987" s="85"/>
      <c r="Q987" s="86" t="s">
        <v>25</v>
      </c>
      <c r="R987" s="20"/>
      <c r="S987" s="20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ht="7.5" customHeight="1">
      <c r="A988" s="1"/>
      <c r="B988" s="24"/>
      <c r="C988" s="24"/>
      <c r="D988" s="24"/>
      <c r="E988" s="24"/>
      <c r="F988" s="87"/>
      <c r="G988" s="87"/>
      <c r="H988" s="110"/>
      <c r="I988" s="87"/>
      <c r="J988" s="87"/>
      <c r="K988" s="87"/>
      <c r="L988" s="87"/>
      <c r="M988" s="87"/>
      <c r="N988" s="87"/>
      <c r="O988" s="87"/>
      <c r="P988" s="87"/>
      <c r="Q988" s="87"/>
      <c r="R988" s="80" t="s">
        <v>21</v>
      </c>
      <c r="S988" s="157" t="s">
        <v>265</v>
      </c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ht="7.5" customHeight="1">
      <c r="A989" s="1"/>
      <c r="B989" s="24"/>
      <c r="C989" s="24"/>
      <c r="D989" s="24"/>
      <c r="E989" s="24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20"/>
      <c r="S989" s="24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ht="7.5" customHeight="1">
      <c r="A990" s="1"/>
      <c r="B990" s="24"/>
      <c r="C990" s="24"/>
      <c r="D990" s="24"/>
      <c r="E990" s="24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156"/>
      <c r="S990" s="20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ht="7.5" customHeight="1">
      <c r="A991" s="1"/>
      <c r="B991" s="24"/>
      <c r="C991" s="24"/>
      <c r="D991" s="24"/>
      <c r="E991" s="24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0" t="s">
        <v>21</v>
      </c>
      <c r="S991" s="157" t="s">
        <v>90</v>
      </c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ht="7.5" customHeight="1">
      <c r="A992" s="1"/>
      <c r="B992" s="24"/>
      <c r="C992" s="24"/>
      <c r="D992" s="24"/>
      <c r="E992" s="24"/>
      <c r="F992" s="89"/>
      <c r="G992" s="90"/>
      <c r="H992" s="90"/>
      <c r="I992" s="90"/>
      <c r="J992" s="90"/>
      <c r="K992" s="91"/>
      <c r="L992" s="90"/>
      <c r="M992" s="91"/>
      <c r="N992" s="91"/>
      <c r="O992" s="91"/>
      <c r="P992" s="91"/>
      <c r="Q992" s="91"/>
      <c r="R992" s="20"/>
      <c r="S992" s="24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ht="7.5" customHeight="1">
      <c r="A993" s="25"/>
      <c r="B993" s="24"/>
      <c r="C993" s="24"/>
      <c r="D993" s="24"/>
      <c r="E993" s="24"/>
      <c r="F993" s="105"/>
      <c r="G993" s="105"/>
      <c r="R993" s="83"/>
      <c r="S993" s="20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ht="7.5" customHeight="1">
      <c r="A994" s="25"/>
      <c r="B994" s="24"/>
      <c r="C994" s="20"/>
      <c r="D994" s="24"/>
      <c r="E994" s="24"/>
      <c r="F994" s="105"/>
      <c r="G994" s="105"/>
      <c r="R994" s="156"/>
      <c r="S994" s="12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ht="7.5" customHeight="1">
      <c r="A995" s="25"/>
      <c r="B995" s="24"/>
      <c r="C995" s="94" t="s">
        <v>270</v>
      </c>
      <c r="D995" s="24"/>
      <c r="E995" s="24"/>
      <c r="F995" s="89"/>
      <c r="G995" s="198"/>
      <c r="H995" s="103"/>
      <c r="I995" s="77"/>
      <c r="J995" s="103"/>
      <c r="K995" s="77"/>
      <c r="L995" s="103"/>
      <c r="M995" s="77"/>
      <c r="N995" s="91"/>
      <c r="O995" s="77"/>
      <c r="P995" s="77"/>
      <c r="Q995" s="91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ht="7.5" customHeight="1">
      <c r="A996" s="25"/>
      <c r="B996" s="24"/>
      <c r="C996" s="24"/>
      <c r="D996" s="24"/>
      <c r="E996" s="24"/>
      <c r="F996" s="89"/>
      <c r="G996" s="198"/>
      <c r="H996" s="103"/>
      <c r="I996" s="77"/>
      <c r="J996" s="103"/>
      <c r="K996" s="77"/>
      <c r="L996" s="103"/>
      <c r="M996" s="77"/>
      <c r="N996" s="91"/>
      <c r="O996" s="77"/>
      <c r="P996" s="77"/>
      <c r="Q996" s="91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ht="7.5" customHeight="1">
      <c r="A997" s="25"/>
      <c r="B997" s="98"/>
      <c r="C997" s="98"/>
      <c r="D997" s="98"/>
      <c r="E997" s="98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ht="7.5" customHeight="1">
      <c r="A998" s="25"/>
      <c r="B998" s="70" t="s">
        <v>18</v>
      </c>
      <c r="C998" s="107" t="s">
        <v>271</v>
      </c>
      <c r="D998" s="177" t="s">
        <v>260</v>
      </c>
      <c r="E998" s="148" t="s">
        <v>25</v>
      </c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75" t="s">
        <v>21</v>
      </c>
      <c r="S998" s="167" t="s">
        <v>261</v>
      </c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ht="7.5" customHeight="1">
      <c r="A999" s="25"/>
      <c r="B999" s="24"/>
      <c r="C999" s="24"/>
      <c r="D999" s="24"/>
      <c r="E999" s="24"/>
      <c r="F999" s="89"/>
      <c r="G999" s="198"/>
      <c r="H999" s="103"/>
      <c r="I999" s="77"/>
      <c r="J999" s="103"/>
      <c r="K999" s="168"/>
      <c r="L999" s="103"/>
      <c r="M999" s="168"/>
      <c r="N999" s="285"/>
      <c r="O999" s="168"/>
      <c r="P999" s="168"/>
      <c r="Q999" s="91"/>
      <c r="R999" s="20"/>
      <c r="S999" s="20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ht="7.5" customHeight="1">
      <c r="A1000" s="25"/>
      <c r="B1000" s="24"/>
      <c r="C1000" s="24"/>
      <c r="D1000" s="24"/>
      <c r="E1000" s="24"/>
      <c r="F1000" s="104"/>
      <c r="G1000" s="77"/>
      <c r="H1000" s="91"/>
      <c r="I1000" s="77"/>
      <c r="J1000" s="286"/>
      <c r="K1000" s="77"/>
      <c r="L1000" s="286"/>
      <c r="M1000" s="77"/>
      <c r="N1000" s="91"/>
      <c r="O1000" s="77"/>
      <c r="P1000" s="77"/>
      <c r="Q1000" s="77"/>
      <c r="R1000" s="80" t="s">
        <v>21</v>
      </c>
      <c r="S1000" s="157" t="s">
        <v>262</v>
      </c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  <row r="1001" ht="7.5" customHeight="1">
      <c r="A1001" s="25"/>
      <c r="B1001" s="24"/>
      <c r="C1001" s="24"/>
      <c r="D1001" s="24"/>
      <c r="E1001" s="24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20"/>
      <c r="S1001" s="20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</row>
    <row r="1002" ht="7.5" customHeight="1">
      <c r="A1002" s="288"/>
      <c r="B1002" s="24"/>
      <c r="C1002" s="24"/>
      <c r="D1002" s="24"/>
      <c r="E1002" s="24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0" t="s">
        <v>21</v>
      </c>
      <c r="S1002" s="157" t="s">
        <v>272</v>
      </c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</row>
    <row r="1003" ht="7.5" customHeight="1">
      <c r="A1003" s="7"/>
      <c r="B1003" s="24"/>
      <c r="C1003" s="24"/>
      <c r="D1003" s="24"/>
      <c r="E1003" s="24"/>
      <c r="F1003" s="105"/>
      <c r="G1003" s="105"/>
      <c r="R1003" s="20"/>
      <c r="S1003" s="24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</row>
    <row r="1004" ht="7.5" customHeight="1">
      <c r="A1004" s="7"/>
      <c r="B1004" s="24"/>
      <c r="C1004" s="24"/>
      <c r="D1004" s="24"/>
      <c r="E1004" s="24"/>
      <c r="F1004" s="105"/>
      <c r="G1004" s="105"/>
      <c r="R1004" s="265"/>
      <c r="S1004" s="20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</row>
    <row r="1005" ht="7.5" customHeight="1">
      <c r="A1005" s="7"/>
      <c r="B1005" s="24"/>
      <c r="C1005" s="24"/>
      <c r="D1005" s="24"/>
      <c r="E1005" s="24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0" t="s">
        <v>21</v>
      </c>
      <c r="S1005" s="157" t="s">
        <v>264</v>
      </c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</row>
    <row r="1006" ht="7.5" customHeight="1">
      <c r="A1006" s="25"/>
      <c r="B1006" s="24"/>
      <c r="C1006" s="24"/>
      <c r="D1006" s="24"/>
      <c r="E1006" s="24"/>
      <c r="F1006" s="85">
        <v>3338.643</v>
      </c>
      <c r="G1006" s="86">
        <f>ROUND(F1006*mark_up,0)</f>
        <v>14657</v>
      </c>
      <c r="H1006" s="109"/>
      <c r="I1006" s="86" t="s">
        <v>25</v>
      </c>
      <c r="J1006" s="85"/>
      <c r="K1006" s="86" t="s">
        <v>25</v>
      </c>
      <c r="L1006" s="85"/>
      <c r="M1006" s="86" t="s">
        <v>25</v>
      </c>
      <c r="N1006" s="85"/>
      <c r="O1006" s="86" t="s">
        <v>25</v>
      </c>
      <c r="P1006" s="85"/>
      <c r="Q1006" s="86" t="s">
        <v>25</v>
      </c>
      <c r="R1006" s="20"/>
      <c r="S1006" s="20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</row>
    <row r="1007" ht="7.5" customHeight="1">
      <c r="A1007" s="25"/>
      <c r="B1007" s="24"/>
      <c r="C1007" s="24"/>
      <c r="D1007" s="24"/>
      <c r="E1007" s="24"/>
      <c r="F1007" s="87"/>
      <c r="G1007" s="87"/>
      <c r="H1007" s="110"/>
      <c r="I1007" s="87"/>
      <c r="J1007" s="87"/>
      <c r="K1007" s="87"/>
      <c r="L1007" s="87"/>
      <c r="M1007" s="87"/>
      <c r="N1007" s="87"/>
      <c r="O1007" s="87"/>
      <c r="P1007" s="87"/>
      <c r="Q1007" s="87"/>
      <c r="R1007" s="80" t="s">
        <v>21</v>
      </c>
      <c r="S1007" s="157" t="s">
        <v>265</v>
      </c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</row>
    <row r="1008" ht="7.5" customHeight="1">
      <c r="A1008" s="25"/>
      <c r="B1008" s="24"/>
      <c r="C1008" s="24"/>
      <c r="D1008" s="24"/>
      <c r="E1008" s="24"/>
      <c r="F1008" s="82"/>
      <c r="G1008" s="82"/>
      <c r="H1008" s="82"/>
      <c r="I1008" s="82"/>
      <c r="J1008" s="82"/>
      <c r="K1008" s="82"/>
      <c r="L1008" s="82"/>
      <c r="M1008" s="82"/>
      <c r="N1008" s="82"/>
      <c r="O1008" s="82"/>
      <c r="P1008" s="82"/>
      <c r="Q1008" s="82"/>
      <c r="R1008" s="20"/>
      <c r="S1008" s="24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</row>
    <row r="1009" ht="7.5" customHeight="1">
      <c r="A1009" s="25"/>
      <c r="B1009" s="24"/>
      <c r="C1009" s="24"/>
      <c r="D1009" s="24"/>
      <c r="E1009" s="24"/>
      <c r="F1009" s="89"/>
      <c r="G1009" s="90"/>
      <c r="H1009" s="90"/>
      <c r="I1009" s="90"/>
      <c r="J1009" s="90"/>
      <c r="K1009" s="91"/>
      <c r="L1009" s="90"/>
      <c r="M1009" s="91"/>
      <c r="N1009" s="91"/>
      <c r="O1009" s="91"/>
      <c r="P1009" s="91"/>
      <c r="Q1009" s="91"/>
      <c r="R1009" s="156"/>
      <c r="S1009" s="20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</row>
    <row r="1010" ht="7.5" customHeight="1">
      <c r="A1010" s="25"/>
      <c r="B1010" s="24"/>
      <c r="C1010" s="24"/>
      <c r="D1010" s="24"/>
      <c r="E1010" s="24"/>
      <c r="F1010" s="82"/>
      <c r="G1010" s="82"/>
      <c r="H1010" s="82"/>
      <c r="I1010" s="82"/>
      <c r="J1010" s="82"/>
      <c r="K1010" s="82"/>
      <c r="L1010" s="82"/>
      <c r="M1010" s="82"/>
      <c r="N1010" s="82"/>
      <c r="O1010" s="82"/>
      <c r="P1010" s="82"/>
      <c r="Q1010" s="82"/>
      <c r="R1010" s="80" t="s">
        <v>21</v>
      </c>
      <c r="S1010" s="157" t="s">
        <v>90</v>
      </c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</row>
    <row r="1011" ht="7.5" customHeight="1">
      <c r="A1011" s="25"/>
      <c r="B1011" s="24"/>
      <c r="C1011" s="24"/>
      <c r="D1011" s="24"/>
      <c r="E1011" s="24"/>
      <c r="F1011" s="82"/>
      <c r="G1011" s="82"/>
      <c r="H1011" s="82"/>
      <c r="I1011" s="82"/>
      <c r="J1011" s="82"/>
      <c r="K1011" s="82"/>
      <c r="L1011" s="82"/>
      <c r="M1011" s="82"/>
      <c r="N1011" s="82"/>
      <c r="O1011" s="82"/>
      <c r="P1011" s="82"/>
      <c r="Q1011" s="82"/>
      <c r="R1011" s="20"/>
      <c r="S1011" s="24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</row>
    <row r="1012" ht="7.5" customHeight="1">
      <c r="A1012" s="25"/>
      <c r="B1012" s="24"/>
      <c r="C1012" s="24"/>
      <c r="D1012" s="24"/>
      <c r="E1012" s="24"/>
      <c r="F1012" s="82"/>
      <c r="G1012" s="82"/>
      <c r="H1012" s="82"/>
      <c r="I1012" s="82"/>
      <c r="J1012" s="82"/>
      <c r="K1012" s="82"/>
      <c r="L1012" s="82"/>
      <c r="M1012" s="82"/>
      <c r="N1012" s="82"/>
      <c r="O1012" s="82"/>
      <c r="P1012" s="82"/>
      <c r="Q1012" s="82"/>
      <c r="R1012" s="79"/>
      <c r="S1012" s="20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</row>
    <row r="1013" ht="7.5" customHeight="1">
      <c r="A1013" s="25"/>
      <c r="B1013" s="24"/>
      <c r="C1013" s="20"/>
      <c r="D1013" s="24"/>
      <c r="E1013" s="24"/>
      <c r="F1013" s="82"/>
      <c r="G1013" s="82"/>
      <c r="H1013" s="82"/>
      <c r="I1013" s="82"/>
      <c r="J1013" s="82"/>
      <c r="K1013" s="82"/>
      <c r="L1013" s="82"/>
      <c r="M1013" s="82"/>
      <c r="N1013" s="82"/>
      <c r="O1013" s="82"/>
      <c r="P1013" s="82"/>
      <c r="Q1013" s="82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</row>
    <row r="1014" ht="7.5" customHeight="1">
      <c r="A1014" s="25"/>
      <c r="B1014" s="24"/>
      <c r="C1014" s="94" t="s">
        <v>273</v>
      </c>
      <c r="D1014" s="24"/>
      <c r="E1014" s="24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5"/>
      <c r="P1014" s="105"/>
      <c r="Q1014" s="105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</row>
    <row r="1015" ht="7.5" customHeight="1">
      <c r="A1015" s="25"/>
      <c r="B1015" s="24"/>
      <c r="C1015" s="24"/>
      <c r="D1015" s="24"/>
      <c r="E1015" s="24"/>
      <c r="F1015" s="163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</row>
    <row r="1016" ht="7.5" customHeight="1">
      <c r="A1016" s="25"/>
      <c r="B1016" s="98"/>
      <c r="C1016" s="98"/>
      <c r="D1016" s="98"/>
      <c r="E1016" s="98"/>
      <c r="F1016" s="105"/>
      <c r="G1016" s="105"/>
      <c r="H1016" s="105"/>
      <c r="I1016" s="105"/>
      <c r="J1016" s="105"/>
      <c r="K1016" s="105"/>
      <c r="L1016" s="105"/>
      <c r="M1016" s="105"/>
      <c r="N1016" s="105"/>
      <c r="O1016" s="105"/>
      <c r="P1016" s="105"/>
      <c r="Q1016" s="105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</row>
    <row r="1017" ht="7.5" customHeight="1">
      <c r="A1017" s="7"/>
      <c r="B1017" s="70" t="s">
        <v>18</v>
      </c>
      <c r="C1017" s="107" t="s">
        <v>274</v>
      </c>
      <c r="D1017" s="177" t="s">
        <v>275</v>
      </c>
      <c r="E1017" s="148" t="s">
        <v>25</v>
      </c>
      <c r="F1017" s="287"/>
      <c r="G1017" s="287"/>
      <c r="H1017" s="287"/>
      <c r="I1017" s="287"/>
      <c r="J1017" s="287"/>
      <c r="K1017" s="287"/>
      <c r="L1017" s="287"/>
      <c r="M1017" s="287"/>
      <c r="N1017" s="287"/>
      <c r="O1017" s="287"/>
      <c r="P1017" s="287"/>
      <c r="Q1017" s="287"/>
      <c r="R1017" s="75" t="s">
        <v>21</v>
      </c>
      <c r="S1017" s="167" t="s">
        <v>261</v>
      </c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</row>
    <row r="1018" ht="7.5" customHeight="1">
      <c r="A1018" s="7"/>
      <c r="B1018" s="24"/>
      <c r="C1018" s="24"/>
      <c r="D1018" s="24"/>
      <c r="E1018" s="24"/>
      <c r="F1018" s="163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20"/>
      <c r="S1018" s="20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</row>
    <row r="1019" ht="7.5" customHeight="1">
      <c r="A1019" s="7"/>
      <c r="B1019" s="24"/>
      <c r="C1019" s="24"/>
      <c r="D1019" s="24"/>
      <c r="E1019" s="24"/>
      <c r="F1019" s="105"/>
      <c r="G1019" s="105"/>
      <c r="R1019" s="80" t="s">
        <v>21</v>
      </c>
      <c r="S1019" s="157" t="s">
        <v>262</v>
      </c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</row>
    <row r="1020" ht="7.5" customHeight="1">
      <c r="A1020" s="7"/>
      <c r="B1020" s="24"/>
      <c r="C1020" s="24"/>
      <c r="D1020" s="24"/>
      <c r="E1020" s="24"/>
      <c r="F1020" s="105"/>
      <c r="G1020" s="105"/>
      <c r="R1020" s="20"/>
      <c r="S1020" s="20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</row>
    <row r="1021" ht="7.5" customHeight="1">
      <c r="A1021" s="25"/>
      <c r="B1021" s="24"/>
      <c r="C1021" s="24"/>
      <c r="D1021" s="24"/>
      <c r="E1021" s="24"/>
      <c r="F1021" s="289"/>
      <c r="G1021" s="105"/>
      <c r="H1021" s="105"/>
      <c r="I1021" s="105"/>
      <c r="J1021" s="105"/>
      <c r="K1021" s="105"/>
      <c r="L1021" s="105"/>
      <c r="M1021" s="105"/>
      <c r="N1021" s="105"/>
      <c r="O1021" s="105"/>
      <c r="P1021" s="105"/>
      <c r="Q1021" s="105"/>
      <c r="R1021" s="80" t="s">
        <v>21</v>
      </c>
      <c r="S1021" s="157" t="s">
        <v>263</v>
      </c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</row>
    <row r="1022" ht="7.5" customHeight="1">
      <c r="A1022" s="25"/>
      <c r="B1022" s="24"/>
      <c r="C1022" s="24"/>
      <c r="D1022" s="24"/>
      <c r="E1022" s="24"/>
      <c r="F1022" s="20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20"/>
      <c r="S1022" s="20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</row>
    <row r="1023" ht="7.5" customHeight="1">
      <c r="A1023" s="25"/>
      <c r="B1023" s="24"/>
      <c r="C1023" s="24"/>
      <c r="D1023" s="24"/>
      <c r="E1023" s="24"/>
      <c r="F1023" s="82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80" t="s">
        <v>21</v>
      </c>
      <c r="S1023" s="157" t="s">
        <v>276</v>
      </c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</row>
    <row r="1024" ht="7.5" customHeight="1">
      <c r="A1024" s="7"/>
      <c r="B1024" s="24"/>
      <c r="C1024" s="24"/>
      <c r="D1024" s="24"/>
      <c r="E1024" s="24"/>
      <c r="F1024" s="82"/>
      <c r="G1024" s="105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20"/>
      <c r="S1024" s="24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</row>
    <row r="1025" ht="7.5" customHeight="1">
      <c r="A1025" s="7"/>
      <c r="B1025" s="24"/>
      <c r="C1025" s="24"/>
      <c r="D1025" s="24"/>
      <c r="E1025" s="24"/>
      <c r="F1025" s="85">
        <v>2455.95</v>
      </c>
      <c r="G1025" s="86">
        <f>ROUND(F1025*mark_up,0)</f>
        <v>10782</v>
      </c>
      <c r="H1025" s="109"/>
      <c r="I1025" s="86" t="s">
        <v>25</v>
      </c>
      <c r="J1025" s="85"/>
      <c r="K1025" s="86" t="s">
        <v>25</v>
      </c>
      <c r="L1025" s="85"/>
      <c r="M1025" s="86" t="s">
        <v>25</v>
      </c>
      <c r="N1025" s="85"/>
      <c r="O1025" s="86" t="s">
        <v>25</v>
      </c>
      <c r="P1025" s="85"/>
      <c r="Q1025" s="86" t="s">
        <v>25</v>
      </c>
      <c r="R1025" s="79"/>
      <c r="S1025" s="20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</row>
    <row r="1026" ht="7.5" customHeight="1">
      <c r="A1026" s="7"/>
      <c r="B1026" s="24"/>
      <c r="C1026" s="24"/>
      <c r="D1026" s="24"/>
      <c r="E1026" s="24"/>
      <c r="F1026" s="87"/>
      <c r="G1026" s="87"/>
      <c r="H1026" s="110"/>
      <c r="I1026" s="87"/>
      <c r="J1026" s="87"/>
      <c r="K1026" s="87"/>
      <c r="L1026" s="87"/>
      <c r="M1026" s="87"/>
      <c r="N1026" s="87"/>
      <c r="O1026" s="87"/>
      <c r="P1026" s="87"/>
      <c r="Q1026" s="87"/>
      <c r="R1026" s="160" t="s">
        <v>21</v>
      </c>
      <c r="S1026" s="157" t="s">
        <v>40</v>
      </c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</row>
    <row r="1027" ht="7.5" customHeight="1">
      <c r="A1027" s="7"/>
      <c r="B1027" s="24"/>
      <c r="C1027" s="24"/>
      <c r="D1027" s="24"/>
      <c r="E1027" s="24"/>
      <c r="R1027" s="20"/>
      <c r="S1027" s="24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</row>
    <row r="1028" ht="7.5" customHeight="1">
      <c r="A1028" s="7"/>
      <c r="B1028" s="24"/>
      <c r="C1028" s="24"/>
      <c r="D1028" s="24"/>
      <c r="E1028" s="24"/>
      <c r="R1028" s="92"/>
      <c r="S1028" s="20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</row>
    <row r="1029" ht="7.5" customHeight="1">
      <c r="A1029" s="7"/>
      <c r="B1029" s="24"/>
      <c r="C1029" s="24"/>
      <c r="D1029" s="24"/>
      <c r="E1029" s="24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</row>
    <row r="1030" ht="7.5" customHeight="1">
      <c r="A1030" s="7"/>
      <c r="B1030" s="24"/>
      <c r="C1030" s="24"/>
      <c r="D1030" s="24"/>
      <c r="E1030" s="24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</row>
    <row r="1031" ht="7.5" customHeight="1">
      <c r="A1031" s="7"/>
      <c r="B1031" s="24"/>
      <c r="C1031" s="20"/>
      <c r="D1031" s="24"/>
      <c r="E1031" s="24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</row>
    <row r="1032" ht="7.5" customHeight="1">
      <c r="A1032" s="7"/>
      <c r="B1032" s="24"/>
      <c r="C1032" s="94" t="s">
        <v>277</v>
      </c>
      <c r="D1032" s="24"/>
      <c r="E1032" s="24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</row>
    <row r="1033" ht="7.5" customHeight="1">
      <c r="A1033" s="7"/>
      <c r="B1033" s="24"/>
      <c r="C1033" s="24"/>
      <c r="D1033" s="24"/>
      <c r="E1033" s="24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</row>
    <row r="1034" ht="7.5" customHeight="1">
      <c r="A1034" s="7"/>
      <c r="B1034" s="98"/>
      <c r="C1034" s="98"/>
      <c r="D1034" s="98"/>
      <c r="E1034" s="98"/>
      <c r="F1034" s="112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</row>
    <row r="1035" ht="11.25" customHeight="1">
      <c r="A1035" s="1"/>
      <c r="B1035" s="290"/>
      <c r="C1035" s="194"/>
      <c r="D1035" s="194"/>
      <c r="E1035" s="194"/>
      <c r="F1035" s="194"/>
      <c r="G1035" s="194"/>
      <c r="H1035" s="194"/>
      <c r="I1035" s="194"/>
      <c r="J1035" s="194"/>
      <c r="K1035" s="194"/>
      <c r="L1035" s="194"/>
      <c r="M1035" s="194"/>
      <c r="N1035" s="194"/>
      <c r="O1035" s="194"/>
      <c r="P1035" s="194"/>
      <c r="Q1035" s="194"/>
      <c r="R1035" s="195"/>
      <c r="S1035" s="165" t="s">
        <v>43</v>
      </c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</row>
    <row r="1036" ht="11.25" customHeight="1">
      <c r="A1036" s="1"/>
      <c r="B1036" s="88"/>
      <c r="C1036" s="88"/>
      <c r="D1036" s="88"/>
      <c r="E1036" s="88"/>
      <c r="F1036" s="88"/>
      <c r="G1036" s="88"/>
      <c r="H1036" s="88"/>
      <c r="I1036" s="88"/>
      <c r="J1036" s="88"/>
      <c r="K1036" s="88"/>
      <c r="L1036" s="88"/>
      <c r="M1036" s="88"/>
      <c r="N1036" s="88"/>
      <c r="O1036" s="88"/>
      <c r="P1036" s="88"/>
      <c r="Q1036" s="88"/>
      <c r="R1036" s="95"/>
      <c r="S1036" s="87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</row>
    <row r="1037" ht="11.25" customHeight="1">
      <c r="A1037" s="1"/>
      <c r="B1037" s="117" t="s">
        <v>278</v>
      </c>
      <c r="C1037" s="118"/>
      <c r="D1037" s="118"/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  <c r="S1037" s="119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</row>
    <row r="1038" ht="61.5" customHeight="1">
      <c r="A1038" s="1"/>
      <c r="B1038" s="2"/>
      <c r="C1038" s="3"/>
      <c r="D1038" s="3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2" t="s">
        <v>5</v>
      </c>
      <c r="P1038" s="63"/>
      <c r="Q1038" s="63"/>
      <c r="R1038" s="63"/>
      <c r="S1038" s="64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</row>
    <row r="1039" ht="34.5" customHeight="1">
      <c r="A1039" s="1"/>
      <c r="B1039" s="222" t="s">
        <v>6</v>
      </c>
      <c r="C1039" s="222" t="s">
        <v>7</v>
      </c>
      <c r="D1039" s="222" t="s">
        <v>8</v>
      </c>
      <c r="E1039" s="222" t="s">
        <v>9</v>
      </c>
      <c r="F1039" s="245" t="s">
        <v>10</v>
      </c>
      <c r="G1039" s="246" t="s">
        <v>11</v>
      </c>
      <c r="H1039" s="245" t="s">
        <v>10</v>
      </c>
      <c r="I1039" s="246" t="s">
        <v>12</v>
      </c>
      <c r="J1039" s="245" t="s">
        <v>10</v>
      </c>
      <c r="K1039" s="246" t="s">
        <v>13</v>
      </c>
      <c r="L1039" s="245" t="s">
        <v>10</v>
      </c>
      <c r="M1039" s="246" t="s">
        <v>14</v>
      </c>
      <c r="N1039" s="245" t="s">
        <v>10</v>
      </c>
      <c r="O1039" s="246" t="s">
        <v>15</v>
      </c>
      <c r="P1039" s="245" t="s">
        <v>10</v>
      </c>
      <c r="Q1039" s="246" t="s">
        <v>16</v>
      </c>
      <c r="R1039" s="247" t="s">
        <v>17</v>
      </c>
      <c r="S1039" s="69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</row>
    <row r="1040" ht="7.5" customHeight="1">
      <c r="A1040" s="1"/>
      <c r="B1040" s="70" t="s">
        <v>18</v>
      </c>
      <c r="C1040" s="107" t="s">
        <v>279</v>
      </c>
      <c r="D1040" s="177" t="s">
        <v>280</v>
      </c>
      <c r="E1040" s="148" t="s">
        <v>25</v>
      </c>
      <c r="F1040" s="89"/>
      <c r="G1040" s="198"/>
      <c r="H1040" s="103"/>
      <c r="I1040" s="77"/>
      <c r="J1040" s="103"/>
      <c r="K1040" s="77"/>
      <c r="L1040" s="103"/>
      <c r="M1040" s="77"/>
      <c r="N1040" s="91"/>
      <c r="O1040" s="77"/>
      <c r="P1040" s="77"/>
      <c r="Q1040" s="91"/>
      <c r="R1040" s="80" t="s">
        <v>21</v>
      </c>
      <c r="S1040" s="155" t="s">
        <v>261</v>
      </c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</row>
    <row r="1041" ht="7.5" customHeight="1">
      <c r="A1041" s="1"/>
      <c r="B1041" s="24"/>
      <c r="C1041" s="24"/>
      <c r="D1041" s="24"/>
      <c r="E1041" s="24"/>
      <c r="F1041" s="89"/>
      <c r="G1041" s="198"/>
      <c r="H1041" s="103"/>
      <c r="I1041" s="77"/>
      <c r="J1041" s="103"/>
      <c r="K1041" s="77"/>
      <c r="L1041" s="103"/>
      <c r="M1041" s="77"/>
      <c r="N1041" s="91"/>
      <c r="O1041" s="77"/>
      <c r="P1041" s="77"/>
      <c r="Q1041" s="91"/>
      <c r="R1041" s="20"/>
      <c r="S1041" s="20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</row>
    <row r="1042" ht="7.5" customHeight="1">
      <c r="A1042" s="1"/>
      <c r="B1042" s="24"/>
      <c r="C1042" s="24"/>
      <c r="D1042" s="24"/>
      <c r="E1042" s="24"/>
      <c r="F1042" s="82"/>
      <c r="G1042" s="105"/>
      <c r="H1042" s="105"/>
      <c r="I1042" s="105"/>
      <c r="J1042" s="105"/>
      <c r="K1042" s="105"/>
      <c r="L1042" s="105"/>
      <c r="M1042" s="105"/>
      <c r="N1042" s="105"/>
      <c r="O1042" s="105"/>
      <c r="P1042" s="105"/>
      <c r="Q1042" s="105"/>
      <c r="R1042" s="80" t="s">
        <v>21</v>
      </c>
      <c r="S1042" s="155" t="s">
        <v>262</v>
      </c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</row>
    <row r="1043" ht="7.5" customHeight="1">
      <c r="A1043" s="7"/>
      <c r="B1043" s="24"/>
      <c r="C1043" s="24"/>
      <c r="D1043" s="24"/>
      <c r="E1043" s="24"/>
      <c r="F1043" s="82"/>
      <c r="G1043" s="105"/>
      <c r="H1043" s="105"/>
      <c r="I1043" s="105"/>
      <c r="J1043" s="105"/>
      <c r="K1043" s="105"/>
      <c r="L1043" s="105"/>
      <c r="M1043" s="105"/>
      <c r="N1043" s="105"/>
      <c r="O1043" s="105"/>
      <c r="P1043" s="105"/>
      <c r="Q1043" s="105"/>
      <c r="R1043" s="20"/>
      <c r="S1043" s="20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</row>
    <row r="1044" ht="7.5" customHeight="1">
      <c r="A1044" s="25"/>
      <c r="B1044" s="24"/>
      <c r="C1044" s="24"/>
      <c r="D1044" s="24"/>
      <c r="E1044" s="24"/>
      <c r="F1044" s="89"/>
      <c r="G1044" s="198"/>
      <c r="H1044" s="103"/>
      <c r="I1044" s="77"/>
      <c r="J1044" s="103"/>
      <c r="K1044" s="168"/>
      <c r="L1044" s="103"/>
      <c r="M1044" s="168"/>
      <c r="N1044" s="285"/>
      <c r="O1044" s="168"/>
      <c r="P1044" s="168"/>
      <c r="Q1044" s="91"/>
      <c r="R1044" s="80" t="s">
        <v>21</v>
      </c>
      <c r="S1044" s="155" t="s">
        <v>263</v>
      </c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</row>
    <row r="1045" ht="7.5" customHeight="1">
      <c r="A1045" s="25"/>
      <c r="B1045" s="24"/>
      <c r="C1045" s="24"/>
      <c r="D1045" s="24"/>
      <c r="E1045" s="24"/>
      <c r="F1045" s="291"/>
      <c r="G1045" s="105"/>
      <c r="H1045" s="105"/>
      <c r="I1045" s="105"/>
      <c r="J1045" s="105"/>
      <c r="K1045" s="105"/>
      <c r="L1045" s="105"/>
      <c r="M1045" s="105"/>
      <c r="N1045" s="105"/>
      <c r="O1045" s="105"/>
      <c r="P1045" s="105"/>
      <c r="Q1045" s="105"/>
      <c r="R1045" s="20"/>
      <c r="S1045" s="20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</row>
    <row r="1046" ht="7.5" customHeight="1">
      <c r="A1046" s="25"/>
      <c r="B1046" s="24"/>
      <c r="C1046" s="24"/>
      <c r="D1046" s="24"/>
      <c r="E1046" s="24"/>
      <c r="F1046" s="92"/>
      <c r="R1046" s="80" t="s">
        <v>21</v>
      </c>
      <c r="S1046" s="155" t="s">
        <v>281</v>
      </c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</row>
    <row r="1047" ht="7.5" customHeight="1">
      <c r="A1047" s="25"/>
      <c r="B1047" s="24"/>
      <c r="C1047" s="24"/>
      <c r="D1047" s="24"/>
      <c r="E1047" s="24"/>
      <c r="F1047" s="92"/>
      <c r="G1047" s="92"/>
      <c r="R1047" s="20"/>
      <c r="S1047" s="24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</row>
    <row r="1048" ht="7.5" customHeight="1">
      <c r="A1048" s="25"/>
      <c r="B1048" s="24"/>
      <c r="C1048" s="24"/>
      <c r="D1048" s="24"/>
      <c r="E1048" s="24"/>
      <c r="F1048" s="292">
        <v>2305.8</v>
      </c>
      <c r="G1048" s="135">
        <f>ROUND(F1048*mark_up,0)</f>
        <v>10122</v>
      </c>
      <c r="H1048" s="109"/>
      <c r="I1048" s="86" t="s">
        <v>25</v>
      </c>
      <c r="J1048" s="85"/>
      <c r="K1048" s="86" t="s">
        <v>25</v>
      </c>
      <c r="L1048" s="85"/>
      <c r="M1048" s="86" t="s">
        <v>25</v>
      </c>
      <c r="N1048" s="85"/>
      <c r="O1048" s="86" t="s">
        <v>25</v>
      </c>
      <c r="P1048" s="85"/>
      <c r="Q1048" s="86" t="s">
        <v>25</v>
      </c>
      <c r="R1048" s="79"/>
      <c r="S1048" s="20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</row>
    <row r="1049" ht="7.5" customHeight="1">
      <c r="A1049" s="25"/>
      <c r="B1049" s="24"/>
      <c r="C1049" s="24"/>
      <c r="D1049" s="24"/>
      <c r="E1049" s="24"/>
      <c r="F1049" s="87"/>
      <c r="G1049" s="87"/>
      <c r="H1049" s="110"/>
      <c r="I1049" s="87"/>
      <c r="J1049" s="87"/>
      <c r="K1049" s="87"/>
      <c r="L1049" s="87"/>
      <c r="M1049" s="87"/>
      <c r="N1049" s="87"/>
      <c r="O1049" s="87"/>
      <c r="P1049" s="87"/>
      <c r="Q1049" s="87"/>
      <c r="R1049" s="160" t="s">
        <v>21</v>
      </c>
      <c r="S1049" s="157" t="s">
        <v>282</v>
      </c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</row>
    <row r="1050" ht="7.5" customHeight="1">
      <c r="A1050" s="25"/>
      <c r="B1050" s="24"/>
      <c r="C1050" s="24"/>
      <c r="D1050" s="24"/>
      <c r="E1050" s="24"/>
      <c r="F1050" s="92"/>
      <c r="R1050" s="20"/>
      <c r="S1050" s="24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</row>
    <row r="1051" ht="7.5" customHeight="1">
      <c r="A1051" s="25"/>
      <c r="B1051" s="24"/>
      <c r="C1051" s="24"/>
      <c r="D1051" s="24"/>
      <c r="E1051" s="24"/>
      <c r="F1051" s="278"/>
      <c r="H1051" s="105"/>
      <c r="I1051" s="105"/>
      <c r="J1051" s="105"/>
      <c r="K1051" s="105"/>
      <c r="L1051" s="105"/>
      <c r="M1051" s="105"/>
      <c r="N1051" s="105"/>
      <c r="O1051" s="105"/>
      <c r="P1051" s="105"/>
      <c r="Q1051" s="105"/>
      <c r="R1051" s="293"/>
      <c r="S1051" s="24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</row>
    <row r="1052" ht="7.5" customHeight="1">
      <c r="A1052" s="25"/>
      <c r="B1052" s="24"/>
      <c r="C1052" s="24"/>
      <c r="D1052" s="24"/>
      <c r="E1052" s="24"/>
      <c r="F1052" s="92"/>
      <c r="R1052" s="92"/>
      <c r="S1052" s="24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</row>
    <row r="1053" ht="7.5" customHeight="1">
      <c r="A1053" s="25"/>
      <c r="B1053" s="24"/>
      <c r="C1053" s="24"/>
      <c r="D1053" s="24"/>
      <c r="E1053" s="24"/>
      <c r="F1053" s="92"/>
      <c r="R1053" s="92"/>
      <c r="S1053" s="20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</row>
    <row r="1054" ht="7.5" customHeight="1">
      <c r="A1054" s="25"/>
      <c r="B1054" s="24"/>
      <c r="C1054" s="24"/>
      <c r="D1054" s="24"/>
      <c r="E1054" s="24"/>
      <c r="F1054" s="294"/>
      <c r="G1054" s="163"/>
      <c r="H1054" s="163"/>
      <c r="I1054" s="163"/>
      <c r="J1054" s="163"/>
      <c r="K1054" s="163"/>
      <c r="L1054" s="163"/>
      <c r="M1054" s="163"/>
      <c r="N1054" s="163"/>
      <c r="O1054" s="163"/>
      <c r="P1054" s="163"/>
      <c r="Q1054" s="163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</row>
    <row r="1055" ht="7.5" customHeight="1">
      <c r="A1055" s="25"/>
      <c r="B1055" s="24"/>
      <c r="C1055" s="20"/>
      <c r="D1055" s="24"/>
      <c r="E1055" s="24"/>
      <c r="F1055" s="294"/>
      <c r="G1055" s="163"/>
      <c r="H1055" s="163"/>
      <c r="I1055" s="163"/>
      <c r="J1055" s="163"/>
      <c r="K1055" s="163"/>
      <c r="L1055" s="163"/>
      <c r="M1055" s="163"/>
      <c r="N1055" s="163"/>
      <c r="O1055" s="163"/>
      <c r="P1055" s="163"/>
      <c r="Q1055" s="163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</row>
    <row r="1056" ht="7.5" customHeight="1">
      <c r="A1056" s="25"/>
      <c r="B1056" s="24"/>
      <c r="C1056" s="94" t="s">
        <v>283</v>
      </c>
      <c r="D1056" s="24"/>
      <c r="E1056" s="24"/>
      <c r="F1056" s="92"/>
      <c r="G1056" s="105"/>
      <c r="H1056" s="105"/>
      <c r="I1056" s="105"/>
      <c r="J1056" s="105"/>
      <c r="K1056" s="105"/>
      <c r="L1056" s="105"/>
      <c r="M1056" s="105"/>
      <c r="N1056" s="105"/>
      <c r="O1056" s="105"/>
      <c r="P1056" s="105"/>
      <c r="Q1056" s="105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</row>
    <row r="1057" ht="7.5" customHeight="1">
      <c r="A1057" s="1"/>
      <c r="B1057" s="24"/>
      <c r="C1057" s="24"/>
      <c r="D1057" s="24"/>
      <c r="E1057" s="24"/>
      <c r="F1057" s="92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</row>
    <row r="1058" ht="7.5" customHeight="1">
      <c r="A1058" s="1"/>
      <c r="B1058" s="20"/>
      <c r="C1058" s="98"/>
      <c r="D1058" s="20"/>
      <c r="E1058" s="20"/>
      <c r="F1058" s="92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</row>
    <row r="1059" ht="7.5" customHeight="1">
      <c r="A1059" s="25"/>
      <c r="B1059" s="70" t="s">
        <v>18</v>
      </c>
      <c r="C1059" s="107" t="s">
        <v>284</v>
      </c>
      <c r="D1059" s="177" t="s">
        <v>275</v>
      </c>
      <c r="E1059" s="148" t="s">
        <v>25</v>
      </c>
      <c r="F1059" s="295"/>
      <c r="G1059" s="282"/>
      <c r="H1059" s="282"/>
      <c r="I1059" s="282"/>
      <c r="J1059" s="282"/>
      <c r="K1059" s="282"/>
      <c r="L1059" s="282"/>
      <c r="M1059" s="282"/>
      <c r="N1059" s="282"/>
      <c r="O1059" s="282"/>
      <c r="P1059" s="282"/>
      <c r="Q1059" s="282"/>
      <c r="R1059" s="296" t="s">
        <v>21</v>
      </c>
      <c r="S1059" s="167" t="s">
        <v>261</v>
      </c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</row>
    <row r="1060" ht="7.5" customHeight="1">
      <c r="A1060" s="25"/>
      <c r="B1060" s="24"/>
      <c r="C1060" s="24"/>
      <c r="D1060" s="24"/>
      <c r="E1060" s="24"/>
      <c r="F1060" s="92"/>
      <c r="R1060" s="20"/>
      <c r="S1060" s="20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</row>
    <row r="1061" ht="7.5" customHeight="1">
      <c r="A1061" s="25"/>
      <c r="B1061" s="24"/>
      <c r="C1061" s="24"/>
      <c r="D1061" s="24"/>
      <c r="E1061" s="24"/>
      <c r="F1061" s="92"/>
      <c r="R1061" s="160" t="s">
        <v>21</v>
      </c>
      <c r="S1061" s="157" t="s">
        <v>262</v>
      </c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</row>
    <row r="1062" ht="7.5" customHeight="1">
      <c r="A1062" s="25"/>
      <c r="B1062" s="24"/>
      <c r="C1062" s="24"/>
      <c r="D1062" s="24"/>
      <c r="E1062" s="24"/>
      <c r="F1062" s="92"/>
      <c r="H1062" s="105"/>
      <c r="I1062" s="105"/>
      <c r="J1062" s="105"/>
      <c r="K1062" s="105"/>
      <c r="L1062" s="105"/>
      <c r="M1062" s="105"/>
      <c r="N1062" s="105"/>
      <c r="O1062" s="105"/>
      <c r="P1062" s="105"/>
      <c r="Q1062" s="105"/>
      <c r="R1062" s="20"/>
      <c r="S1062" s="20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</row>
    <row r="1063" ht="7.5" customHeight="1">
      <c r="A1063" s="25"/>
      <c r="B1063" s="24"/>
      <c r="C1063" s="24"/>
      <c r="D1063" s="24"/>
      <c r="E1063" s="24"/>
      <c r="F1063" s="92"/>
      <c r="H1063" s="105"/>
      <c r="I1063" s="105"/>
      <c r="J1063" s="105"/>
      <c r="K1063" s="105"/>
      <c r="L1063" s="105"/>
      <c r="M1063" s="105"/>
      <c r="N1063" s="105"/>
      <c r="O1063" s="105"/>
      <c r="P1063" s="105"/>
      <c r="Q1063" s="105"/>
      <c r="R1063" s="160" t="s">
        <v>21</v>
      </c>
      <c r="S1063" s="157" t="s">
        <v>285</v>
      </c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</row>
    <row r="1064" ht="7.5" customHeight="1">
      <c r="A1064" s="25"/>
      <c r="B1064" s="24"/>
      <c r="C1064" s="24"/>
      <c r="D1064" s="24"/>
      <c r="E1064" s="24"/>
      <c r="F1064" s="294"/>
      <c r="G1064" s="84" t="s">
        <v>286</v>
      </c>
      <c r="H1064" s="82"/>
      <c r="I1064" s="77"/>
      <c r="J1064" s="163"/>
      <c r="K1064" s="163"/>
      <c r="L1064" s="163"/>
      <c r="M1064" s="163"/>
      <c r="N1064" s="163"/>
      <c r="O1064" s="163"/>
      <c r="P1064" s="163"/>
      <c r="Q1064" s="163"/>
      <c r="R1064" s="20"/>
      <c r="S1064" s="24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</row>
    <row r="1065" ht="7.5" customHeight="1">
      <c r="A1065" s="25"/>
      <c r="B1065" s="24"/>
      <c r="C1065" s="24"/>
      <c r="D1065" s="24"/>
      <c r="E1065" s="24"/>
      <c r="F1065" s="297"/>
      <c r="G1065" s="24"/>
      <c r="H1065" s="103"/>
      <c r="I1065" s="77"/>
      <c r="J1065" s="286"/>
      <c r="K1065" s="77"/>
      <c r="L1065" s="286"/>
      <c r="M1065" s="77"/>
      <c r="N1065" s="91"/>
      <c r="O1065" s="77"/>
      <c r="P1065" s="77"/>
      <c r="Q1065" s="77"/>
      <c r="R1065" s="298"/>
      <c r="S1065" s="20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</row>
    <row r="1066" ht="7.5" customHeight="1">
      <c r="A1066" s="25"/>
      <c r="B1066" s="24"/>
      <c r="C1066" s="24"/>
      <c r="D1066" s="24"/>
      <c r="E1066" s="24"/>
      <c r="F1066" s="299"/>
      <c r="G1066" s="87"/>
      <c r="H1066" s="103"/>
      <c r="I1066" s="77"/>
      <c r="J1066" s="88"/>
      <c r="K1066" s="88"/>
      <c r="L1066" s="88"/>
      <c r="M1066" s="88"/>
      <c r="N1066" s="88"/>
      <c r="O1066" s="88"/>
      <c r="P1066" s="88"/>
      <c r="Q1066" s="88"/>
      <c r="R1066" s="160" t="s">
        <v>21</v>
      </c>
      <c r="S1066" s="157" t="s">
        <v>263</v>
      </c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</row>
    <row r="1067" ht="7.5" customHeight="1">
      <c r="A1067" s="1"/>
      <c r="B1067" s="24"/>
      <c r="C1067" s="24"/>
      <c r="D1067" s="24"/>
      <c r="E1067" s="24"/>
      <c r="F1067" s="292">
        <v>3410.4</v>
      </c>
      <c r="G1067" s="135">
        <f>ROUND(F1067*mark_up,0)</f>
        <v>14972</v>
      </c>
      <c r="H1067" s="109"/>
      <c r="I1067" s="86" t="s">
        <v>25</v>
      </c>
      <c r="J1067" s="85"/>
      <c r="K1067" s="86" t="s">
        <v>25</v>
      </c>
      <c r="L1067" s="85"/>
      <c r="M1067" s="86" t="s">
        <v>25</v>
      </c>
      <c r="N1067" s="85"/>
      <c r="O1067" s="86" t="s">
        <v>25</v>
      </c>
      <c r="P1067" s="85"/>
      <c r="Q1067" s="86" t="s">
        <v>25</v>
      </c>
      <c r="R1067" s="20"/>
      <c r="S1067" s="20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</row>
    <row r="1068" ht="7.5" customHeight="1">
      <c r="A1068" s="1"/>
      <c r="B1068" s="24"/>
      <c r="C1068" s="24"/>
      <c r="D1068" s="24"/>
      <c r="E1068" s="24"/>
      <c r="F1068" s="87"/>
      <c r="G1068" s="87"/>
      <c r="H1068" s="110"/>
      <c r="I1068" s="87"/>
      <c r="J1068" s="87"/>
      <c r="K1068" s="87"/>
      <c r="L1068" s="87"/>
      <c r="M1068" s="87"/>
      <c r="N1068" s="87"/>
      <c r="O1068" s="87"/>
      <c r="P1068" s="87"/>
      <c r="Q1068" s="87"/>
      <c r="R1068" s="160" t="s">
        <v>21</v>
      </c>
      <c r="S1068" s="157" t="s">
        <v>276</v>
      </c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</row>
    <row r="1069" ht="7.5" customHeight="1">
      <c r="A1069" s="1"/>
      <c r="B1069" s="24"/>
      <c r="C1069" s="24"/>
      <c r="D1069" s="24"/>
      <c r="E1069" s="24"/>
      <c r="F1069" s="294"/>
      <c r="H1069" s="163"/>
      <c r="I1069" s="163"/>
      <c r="J1069" s="163"/>
      <c r="K1069" s="163"/>
      <c r="L1069" s="163"/>
      <c r="M1069" s="163"/>
      <c r="N1069" s="163"/>
      <c r="O1069" s="163"/>
      <c r="P1069" s="163"/>
      <c r="Q1069" s="163"/>
      <c r="R1069" s="20"/>
      <c r="S1069" s="24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</row>
    <row r="1070" ht="7.5" customHeight="1">
      <c r="A1070" s="1"/>
      <c r="B1070" s="24"/>
      <c r="C1070" s="24"/>
      <c r="D1070" s="24"/>
      <c r="E1070" s="24"/>
      <c r="F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300"/>
      <c r="S1070" s="20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</row>
    <row r="1071" ht="7.5" customHeight="1">
      <c r="A1071" s="25"/>
      <c r="B1071" s="24"/>
      <c r="C1071" s="24"/>
      <c r="D1071" s="24"/>
      <c r="E1071" s="24"/>
      <c r="F1071" s="105"/>
      <c r="H1071" s="105"/>
      <c r="I1071" s="105"/>
      <c r="J1071" s="105"/>
      <c r="K1071" s="105"/>
      <c r="L1071" s="105"/>
      <c r="M1071" s="105"/>
      <c r="N1071" s="105"/>
      <c r="O1071" s="105"/>
      <c r="P1071" s="105"/>
      <c r="Q1071" s="105"/>
      <c r="R1071" s="160" t="s">
        <v>21</v>
      </c>
      <c r="S1071" s="157" t="s">
        <v>265</v>
      </c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</row>
    <row r="1072" ht="7.5" customHeight="1">
      <c r="A1072" s="25"/>
      <c r="B1072" s="24"/>
      <c r="C1072" s="24"/>
      <c r="D1072" s="24"/>
      <c r="E1072" s="24"/>
      <c r="F1072" s="82"/>
      <c r="H1072" s="82"/>
      <c r="I1072" s="82"/>
      <c r="J1072" s="82"/>
      <c r="K1072" s="82"/>
      <c r="L1072" s="82"/>
      <c r="M1072" s="82"/>
      <c r="N1072" s="82"/>
      <c r="O1072" s="82"/>
      <c r="P1072" s="82"/>
      <c r="Q1072" s="82"/>
      <c r="R1072" s="20"/>
      <c r="S1072" s="24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</row>
    <row r="1073" ht="7.5" customHeight="1">
      <c r="A1073" s="15"/>
      <c r="B1073" s="24"/>
      <c r="C1073" s="20"/>
      <c r="D1073" s="24"/>
      <c r="E1073" s="24"/>
      <c r="F1073" s="82"/>
      <c r="H1073" s="82"/>
      <c r="I1073" s="82"/>
      <c r="J1073" s="82"/>
      <c r="K1073" s="82"/>
      <c r="L1073" s="82"/>
      <c r="M1073" s="82"/>
      <c r="N1073" s="82"/>
      <c r="O1073" s="82"/>
      <c r="P1073" s="82"/>
      <c r="Q1073" s="82"/>
      <c r="R1073" s="293"/>
      <c r="S1073" s="20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</row>
    <row r="1074" ht="7.5" customHeight="1">
      <c r="A1074" s="15"/>
      <c r="B1074" s="24"/>
      <c r="C1074" s="94" t="s">
        <v>287</v>
      </c>
      <c r="D1074" s="24"/>
      <c r="E1074" s="24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</row>
    <row r="1075" ht="7.5" customHeight="1">
      <c r="A1075" s="25"/>
      <c r="B1075" s="24"/>
      <c r="C1075" s="24"/>
      <c r="D1075" s="24"/>
      <c r="E1075" s="24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</row>
    <row r="1076" ht="7.5" customHeight="1">
      <c r="A1076" s="25"/>
      <c r="B1076" s="20"/>
      <c r="C1076" s="98"/>
      <c r="D1076" s="20"/>
      <c r="E1076" s="20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</row>
    <row r="1077" ht="7.5" customHeight="1">
      <c r="A1077" s="7"/>
      <c r="B1077" s="70" t="s">
        <v>18</v>
      </c>
      <c r="C1077" s="107" t="s">
        <v>288</v>
      </c>
      <c r="D1077" s="282"/>
      <c r="E1077" s="282"/>
      <c r="F1077" s="282"/>
      <c r="G1077" s="282"/>
      <c r="H1077" s="282"/>
      <c r="I1077" s="282"/>
      <c r="J1077" s="282"/>
      <c r="K1077" s="282"/>
      <c r="L1077" s="282"/>
      <c r="M1077" s="282"/>
      <c r="N1077" s="282"/>
      <c r="O1077" s="282"/>
      <c r="P1077" s="282"/>
      <c r="Q1077" s="282"/>
      <c r="R1077" s="296" t="s">
        <v>21</v>
      </c>
      <c r="S1077" s="102" t="s">
        <v>261</v>
      </c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</row>
    <row r="1078" ht="7.5" customHeight="1">
      <c r="A1078" s="7"/>
      <c r="B1078" s="24"/>
      <c r="C1078" s="24"/>
      <c r="R1078" s="20"/>
      <c r="S1078" s="20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</row>
    <row r="1079" ht="7.5" customHeight="1">
      <c r="A1079" s="1"/>
      <c r="B1079" s="24"/>
      <c r="C1079" s="24"/>
      <c r="R1079" s="160" t="s">
        <v>21</v>
      </c>
      <c r="S1079" s="157" t="s">
        <v>262</v>
      </c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</row>
    <row r="1080" ht="7.5" customHeight="1">
      <c r="A1080" s="1"/>
      <c r="B1080" s="24"/>
      <c r="C1080" s="24"/>
      <c r="R1080" s="20"/>
      <c r="S1080" s="20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</row>
    <row r="1081" ht="7.5" customHeight="1">
      <c r="A1081" s="1"/>
      <c r="B1081" s="24"/>
      <c r="C1081" s="24"/>
      <c r="D1081" s="121" t="s">
        <v>289</v>
      </c>
      <c r="E1081" s="84" t="s">
        <v>25</v>
      </c>
      <c r="F1081" s="85">
        <v>1477.35</v>
      </c>
      <c r="G1081" s="86">
        <f>ROUND(F1081*mark_up,0)</f>
        <v>6486</v>
      </c>
      <c r="H1081" s="109"/>
      <c r="I1081" s="86" t="s">
        <v>25</v>
      </c>
      <c r="J1081" s="85"/>
      <c r="K1081" s="86" t="s">
        <v>25</v>
      </c>
      <c r="L1081" s="85"/>
      <c r="M1081" s="86" t="s">
        <v>25</v>
      </c>
      <c r="N1081" s="85"/>
      <c r="O1081" s="86" t="s">
        <v>25</v>
      </c>
      <c r="P1081" s="85"/>
      <c r="Q1081" s="86" t="s">
        <v>25</v>
      </c>
      <c r="R1081" s="160" t="s">
        <v>21</v>
      </c>
      <c r="S1081" s="157" t="s">
        <v>290</v>
      </c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</row>
    <row r="1082" ht="7.5" customHeight="1">
      <c r="A1082" s="7"/>
      <c r="B1082" s="24"/>
      <c r="C1082" s="24"/>
      <c r="D1082" s="20"/>
      <c r="E1082" s="20"/>
      <c r="F1082" s="87"/>
      <c r="G1082" s="87"/>
      <c r="H1082" s="110"/>
      <c r="I1082" s="87"/>
      <c r="J1082" s="87"/>
      <c r="K1082" s="87"/>
      <c r="L1082" s="87"/>
      <c r="M1082" s="87"/>
      <c r="N1082" s="87"/>
      <c r="O1082" s="87"/>
      <c r="P1082" s="87"/>
      <c r="Q1082" s="87"/>
      <c r="R1082" s="20"/>
      <c r="S1082" s="20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</row>
    <row r="1083" ht="7.5" customHeight="1">
      <c r="A1083" s="25"/>
      <c r="B1083" s="24"/>
      <c r="C1083" s="24"/>
      <c r="F1083" s="105"/>
      <c r="G1083" s="105"/>
      <c r="R1083" s="160" t="s">
        <v>21</v>
      </c>
      <c r="S1083" s="81" t="s">
        <v>276</v>
      </c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</row>
    <row r="1084" ht="7.5" customHeight="1">
      <c r="A1084" s="25"/>
      <c r="B1084" s="24"/>
      <c r="C1084" s="24"/>
      <c r="D1084" s="121" t="s">
        <v>291</v>
      </c>
      <c r="E1084" s="84" t="s">
        <v>25</v>
      </c>
      <c r="F1084" s="301"/>
      <c r="G1084" s="184">
        <f>ROUND(G1081*1.06493506493506,0)</f>
        <v>6907</v>
      </c>
      <c r="H1084" s="109"/>
      <c r="I1084" s="86" t="s">
        <v>25</v>
      </c>
      <c r="J1084" s="85"/>
      <c r="K1084" s="86" t="s">
        <v>25</v>
      </c>
      <c r="L1084" s="85"/>
      <c r="M1084" s="86" t="s">
        <v>25</v>
      </c>
      <c r="N1084" s="85"/>
      <c r="O1084" s="86" t="s">
        <v>25</v>
      </c>
      <c r="P1084" s="85"/>
      <c r="Q1084" s="86" t="s">
        <v>25</v>
      </c>
      <c r="R1084" s="20"/>
      <c r="S1084" s="24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</row>
    <row r="1085" ht="7.5" customHeight="1">
      <c r="A1085" s="25"/>
      <c r="B1085" s="24"/>
      <c r="C1085" s="24"/>
      <c r="D1085" s="20"/>
      <c r="E1085" s="20"/>
      <c r="F1085" s="87"/>
      <c r="G1085" s="87"/>
      <c r="H1085" s="110"/>
      <c r="I1085" s="87"/>
      <c r="J1085" s="87"/>
      <c r="K1085" s="87"/>
      <c r="L1085" s="87"/>
      <c r="M1085" s="87"/>
      <c r="N1085" s="87"/>
      <c r="O1085" s="87"/>
      <c r="P1085" s="87"/>
      <c r="Q1085" s="87"/>
      <c r="R1085" s="300"/>
      <c r="S1085" s="20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</row>
    <row r="1086" ht="7.5" customHeight="1">
      <c r="A1086" s="15"/>
      <c r="B1086" s="24"/>
      <c r="C1086" s="24"/>
      <c r="F1086" s="105"/>
      <c r="G1086" s="105"/>
      <c r="R1086" s="160" t="s">
        <v>21</v>
      </c>
      <c r="S1086" s="302" t="s">
        <v>292</v>
      </c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</row>
    <row r="1087" ht="7.5" customHeight="1">
      <c r="A1087" s="15"/>
      <c r="B1087" s="24"/>
      <c r="C1087" s="24"/>
      <c r="D1087" s="121" t="s">
        <v>293</v>
      </c>
      <c r="E1087" s="84" t="s">
        <v>25</v>
      </c>
      <c r="F1087" s="301"/>
      <c r="G1087" s="184">
        <f>ROUND(G1081*1.214285,0)</f>
        <v>7876</v>
      </c>
      <c r="H1087" s="109"/>
      <c r="I1087" s="86" t="s">
        <v>25</v>
      </c>
      <c r="J1087" s="85"/>
      <c r="K1087" s="86" t="s">
        <v>25</v>
      </c>
      <c r="L1087" s="85"/>
      <c r="M1087" s="86" t="s">
        <v>25</v>
      </c>
      <c r="N1087" s="85"/>
      <c r="O1087" s="86" t="s">
        <v>25</v>
      </c>
      <c r="P1087" s="85"/>
      <c r="Q1087" s="86" t="s">
        <v>25</v>
      </c>
      <c r="R1087" s="20"/>
      <c r="S1087" s="24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</row>
    <row r="1088" ht="7.5" customHeight="1">
      <c r="A1088" s="25"/>
      <c r="B1088" s="24"/>
      <c r="C1088" s="24"/>
      <c r="D1088" s="20"/>
      <c r="E1088" s="20"/>
      <c r="F1088" s="87"/>
      <c r="G1088" s="87"/>
      <c r="H1088" s="110"/>
      <c r="I1088" s="87"/>
      <c r="J1088" s="87"/>
      <c r="K1088" s="87"/>
      <c r="L1088" s="87"/>
      <c r="M1088" s="87"/>
      <c r="N1088" s="87"/>
      <c r="O1088" s="87"/>
      <c r="P1088" s="87"/>
      <c r="Q1088" s="87"/>
      <c r="S1088" s="20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</row>
    <row r="1089" ht="7.5" customHeight="1">
      <c r="A1089" s="25"/>
      <c r="B1089" s="24"/>
      <c r="C1089" s="24"/>
      <c r="R1089" s="160" t="s">
        <v>21</v>
      </c>
      <c r="S1089" s="303" t="s">
        <v>294</v>
      </c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</row>
    <row r="1090" ht="7.5" customHeight="1">
      <c r="A1090" s="25"/>
      <c r="B1090" s="24"/>
      <c r="C1090" s="24"/>
      <c r="R1090" s="20"/>
      <c r="S1090" s="24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</row>
    <row r="1091" ht="7.5" customHeight="1">
      <c r="A1091" s="25"/>
      <c r="B1091" s="24"/>
      <c r="C1091" s="24"/>
      <c r="S1091" s="20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</row>
    <row r="1092" ht="7.5" customHeight="1">
      <c r="A1092" s="25"/>
      <c r="B1092" s="24"/>
      <c r="C1092" s="20"/>
      <c r="R1092" s="160" t="s">
        <v>21</v>
      </c>
      <c r="S1092" s="303" t="s">
        <v>295</v>
      </c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</row>
    <row r="1093" ht="7.5" customHeight="1">
      <c r="A1093" s="1"/>
      <c r="B1093" s="24"/>
      <c r="C1093" s="94" t="s">
        <v>296</v>
      </c>
      <c r="R1093" s="20"/>
      <c r="S1093" s="24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</row>
    <row r="1094" ht="7.5" customHeight="1">
      <c r="A1094" s="1"/>
      <c r="B1094" s="20"/>
      <c r="C1094" s="24"/>
      <c r="S1094" s="20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</row>
    <row r="1095" ht="7.5" customHeight="1">
      <c r="A1095" s="1"/>
      <c r="B1095" s="112"/>
      <c r="C1095" s="98"/>
      <c r="D1095" s="112"/>
      <c r="E1095" s="112"/>
      <c r="F1095" s="112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</row>
    <row r="1096" ht="11.25" customHeight="1">
      <c r="A1096" s="1"/>
      <c r="B1096" s="290"/>
      <c r="C1096" s="194"/>
      <c r="D1096" s="194"/>
      <c r="E1096" s="194"/>
      <c r="F1096" s="194"/>
      <c r="G1096" s="194"/>
      <c r="H1096" s="194"/>
      <c r="I1096" s="194"/>
      <c r="J1096" s="194"/>
      <c r="K1096" s="194"/>
      <c r="L1096" s="194"/>
      <c r="M1096" s="194"/>
      <c r="N1096" s="194"/>
      <c r="O1096" s="194"/>
      <c r="P1096" s="194"/>
      <c r="Q1096" s="194"/>
      <c r="R1096" s="195"/>
      <c r="S1096" s="116" t="s">
        <v>43</v>
      </c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</row>
    <row r="1097" ht="11.25" customHeight="1">
      <c r="A1097" s="1"/>
      <c r="B1097" s="88"/>
      <c r="C1097" s="88"/>
      <c r="D1097" s="88"/>
      <c r="E1097" s="88"/>
      <c r="F1097" s="88"/>
      <c r="G1097" s="88"/>
      <c r="H1097" s="88"/>
      <c r="I1097" s="88"/>
      <c r="J1097" s="88"/>
      <c r="K1097" s="88"/>
      <c r="L1097" s="88"/>
      <c r="M1097" s="88"/>
      <c r="N1097" s="88"/>
      <c r="O1097" s="88"/>
      <c r="P1097" s="88"/>
      <c r="Q1097" s="88"/>
      <c r="R1097" s="95"/>
      <c r="S1097" s="87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</row>
    <row r="1098" ht="11.25" customHeight="1">
      <c r="A1098" s="1"/>
      <c r="B1098" s="117" t="s">
        <v>297</v>
      </c>
      <c r="C1098" s="118"/>
      <c r="D1098" s="118"/>
      <c r="E1098" s="118"/>
      <c r="F1098" s="118"/>
      <c r="G1098" s="118"/>
      <c r="H1098" s="118"/>
      <c r="I1098" s="118"/>
      <c r="J1098" s="118"/>
      <c r="K1098" s="118"/>
      <c r="L1098" s="118"/>
      <c r="M1098" s="118"/>
      <c r="N1098" s="118"/>
      <c r="O1098" s="118"/>
      <c r="P1098" s="118"/>
      <c r="Q1098" s="118"/>
      <c r="R1098" s="118"/>
      <c r="S1098" s="119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</row>
    <row r="1099" ht="61.5" customHeight="1">
      <c r="A1099" s="1"/>
      <c r="B1099" s="2"/>
      <c r="C1099" s="3"/>
      <c r="D1099" s="3"/>
      <c r="E1099" s="61"/>
      <c r="F1099" s="61"/>
      <c r="G1099" s="61"/>
      <c r="H1099" s="61"/>
      <c r="I1099" s="61"/>
      <c r="J1099" s="61"/>
      <c r="K1099" s="61"/>
      <c r="L1099" s="61"/>
      <c r="M1099" s="61"/>
      <c r="N1099" s="61"/>
      <c r="O1099" s="62" t="s">
        <v>5</v>
      </c>
      <c r="P1099" s="63"/>
      <c r="Q1099" s="63"/>
      <c r="R1099" s="63"/>
      <c r="S1099" s="64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</row>
    <row r="1100" ht="34.5" customHeight="1">
      <c r="A1100" s="1"/>
      <c r="B1100" s="244" t="s">
        <v>6</v>
      </c>
      <c r="C1100" s="244" t="s">
        <v>7</v>
      </c>
      <c r="D1100" s="244" t="s">
        <v>8</v>
      </c>
      <c r="E1100" s="244" t="s">
        <v>9</v>
      </c>
      <c r="F1100" s="245" t="s">
        <v>10</v>
      </c>
      <c r="G1100" s="246" t="s">
        <v>11</v>
      </c>
      <c r="H1100" s="245" t="s">
        <v>10</v>
      </c>
      <c r="I1100" s="246" t="s">
        <v>12</v>
      </c>
      <c r="J1100" s="245" t="s">
        <v>10</v>
      </c>
      <c r="K1100" s="246" t="s">
        <v>13</v>
      </c>
      <c r="L1100" s="245" t="s">
        <v>10</v>
      </c>
      <c r="M1100" s="246" t="s">
        <v>14</v>
      </c>
      <c r="N1100" s="245" t="s">
        <v>10</v>
      </c>
      <c r="O1100" s="246" t="s">
        <v>15</v>
      </c>
      <c r="P1100" s="245" t="s">
        <v>10</v>
      </c>
      <c r="Q1100" s="246" t="s">
        <v>16</v>
      </c>
      <c r="R1100" s="247" t="s">
        <v>17</v>
      </c>
      <c r="S1100" s="69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</row>
    <row r="1101" ht="7.5" customHeight="1">
      <c r="A1101" s="1"/>
      <c r="B1101" s="70" t="s">
        <v>18</v>
      </c>
      <c r="C1101" s="71" t="s">
        <v>288</v>
      </c>
      <c r="D1101" s="295"/>
      <c r="E1101" s="287"/>
      <c r="F1101" s="162"/>
      <c r="G1101" s="150"/>
      <c r="H1101" s="162"/>
      <c r="I1101" s="162"/>
      <c r="J1101" s="162"/>
      <c r="K1101" s="162"/>
      <c r="L1101" s="162"/>
      <c r="M1101" s="162"/>
      <c r="N1101" s="162"/>
      <c r="O1101" s="162"/>
      <c r="P1101" s="162"/>
      <c r="Q1101" s="162"/>
      <c r="R1101" s="75" t="s">
        <v>21</v>
      </c>
      <c r="S1101" s="263" t="s">
        <v>261</v>
      </c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</row>
    <row r="1102" ht="7.5" customHeight="1">
      <c r="A1102" s="1"/>
      <c r="B1102" s="24"/>
      <c r="C1102" s="24"/>
      <c r="D1102" s="304"/>
      <c r="E1102" s="77"/>
      <c r="F1102" s="163"/>
      <c r="G1102" s="153"/>
      <c r="H1102" s="163"/>
      <c r="J1102" s="163"/>
      <c r="K1102" s="163"/>
      <c r="L1102" s="163"/>
      <c r="M1102" s="163"/>
      <c r="N1102" s="163"/>
      <c r="O1102" s="163"/>
      <c r="P1102" s="163"/>
      <c r="Q1102" s="163"/>
      <c r="R1102" s="20"/>
      <c r="S1102" s="20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</row>
    <row r="1103" ht="7.5" customHeight="1">
      <c r="A1103" s="1"/>
      <c r="B1103" s="24"/>
      <c r="C1103" s="24"/>
      <c r="D1103" s="92"/>
      <c r="E1103" s="105"/>
      <c r="F1103" s="105"/>
      <c r="G1103" s="153"/>
      <c r="H1103" s="105"/>
      <c r="J1103" s="105"/>
      <c r="K1103" s="105"/>
      <c r="L1103" s="105"/>
      <c r="M1103" s="105"/>
      <c r="N1103" s="105"/>
      <c r="O1103" s="105"/>
      <c r="P1103" s="105"/>
      <c r="Q1103" s="105"/>
      <c r="R1103" s="80" t="s">
        <v>21</v>
      </c>
      <c r="S1103" s="155" t="s">
        <v>298</v>
      </c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</row>
    <row r="1104" ht="7.5" customHeight="1">
      <c r="A1104" s="1"/>
      <c r="B1104" s="24"/>
      <c r="C1104" s="24"/>
      <c r="D1104" s="92"/>
      <c r="E1104" s="105"/>
      <c r="F1104" s="105"/>
      <c r="G1104" s="105"/>
      <c r="H1104" s="105"/>
      <c r="J1104" s="105"/>
      <c r="K1104" s="105"/>
      <c r="L1104" s="105"/>
      <c r="M1104" s="105"/>
      <c r="N1104" s="105"/>
      <c r="O1104" s="105"/>
      <c r="P1104" s="105"/>
      <c r="Q1104" s="105"/>
      <c r="R1104" s="20"/>
      <c r="S1104" s="20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</row>
    <row r="1105" ht="7.5" customHeight="1">
      <c r="A1105" s="1"/>
      <c r="B1105" s="24"/>
      <c r="C1105" s="24"/>
      <c r="R1105" s="80" t="s">
        <v>21</v>
      </c>
      <c r="S1105" s="155" t="s">
        <v>262</v>
      </c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</row>
    <row r="1106" ht="7.5" customHeight="1">
      <c r="A1106" s="1"/>
      <c r="B1106" s="24"/>
      <c r="C1106" s="24"/>
      <c r="R1106" s="20"/>
      <c r="S1106" s="20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</row>
    <row r="1107" ht="7.5" customHeight="1">
      <c r="A1107" s="1"/>
      <c r="B1107" s="24"/>
      <c r="C1107" s="24"/>
      <c r="R1107" s="80" t="s">
        <v>21</v>
      </c>
      <c r="S1107" s="170" t="s">
        <v>276</v>
      </c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</row>
    <row r="1108" ht="7.5" customHeight="1">
      <c r="A1108" s="1"/>
      <c r="B1108" s="24"/>
      <c r="C1108" s="24"/>
      <c r="R1108" s="20"/>
      <c r="S1108" s="24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</row>
    <row r="1109" ht="7.5" customHeight="1">
      <c r="A1109" s="1"/>
      <c r="B1109" s="24"/>
      <c r="C1109" s="24"/>
      <c r="R1109" s="79"/>
      <c r="S1109" s="20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</row>
    <row r="1110" ht="7.5" customHeight="1">
      <c r="A1110" s="1"/>
      <c r="B1110" s="24"/>
      <c r="C1110" s="24"/>
      <c r="D1110" s="121" t="s">
        <v>299</v>
      </c>
      <c r="E1110" s="84" t="s">
        <v>25</v>
      </c>
      <c r="F1110" s="85">
        <v>1494.15</v>
      </c>
      <c r="G1110" s="86">
        <f>ROUND(F1110*mark_up,0)</f>
        <v>6559</v>
      </c>
      <c r="H1110" s="109"/>
      <c r="I1110" s="86" t="s">
        <v>25</v>
      </c>
      <c r="J1110" s="85"/>
      <c r="K1110" s="86" t="s">
        <v>25</v>
      </c>
      <c r="L1110" s="85"/>
      <c r="M1110" s="86" t="s">
        <v>25</v>
      </c>
      <c r="N1110" s="85"/>
      <c r="O1110" s="86" t="s">
        <v>25</v>
      </c>
      <c r="P1110" s="85"/>
      <c r="Q1110" s="86" t="s">
        <v>25</v>
      </c>
      <c r="R1110" s="160" t="s">
        <v>21</v>
      </c>
      <c r="S1110" s="305" t="s">
        <v>300</v>
      </c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</row>
    <row r="1111" ht="7.5" customHeight="1">
      <c r="A1111" s="1"/>
      <c r="B1111" s="24"/>
      <c r="C1111" s="24"/>
      <c r="D1111" s="20"/>
      <c r="E1111" s="20"/>
      <c r="F1111" s="87"/>
      <c r="G1111" s="87"/>
      <c r="H1111" s="110"/>
      <c r="I1111" s="87"/>
      <c r="J1111" s="87"/>
      <c r="K1111" s="87"/>
      <c r="L1111" s="87"/>
      <c r="M1111" s="87"/>
      <c r="N1111" s="87"/>
      <c r="O1111" s="87"/>
      <c r="P1111" s="87"/>
      <c r="Q1111" s="87"/>
      <c r="R1111" s="20"/>
      <c r="S1111" s="24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</row>
    <row r="1112" ht="7.5" customHeight="1">
      <c r="A1112" s="25"/>
      <c r="B1112" s="24"/>
      <c r="C1112" s="24"/>
      <c r="D1112" s="304"/>
      <c r="E1112" s="77"/>
      <c r="F1112" s="88"/>
      <c r="G1112" s="15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S1112" s="20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</row>
    <row r="1113" ht="7.5" customHeight="1">
      <c r="A1113" s="7"/>
      <c r="B1113" s="24"/>
      <c r="C1113" s="24"/>
      <c r="D1113" s="121" t="s">
        <v>301</v>
      </c>
      <c r="E1113" s="84" t="s">
        <v>25</v>
      </c>
      <c r="F1113" s="85">
        <v>1634.85</v>
      </c>
      <c r="G1113" s="86">
        <f>ROUND(F1113*mark_up,0)</f>
        <v>7177</v>
      </c>
      <c r="H1113" s="109"/>
      <c r="I1113" s="86" t="s">
        <v>25</v>
      </c>
      <c r="J1113" s="85"/>
      <c r="K1113" s="86" t="s">
        <v>25</v>
      </c>
      <c r="L1113" s="85"/>
      <c r="M1113" s="86" t="s">
        <v>25</v>
      </c>
      <c r="N1113" s="85"/>
      <c r="O1113" s="86" t="s">
        <v>25</v>
      </c>
      <c r="P1113" s="85"/>
      <c r="Q1113" s="86" t="s">
        <v>25</v>
      </c>
      <c r="R1113" s="160" t="s">
        <v>21</v>
      </c>
      <c r="S1113" s="303" t="s">
        <v>302</v>
      </c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</row>
    <row r="1114" ht="7.5" customHeight="1">
      <c r="A1114" s="7"/>
      <c r="B1114" s="24"/>
      <c r="C1114" s="24"/>
      <c r="D1114" s="20"/>
      <c r="E1114" s="20"/>
      <c r="F1114" s="87"/>
      <c r="G1114" s="87"/>
      <c r="H1114" s="110"/>
      <c r="I1114" s="87"/>
      <c r="J1114" s="87"/>
      <c r="K1114" s="87"/>
      <c r="L1114" s="87"/>
      <c r="M1114" s="87"/>
      <c r="N1114" s="87"/>
      <c r="O1114" s="87"/>
      <c r="P1114" s="87"/>
      <c r="Q1114" s="87"/>
      <c r="R1114" s="20"/>
      <c r="S1114" s="24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</row>
    <row r="1115" ht="7.5" customHeight="1">
      <c r="A1115" s="1"/>
      <c r="B1115" s="24"/>
      <c r="C1115" s="24"/>
      <c r="D1115" s="304"/>
      <c r="E1115" s="77"/>
      <c r="F1115" s="306"/>
      <c r="G1115" s="306"/>
      <c r="H1115" s="307"/>
      <c r="I1115" s="105"/>
      <c r="J1115" s="105"/>
      <c r="K1115" s="105"/>
      <c r="L1115" s="105"/>
      <c r="M1115" s="105"/>
      <c r="N1115" s="105"/>
      <c r="O1115" s="105"/>
      <c r="P1115" s="105"/>
      <c r="Q1115" s="105"/>
      <c r="S1115" s="20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</row>
    <row r="1116" ht="7.5" customHeight="1">
      <c r="A1116" s="1"/>
      <c r="B1116" s="24"/>
      <c r="C1116" s="24"/>
      <c r="D1116" s="121" t="s">
        <v>303</v>
      </c>
      <c r="E1116" s="84" t="s">
        <v>25</v>
      </c>
      <c r="F1116" s="85">
        <v>1860.6</v>
      </c>
      <c r="G1116" s="86">
        <f>ROUND(F1116*mark_up,0)</f>
        <v>8168</v>
      </c>
      <c r="H1116" s="109"/>
      <c r="I1116" s="86" t="s">
        <v>25</v>
      </c>
      <c r="J1116" s="85"/>
      <c r="K1116" s="86" t="s">
        <v>25</v>
      </c>
      <c r="L1116" s="85"/>
      <c r="M1116" s="86" t="s">
        <v>25</v>
      </c>
      <c r="N1116" s="85"/>
      <c r="O1116" s="86" t="s">
        <v>25</v>
      </c>
      <c r="P1116" s="85"/>
      <c r="Q1116" s="86" t="s">
        <v>25</v>
      </c>
      <c r="R1116" s="160" t="s">
        <v>21</v>
      </c>
      <c r="S1116" s="303" t="s">
        <v>304</v>
      </c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</row>
    <row r="1117" ht="7.5" customHeight="1">
      <c r="A1117" s="1"/>
      <c r="B1117" s="24"/>
      <c r="C1117" s="24"/>
      <c r="D1117" s="20"/>
      <c r="E1117" s="20"/>
      <c r="F1117" s="87"/>
      <c r="G1117" s="87"/>
      <c r="H1117" s="110"/>
      <c r="I1117" s="87"/>
      <c r="J1117" s="87"/>
      <c r="K1117" s="87"/>
      <c r="L1117" s="87"/>
      <c r="M1117" s="87"/>
      <c r="N1117" s="87"/>
      <c r="O1117" s="87"/>
      <c r="P1117" s="87"/>
      <c r="Q1117" s="87"/>
      <c r="R1117" s="20"/>
      <c r="S1117" s="24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</row>
    <row r="1118" ht="7.5" customHeight="1">
      <c r="A1118" s="1"/>
      <c r="B1118" s="24"/>
      <c r="C1118" s="24"/>
      <c r="D1118" s="92"/>
      <c r="E1118" s="105"/>
      <c r="F1118" s="105"/>
      <c r="G1118" s="105"/>
      <c r="H1118" s="105"/>
      <c r="I1118" s="105"/>
      <c r="J1118" s="105"/>
      <c r="K1118" s="105"/>
      <c r="L1118" s="105"/>
      <c r="M1118" s="105"/>
      <c r="N1118" s="105"/>
      <c r="O1118" s="105"/>
      <c r="P1118" s="105"/>
      <c r="Q1118" s="105"/>
      <c r="S1118" s="20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</row>
    <row r="1119" ht="7.5" customHeight="1">
      <c r="A1119" s="1"/>
      <c r="B1119" s="24"/>
      <c r="C1119" s="24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</row>
    <row r="1120" ht="7.5" customHeight="1">
      <c r="A1120" s="1"/>
      <c r="B1120" s="24"/>
      <c r="C1120" s="24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</row>
    <row r="1121" ht="7.5" customHeight="1">
      <c r="A1121" s="1"/>
      <c r="B1121" s="24"/>
      <c r="C1121" s="24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</row>
    <row r="1122" ht="7.5" customHeight="1">
      <c r="A1122" s="1"/>
      <c r="B1122" s="24"/>
      <c r="C1122" s="24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</row>
    <row r="1123" ht="7.5" customHeight="1">
      <c r="A1123" s="1"/>
      <c r="B1123" s="24"/>
      <c r="C1123" s="24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</row>
    <row r="1124" ht="7.5" customHeight="1">
      <c r="A1124" s="1"/>
      <c r="B1124" s="24"/>
      <c r="C1124" s="24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</row>
    <row r="1125" ht="7.5" customHeight="1">
      <c r="A1125" s="1"/>
      <c r="B1125" s="24"/>
      <c r="C1125" s="20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</row>
    <row r="1126" ht="7.5" customHeight="1">
      <c r="A1126" s="1"/>
      <c r="B1126" s="24"/>
      <c r="C1126" s="94" t="s">
        <v>296</v>
      </c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</row>
    <row r="1127" ht="7.5" customHeight="1">
      <c r="A1127" s="1"/>
      <c r="B1127" s="24"/>
      <c r="C1127" s="24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</row>
    <row r="1128" ht="7.5" customHeight="1">
      <c r="A1128" s="1"/>
      <c r="B1128" s="98"/>
      <c r="C1128" s="98"/>
      <c r="F1128" s="112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</row>
    <row r="1129" ht="7.5" customHeight="1">
      <c r="A1129" s="1"/>
      <c r="B1129" s="70" t="s">
        <v>18</v>
      </c>
      <c r="C1129" s="107" t="s">
        <v>305</v>
      </c>
      <c r="D1129" s="177" t="s">
        <v>306</v>
      </c>
      <c r="E1129" s="148" t="s">
        <v>25</v>
      </c>
      <c r="F1129" s="163"/>
      <c r="G1129" s="15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80" t="s">
        <v>21</v>
      </c>
      <c r="S1129" s="157" t="s">
        <v>307</v>
      </c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</row>
    <row r="1130" ht="7.5" customHeight="1">
      <c r="A1130" s="1"/>
      <c r="B1130" s="24"/>
      <c r="C1130" s="24"/>
      <c r="D1130" s="24"/>
      <c r="E1130" s="24"/>
      <c r="F1130" s="163"/>
      <c r="G1130" s="153"/>
      <c r="H1130" s="163"/>
      <c r="I1130" s="163"/>
      <c r="J1130" s="163"/>
      <c r="K1130" s="163"/>
      <c r="L1130" s="163"/>
      <c r="M1130" s="163"/>
      <c r="N1130" s="163"/>
      <c r="O1130" s="163"/>
      <c r="P1130" s="163"/>
      <c r="Q1130" s="163"/>
      <c r="R1130" s="20"/>
      <c r="S1130" s="24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</row>
    <row r="1131" ht="7.5" customHeight="1">
      <c r="A1131" s="1"/>
      <c r="B1131" s="24"/>
      <c r="C1131" s="24"/>
      <c r="D1131" s="24"/>
      <c r="E1131" s="24"/>
      <c r="F1131" s="82"/>
      <c r="G1131" s="153"/>
      <c r="H1131" s="82"/>
      <c r="I1131" s="82"/>
      <c r="J1131" s="82"/>
      <c r="K1131" s="82"/>
      <c r="L1131" s="82"/>
      <c r="M1131" s="82"/>
      <c r="N1131" s="82"/>
      <c r="O1131" s="82"/>
      <c r="P1131" s="82"/>
      <c r="Q1131" s="82"/>
      <c r="R1131" s="265"/>
      <c r="S1131" s="20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</row>
    <row r="1132" ht="7.5" customHeight="1">
      <c r="A1132" s="1"/>
      <c r="B1132" s="24"/>
      <c r="C1132" s="24"/>
      <c r="D1132" s="24"/>
      <c r="E1132" s="24"/>
      <c r="F1132" s="82"/>
      <c r="G1132" s="153"/>
      <c r="H1132" s="82"/>
      <c r="I1132" s="82"/>
      <c r="J1132" s="82"/>
      <c r="K1132" s="82"/>
      <c r="L1132" s="82"/>
      <c r="M1132" s="82"/>
      <c r="N1132" s="82"/>
      <c r="O1132" s="82"/>
      <c r="P1132" s="82"/>
      <c r="Q1132" s="82"/>
      <c r="R1132" s="80" t="s">
        <v>21</v>
      </c>
      <c r="S1132" s="157" t="s">
        <v>308</v>
      </c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</row>
    <row r="1133" ht="7.5" customHeight="1">
      <c r="A1133" s="1"/>
      <c r="B1133" s="24"/>
      <c r="C1133" s="24"/>
      <c r="D1133" s="24"/>
      <c r="E1133" s="24"/>
      <c r="F1133" s="163"/>
      <c r="G1133" s="153"/>
      <c r="H1133" s="163"/>
      <c r="I1133" s="163"/>
      <c r="J1133" s="163"/>
      <c r="K1133" s="163"/>
      <c r="L1133" s="163"/>
      <c r="M1133" s="163"/>
      <c r="N1133" s="163"/>
      <c r="O1133" s="163"/>
      <c r="P1133" s="163"/>
      <c r="Q1133" s="163"/>
      <c r="R1133" s="20"/>
      <c r="S1133" s="24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</row>
    <row r="1134" ht="7.5" customHeight="1">
      <c r="A1134" s="1"/>
      <c r="B1134" s="24"/>
      <c r="C1134" s="24"/>
      <c r="D1134" s="24"/>
      <c r="E1134" s="24"/>
      <c r="F1134" s="104"/>
      <c r="G1134" s="153"/>
      <c r="H1134" s="91"/>
      <c r="I1134" s="77"/>
      <c r="J1134" s="104"/>
      <c r="K1134" s="77"/>
      <c r="L1134" s="104"/>
      <c r="M1134" s="77"/>
      <c r="N1134" s="91"/>
      <c r="O1134" s="77"/>
      <c r="P1134" s="91"/>
      <c r="Q1134" s="77"/>
      <c r="S1134" s="20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</row>
    <row r="1135" ht="7.5" customHeight="1">
      <c r="A1135" s="1"/>
      <c r="B1135" s="24"/>
      <c r="C1135" s="24"/>
      <c r="D1135" s="24"/>
      <c r="E1135" s="24"/>
      <c r="F1135" s="105"/>
      <c r="G1135" s="105"/>
      <c r="H1135" s="105"/>
      <c r="I1135" s="105"/>
      <c r="J1135" s="105"/>
      <c r="K1135" s="105"/>
      <c r="L1135" s="105"/>
      <c r="M1135" s="105"/>
      <c r="N1135" s="105"/>
      <c r="O1135" s="105"/>
      <c r="P1135" s="105"/>
      <c r="Q1135" s="105"/>
      <c r="R1135" s="80" t="s">
        <v>21</v>
      </c>
      <c r="S1135" s="157" t="s">
        <v>309</v>
      </c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</row>
    <row r="1136" ht="7.5" customHeight="1">
      <c r="A1136" s="7"/>
      <c r="B1136" s="24"/>
      <c r="C1136" s="24"/>
      <c r="D1136" s="24"/>
      <c r="E1136" s="24"/>
      <c r="R1136" s="20"/>
      <c r="S1136" s="24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</row>
    <row r="1137" ht="7.5" customHeight="1">
      <c r="A1137" s="7"/>
      <c r="B1137" s="24"/>
      <c r="C1137" s="24"/>
      <c r="D1137" s="24"/>
      <c r="E1137" s="24"/>
      <c r="R1137" s="83"/>
      <c r="S1137" s="20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</row>
    <row r="1138" ht="7.5" customHeight="1">
      <c r="A1138" s="7"/>
      <c r="B1138" s="24"/>
      <c r="C1138" s="24"/>
      <c r="D1138" s="24"/>
      <c r="E1138" s="24"/>
      <c r="R1138" s="80" t="s">
        <v>21</v>
      </c>
      <c r="S1138" s="157" t="s">
        <v>104</v>
      </c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</row>
    <row r="1139" ht="7.5" customHeight="1">
      <c r="A1139" s="1"/>
      <c r="B1139" s="24"/>
      <c r="C1139" s="24"/>
      <c r="D1139" s="24"/>
      <c r="E1139" s="24"/>
      <c r="R1139" s="20"/>
      <c r="S1139" s="24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</row>
    <row r="1140" ht="7.5" customHeight="1">
      <c r="A1140" s="1"/>
      <c r="B1140" s="24"/>
      <c r="C1140" s="24"/>
      <c r="D1140" s="24"/>
      <c r="E1140" s="24"/>
      <c r="F1140" s="82"/>
      <c r="R1140" s="79" t="s">
        <v>21</v>
      </c>
      <c r="S1140" s="20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</row>
    <row r="1141" ht="7.5" customHeight="1">
      <c r="A1141" s="1"/>
      <c r="B1141" s="24"/>
      <c r="C1141" s="24"/>
      <c r="D1141" s="24"/>
      <c r="E1141" s="24"/>
      <c r="F1141" s="85">
        <v>1492.1</v>
      </c>
      <c r="G1141" s="86">
        <f>ROUND(F1141*mark_up,0)</f>
        <v>6550</v>
      </c>
      <c r="H1141" s="109"/>
      <c r="I1141" s="86" t="s">
        <v>25</v>
      </c>
      <c r="J1141" s="85"/>
      <c r="K1141" s="86" t="s">
        <v>25</v>
      </c>
      <c r="L1141" s="85"/>
      <c r="M1141" s="86" t="s">
        <v>25</v>
      </c>
      <c r="N1141" s="85"/>
      <c r="O1141" s="86" t="s">
        <v>25</v>
      </c>
      <c r="P1141" s="85"/>
      <c r="Q1141" s="86" t="s">
        <v>25</v>
      </c>
      <c r="R1141" s="80" t="s">
        <v>21</v>
      </c>
      <c r="S1141" s="155" t="s">
        <v>310</v>
      </c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</row>
    <row r="1142" ht="7.5" customHeight="1">
      <c r="A1142" s="1"/>
      <c r="B1142" s="24"/>
      <c r="C1142" s="24"/>
      <c r="D1142" s="24"/>
      <c r="E1142" s="24"/>
      <c r="F1142" s="87"/>
      <c r="G1142" s="87"/>
      <c r="H1142" s="110"/>
      <c r="I1142" s="87"/>
      <c r="J1142" s="87"/>
      <c r="K1142" s="87"/>
      <c r="L1142" s="87"/>
      <c r="M1142" s="87"/>
      <c r="N1142" s="87"/>
      <c r="O1142" s="87"/>
      <c r="P1142" s="87"/>
      <c r="Q1142" s="87"/>
      <c r="R1142" s="20"/>
      <c r="S1142" s="24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</row>
    <row r="1143" ht="7.5" customHeight="1">
      <c r="A1143" s="1"/>
      <c r="B1143" s="24"/>
      <c r="C1143" s="24"/>
      <c r="D1143" s="24"/>
      <c r="E1143" s="24"/>
      <c r="F1143" s="105"/>
      <c r="G1143" s="105"/>
      <c r="H1143" s="105"/>
      <c r="I1143" s="105"/>
      <c r="J1143" s="105"/>
      <c r="K1143" s="105"/>
      <c r="L1143" s="105"/>
      <c r="M1143" s="105"/>
      <c r="N1143" s="105"/>
      <c r="O1143" s="105"/>
      <c r="P1143" s="105"/>
      <c r="Q1143" s="105"/>
      <c r="R1143" s="79"/>
      <c r="S1143" s="20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</row>
    <row r="1144" ht="7.5" customHeight="1">
      <c r="A1144" s="1"/>
      <c r="B1144" s="24"/>
      <c r="C1144" s="24"/>
      <c r="D1144" s="24"/>
      <c r="E1144" s="24"/>
      <c r="F1144" s="105"/>
      <c r="G1144" s="105"/>
      <c r="H1144" s="105"/>
      <c r="I1144" s="105"/>
      <c r="J1144" s="105"/>
      <c r="K1144" s="105"/>
      <c r="L1144" s="105"/>
      <c r="M1144" s="105"/>
      <c r="N1144" s="105"/>
      <c r="O1144" s="105"/>
      <c r="P1144" s="105"/>
      <c r="Q1144" s="105"/>
      <c r="R1144" s="80" t="s">
        <v>21</v>
      </c>
      <c r="S1144" s="155" t="s">
        <v>35</v>
      </c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</row>
    <row r="1145" ht="7.5" customHeight="1">
      <c r="A1145" s="1"/>
      <c r="B1145" s="24"/>
      <c r="C1145" s="24"/>
      <c r="D1145" s="24"/>
      <c r="E1145" s="24"/>
      <c r="F1145" s="105"/>
      <c r="G1145" s="105"/>
      <c r="H1145" s="105"/>
      <c r="I1145" s="105"/>
      <c r="J1145" s="105"/>
      <c r="K1145" s="105"/>
      <c r="L1145" s="105"/>
      <c r="M1145" s="105"/>
      <c r="N1145" s="105"/>
      <c r="O1145" s="105"/>
      <c r="P1145" s="105"/>
      <c r="Q1145" s="105"/>
      <c r="R1145" s="20"/>
      <c r="S1145" s="24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</row>
    <row r="1146" ht="7.5" customHeight="1">
      <c r="A1146" s="1"/>
      <c r="B1146" s="24"/>
      <c r="C1146" s="24"/>
      <c r="D1146" s="24"/>
      <c r="E1146" s="24"/>
      <c r="R1146" s="79"/>
      <c r="S1146" s="20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</row>
    <row r="1147" ht="7.5" customHeight="1">
      <c r="A1147" s="1"/>
      <c r="B1147" s="24"/>
      <c r="C1147" s="24"/>
      <c r="D1147" s="24"/>
      <c r="E1147" s="24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</row>
    <row r="1148" ht="7.5" customHeight="1">
      <c r="A1148" s="1"/>
      <c r="B1148" s="24"/>
      <c r="C1148" s="24"/>
      <c r="D1148" s="24"/>
      <c r="E1148" s="24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</row>
    <row r="1149" ht="7.5" customHeight="1">
      <c r="A1149" s="1"/>
      <c r="B1149" s="24"/>
      <c r="C1149" s="24"/>
      <c r="D1149" s="24"/>
      <c r="E1149" s="24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</row>
    <row r="1150" ht="7.5" customHeight="1">
      <c r="A1150" s="1"/>
      <c r="B1150" s="24"/>
      <c r="C1150" s="24"/>
      <c r="D1150" s="24"/>
      <c r="E1150" s="24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</row>
    <row r="1151" ht="7.5" customHeight="1">
      <c r="A1151" s="1"/>
      <c r="B1151" s="24"/>
      <c r="C1151" s="24"/>
      <c r="D1151" s="24"/>
      <c r="E1151" s="24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</row>
    <row r="1152" ht="7.5" customHeight="1">
      <c r="A1152" s="25"/>
      <c r="B1152" s="24"/>
      <c r="C1152" s="24"/>
      <c r="D1152" s="24"/>
      <c r="E1152" s="24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</row>
    <row r="1153" ht="7.5" customHeight="1">
      <c r="A1153" s="25"/>
      <c r="B1153" s="24"/>
      <c r="C1153" s="20"/>
      <c r="D1153" s="20"/>
      <c r="E1153" s="20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</row>
    <row r="1154" ht="7.5" customHeight="1">
      <c r="A1154" s="25"/>
      <c r="B1154" s="24"/>
      <c r="C1154" s="94" t="s">
        <v>311</v>
      </c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</row>
    <row r="1155" ht="7.5" customHeight="1">
      <c r="A1155" s="1"/>
      <c r="B1155" s="24"/>
      <c r="C1155" s="24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</row>
    <row r="1156" ht="7.5" customHeight="1">
      <c r="A1156" s="1"/>
      <c r="B1156" s="98"/>
      <c r="C1156" s="98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</row>
    <row r="1157" ht="11.25" customHeight="1">
      <c r="A1157" s="7"/>
      <c r="B1157" s="113"/>
      <c r="C1157" s="114"/>
      <c r="D1157" s="114"/>
      <c r="E1157" s="114"/>
      <c r="F1157" s="114"/>
      <c r="G1157" s="114"/>
      <c r="H1157" s="114"/>
      <c r="I1157" s="114"/>
      <c r="J1157" s="114"/>
      <c r="K1157" s="114"/>
      <c r="L1157" s="114"/>
      <c r="M1157" s="114"/>
      <c r="N1157" s="114"/>
      <c r="O1157" s="114"/>
      <c r="P1157" s="114"/>
      <c r="Q1157" s="114"/>
      <c r="R1157" s="115"/>
      <c r="S1157" s="165" t="s">
        <v>43</v>
      </c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</row>
    <row r="1158" ht="11.25" customHeight="1">
      <c r="A1158" s="7"/>
      <c r="B1158" s="88"/>
      <c r="C1158" s="88"/>
      <c r="D1158" s="88"/>
      <c r="E1158" s="88"/>
      <c r="F1158" s="88"/>
      <c r="G1158" s="88"/>
      <c r="H1158" s="88"/>
      <c r="I1158" s="88"/>
      <c r="J1158" s="88"/>
      <c r="K1158" s="88"/>
      <c r="L1158" s="88"/>
      <c r="M1158" s="88"/>
      <c r="N1158" s="88"/>
      <c r="O1158" s="88"/>
      <c r="P1158" s="88"/>
      <c r="Q1158" s="88"/>
      <c r="R1158" s="95"/>
      <c r="S1158" s="87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</row>
    <row r="1159" ht="11.25" customHeight="1">
      <c r="A1159" s="7"/>
      <c r="B1159" s="117" t="s">
        <v>312</v>
      </c>
      <c r="C1159" s="118"/>
      <c r="D1159" s="118"/>
      <c r="E1159" s="118"/>
      <c r="F1159" s="118"/>
      <c r="G1159" s="118"/>
      <c r="H1159" s="118"/>
      <c r="I1159" s="118"/>
      <c r="J1159" s="118"/>
      <c r="K1159" s="118"/>
      <c r="L1159" s="118"/>
      <c r="M1159" s="118"/>
      <c r="N1159" s="118"/>
      <c r="O1159" s="118"/>
      <c r="P1159" s="118"/>
      <c r="Q1159" s="118"/>
      <c r="R1159" s="118"/>
      <c r="S1159" s="119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</row>
    <row r="1160" ht="61.5" customHeight="1">
      <c r="A1160" s="1"/>
      <c r="B1160" s="2"/>
      <c r="C1160" s="3"/>
      <c r="D1160" s="3"/>
      <c r="E1160" s="61"/>
      <c r="F1160" s="61"/>
      <c r="G1160" s="61"/>
      <c r="H1160" s="61"/>
      <c r="I1160" s="61"/>
      <c r="J1160" s="61"/>
      <c r="K1160" s="61"/>
      <c r="L1160" s="61"/>
      <c r="M1160" s="61"/>
      <c r="N1160" s="61"/>
      <c r="O1160" s="62" t="s">
        <v>5</v>
      </c>
      <c r="P1160" s="63"/>
      <c r="Q1160" s="63"/>
      <c r="R1160" s="63"/>
      <c r="S1160" s="64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</row>
    <row r="1161" ht="34.5" customHeight="1">
      <c r="A1161" s="1"/>
      <c r="B1161" s="244" t="s">
        <v>6</v>
      </c>
      <c r="C1161" s="244" t="s">
        <v>7</v>
      </c>
      <c r="D1161" s="244" t="s">
        <v>8</v>
      </c>
      <c r="E1161" s="244" t="s">
        <v>9</v>
      </c>
      <c r="F1161" s="245" t="s">
        <v>10</v>
      </c>
      <c r="G1161" s="246" t="s">
        <v>11</v>
      </c>
      <c r="H1161" s="245" t="s">
        <v>10</v>
      </c>
      <c r="I1161" s="246" t="s">
        <v>12</v>
      </c>
      <c r="J1161" s="245" t="s">
        <v>10</v>
      </c>
      <c r="K1161" s="246" t="s">
        <v>13</v>
      </c>
      <c r="L1161" s="245" t="s">
        <v>10</v>
      </c>
      <c r="M1161" s="246" t="s">
        <v>14</v>
      </c>
      <c r="N1161" s="245" t="s">
        <v>10</v>
      </c>
      <c r="O1161" s="246" t="s">
        <v>15</v>
      </c>
      <c r="P1161" s="245" t="s">
        <v>10</v>
      </c>
      <c r="Q1161" s="246" t="s">
        <v>16</v>
      </c>
      <c r="R1161" s="247" t="s">
        <v>17</v>
      </c>
      <c r="S1161" s="69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</row>
    <row r="1162" ht="7.5" customHeight="1">
      <c r="A1162" s="1"/>
      <c r="B1162" s="120" t="s">
        <v>18</v>
      </c>
      <c r="C1162" s="107" t="s">
        <v>313</v>
      </c>
      <c r="D1162" s="177" t="s">
        <v>314</v>
      </c>
      <c r="E1162" s="308" t="s">
        <v>25</v>
      </c>
      <c r="F1162" s="122"/>
      <c r="G1162" s="122"/>
      <c r="H1162" s="122"/>
      <c r="I1162" s="122"/>
      <c r="J1162" s="122"/>
      <c r="K1162" s="122"/>
      <c r="L1162" s="122"/>
      <c r="M1162" s="122"/>
      <c r="N1162" s="122"/>
      <c r="O1162" s="122"/>
      <c r="P1162" s="122"/>
      <c r="Q1162" s="122"/>
      <c r="R1162" s="202" t="s">
        <v>21</v>
      </c>
      <c r="S1162" s="102" t="s">
        <v>315</v>
      </c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</row>
    <row r="1163" ht="7.5" customHeight="1">
      <c r="A1163" s="1"/>
      <c r="B1163" s="24"/>
      <c r="C1163" s="24"/>
      <c r="D1163" s="24"/>
      <c r="E1163" s="24"/>
      <c r="F1163" s="126"/>
      <c r="G1163" s="126"/>
      <c r="H1163" s="126"/>
      <c r="I1163" s="126"/>
      <c r="J1163" s="126"/>
      <c r="K1163" s="126"/>
      <c r="L1163" s="126"/>
      <c r="M1163" s="126"/>
      <c r="N1163" s="126"/>
      <c r="O1163" s="126"/>
      <c r="P1163" s="126"/>
      <c r="Q1163" s="126"/>
      <c r="R1163" s="20"/>
      <c r="S1163" s="24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</row>
    <row r="1164" ht="7.5" customHeight="1">
      <c r="A1164" s="1"/>
      <c r="B1164" s="24"/>
      <c r="C1164" s="24"/>
      <c r="D1164" s="24"/>
      <c r="E1164" s="24"/>
      <c r="F1164" s="126"/>
      <c r="G1164" s="126"/>
      <c r="H1164" s="126"/>
      <c r="I1164" s="126"/>
      <c r="J1164" s="126"/>
      <c r="K1164" s="126"/>
      <c r="L1164" s="126"/>
      <c r="M1164" s="126"/>
      <c r="N1164" s="126"/>
      <c r="O1164" s="126"/>
      <c r="P1164" s="126"/>
      <c r="Q1164" s="126"/>
      <c r="R1164" s="126"/>
      <c r="S1164" s="20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</row>
    <row r="1165" ht="7.5" customHeight="1">
      <c r="A1165" s="1"/>
      <c r="B1165" s="24"/>
      <c r="C1165" s="24"/>
      <c r="D1165" s="24"/>
      <c r="E1165" s="24"/>
      <c r="F1165" s="126"/>
      <c r="G1165" s="126"/>
      <c r="H1165" s="126"/>
      <c r="I1165" s="126"/>
      <c r="J1165" s="126"/>
      <c r="K1165" s="126"/>
      <c r="L1165" s="126"/>
      <c r="M1165" s="126"/>
      <c r="N1165" s="126"/>
      <c r="O1165" s="126"/>
      <c r="P1165" s="126"/>
      <c r="Q1165" s="126"/>
      <c r="R1165" s="124" t="s">
        <v>21</v>
      </c>
      <c r="S1165" s="81" t="s">
        <v>316</v>
      </c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</row>
    <row r="1166" ht="7.5" customHeight="1">
      <c r="A1166" s="1"/>
      <c r="B1166" s="24"/>
      <c r="C1166" s="24"/>
      <c r="D1166" s="24"/>
      <c r="E1166" s="24"/>
      <c r="F1166" s="126"/>
      <c r="G1166" s="126"/>
      <c r="H1166" s="126"/>
      <c r="I1166" s="126"/>
      <c r="J1166" s="126"/>
      <c r="K1166" s="126"/>
      <c r="L1166" s="126"/>
      <c r="M1166" s="126"/>
      <c r="N1166" s="126"/>
      <c r="O1166" s="126"/>
      <c r="P1166" s="126"/>
      <c r="Q1166" s="126"/>
      <c r="R1166" s="20"/>
      <c r="S1166" s="24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</row>
    <row r="1167" ht="7.5" customHeight="1">
      <c r="A1167" s="1"/>
      <c r="B1167" s="24"/>
      <c r="C1167" s="24"/>
      <c r="D1167" s="24"/>
      <c r="E1167" s="24"/>
      <c r="F1167" s="129"/>
      <c r="G1167" s="128"/>
      <c r="H1167" s="128"/>
      <c r="I1167" s="126"/>
      <c r="J1167" s="129"/>
      <c r="K1167" s="128"/>
      <c r="L1167" s="129"/>
      <c r="M1167" s="128"/>
      <c r="N1167" s="128"/>
      <c r="O1167" s="128"/>
      <c r="P1167" s="128"/>
      <c r="Q1167" s="128"/>
      <c r="R1167" s="126"/>
      <c r="S1167" s="20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</row>
    <row r="1168" ht="7.5" customHeight="1">
      <c r="A1168" s="1"/>
      <c r="B1168" s="24"/>
      <c r="C1168" s="24"/>
      <c r="D1168" s="24"/>
      <c r="E1168" s="24"/>
      <c r="F1168" s="129"/>
      <c r="G1168" s="128"/>
      <c r="H1168" s="128"/>
      <c r="I1168" s="128"/>
      <c r="J1168" s="129"/>
      <c r="K1168" s="128"/>
      <c r="L1168" s="129"/>
      <c r="M1168" s="128"/>
      <c r="N1168" s="128"/>
      <c r="O1168" s="128"/>
      <c r="P1168" s="128"/>
      <c r="Q1168" s="128"/>
      <c r="R1168" s="124" t="s">
        <v>21</v>
      </c>
      <c r="S1168" s="81" t="s">
        <v>317</v>
      </c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</row>
    <row r="1169" ht="7.5" customHeight="1">
      <c r="A1169" s="1"/>
      <c r="B1169" s="24"/>
      <c r="C1169" s="24"/>
      <c r="D1169" s="24"/>
      <c r="E1169" s="24"/>
      <c r="F1169" s="126"/>
      <c r="G1169" s="126"/>
      <c r="H1169" s="126"/>
      <c r="I1169" s="126"/>
      <c r="J1169" s="126"/>
      <c r="K1169" s="126"/>
      <c r="L1169" s="126"/>
      <c r="M1169" s="126"/>
      <c r="N1169" s="126"/>
      <c r="O1169" s="126"/>
      <c r="P1169" s="126"/>
      <c r="Q1169" s="126"/>
      <c r="R1169" s="20"/>
      <c r="S1169" s="20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</row>
    <row r="1170" ht="7.5" customHeight="1">
      <c r="A1170" s="1"/>
      <c r="B1170" s="24"/>
      <c r="C1170" s="24"/>
      <c r="D1170" s="24"/>
      <c r="E1170" s="24"/>
      <c r="F1170" s="123"/>
      <c r="G1170" s="123"/>
      <c r="H1170" s="123"/>
      <c r="I1170" s="123"/>
      <c r="J1170" s="123"/>
      <c r="K1170" s="123"/>
      <c r="L1170" s="123"/>
      <c r="M1170" s="123"/>
      <c r="N1170" s="123"/>
      <c r="O1170" s="123"/>
      <c r="P1170" s="123"/>
      <c r="Q1170" s="123"/>
      <c r="R1170" s="124" t="s">
        <v>21</v>
      </c>
      <c r="S1170" s="81" t="s">
        <v>318</v>
      </c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</row>
    <row r="1171" ht="7.5" customHeight="1">
      <c r="A1171" s="1"/>
      <c r="B1171" s="24"/>
      <c r="C1171" s="24"/>
      <c r="D1171" s="24"/>
      <c r="E1171" s="24"/>
      <c r="F1171" s="123"/>
      <c r="G1171" s="123"/>
      <c r="H1171" s="123"/>
      <c r="I1171" s="123"/>
      <c r="J1171" s="123"/>
      <c r="K1171" s="123"/>
      <c r="L1171" s="123"/>
      <c r="M1171" s="123"/>
      <c r="N1171" s="123"/>
      <c r="O1171" s="123"/>
      <c r="P1171" s="123"/>
      <c r="Q1171" s="123"/>
      <c r="R1171" s="20"/>
      <c r="S1171" s="24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</row>
    <row r="1172" ht="7.5" customHeight="1">
      <c r="A1172" s="1"/>
      <c r="B1172" s="24"/>
      <c r="C1172" s="24"/>
      <c r="D1172" s="24"/>
      <c r="E1172" s="24"/>
      <c r="F1172" s="123"/>
      <c r="G1172" s="123"/>
      <c r="H1172" s="123"/>
      <c r="I1172" s="123"/>
      <c r="J1172" s="123"/>
      <c r="K1172" s="123"/>
      <c r="L1172" s="123"/>
      <c r="M1172" s="123"/>
      <c r="N1172" s="123"/>
      <c r="O1172" s="123"/>
      <c r="P1172" s="123"/>
      <c r="Q1172" s="123"/>
      <c r="R1172" s="126"/>
      <c r="S1172" s="20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</row>
    <row r="1173" ht="7.5" customHeight="1">
      <c r="A1173" s="25"/>
      <c r="B1173" s="24"/>
      <c r="C1173" s="24"/>
      <c r="D1173" s="24"/>
      <c r="E1173" s="24"/>
      <c r="F1173" s="123"/>
      <c r="G1173" s="123"/>
      <c r="H1173" s="126"/>
      <c r="I1173" s="126"/>
      <c r="J1173" s="126"/>
      <c r="K1173" s="126"/>
      <c r="L1173" s="126"/>
      <c r="M1173" s="126"/>
      <c r="N1173" s="126"/>
      <c r="O1173" s="126"/>
      <c r="P1173" s="126"/>
      <c r="Q1173" s="126"/>
      <c r="R1173" s="124" t="s">
        <v>21</v>
      </c>
      <c r="S1173" s="81" t="s">
        <v>319</v>
      </c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</row>
    <row r="1174" ht="7.5" customHeight="1">
      <c r="A1174" s="7"/>
      <c r="B1174" s="24"/>
      <c r="C1174" s="24"/>
      <c r="D1174" s="24"/>
      <c r="E1174" s="24"/>
      <c r="F1174" s="123"/>
      <c r="G1174" s="123"/>
      <c r="H1174" s="126"/>
      <c r="I1174" s="126"/>
      <c r="J1174" s="126"/>
      <c r="K1174" s="126"/>
      <c r="L1174" s="126"/>
      <c r="M1174" s="126"/>
      <c r="N1174" s="126"/>
      <c r="O1174" s="126"/>
      <c r="P1174" s="126"/>
      <c r="Q1174" s="126"/>
      <c r="R1174" s="20"/>
      <c r="S1174" s="20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</row>
    <row r="1175" ht="7.5" customHeight="1">
      <c r="A1175" s="7"/>
      <c r="B1175" s="24"/>
      <c r="C1175" s="24"/>
      <c r="D1175" s="24"/>
      <c r="E1175" s="24"/>
      <c r="F1175" s="123"/>
      <c r="G1175" s="123"/>
      <c r="H1175" s="126"/>
      <c r="I1175" s="126"/>
      <c r="J1175" s="126"/>
      <c r="K1175" s="126"/>
      <c r="L1175" s="126"/>
      <c r="M1175" s="126"/>
      <c r="N1175" s="126"/>
      <c r="O1175" s="126"/>
      <c r="P1175" s="126"/>
      <c r="Q1175" s="126"/>
      <c r="R1175" s="124" t="s">
        <v>21</v>
      </c>
      <c r="S1175" s="81" t="s">
        <v>320</v>
      </c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</row>
    <row r="1176" ht="7.5" customHeight="1">
      <c r="A1176" s="1"/>
      <c r="B1176" s="24"/>
      <c r="C1176" s="24"/>
      <c r="D1176" s="24"/>
      <c r="E1176" s="24"/>
      <c r="F1176" s="123"/>
      <c r="G1176" s="123"/>
      <c r="H1176" s="126"/>
      <c r="I1176" s="126"/>
      <c r="J1176" s="126"/>
      <c r="K1176" s="126"/>
      <c r="L1176" s="126"/>
      <c r="M1176" s="126"/>
      <c r="N1176" s="126"/>
      <c r="O1176" s="126"/>
      <c r="P1176" s="126"/>
      <c r="Q1176" s="126"/>
      <c r="R1176" s="20"/>
      <c r="S1176" s="24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</row>
    <row r="1177" ht="7.5" customHeight="1">
      <c r="A1177" s="1"/>
      <c r="B1177" s="24"/>
      <c r="C1177" s="24"/>
      <c r="D1177" s="24"/>
      <c r="E1177" s="24"/>
      <c r="F1177" s="126"/>
      <c r="G1177" s="133" t="s">
        <v>321</v>
      </c>
      <c r="H1177" s="126"/>
      <c r="I1177" s="123"/>
      <c r="J1177" s="126"/>
      <c r="K1177" s="126"/>
      <c r="L1177" s="126"/>
      <c r="M1177" s="126"/>
      <c r="N1177" s="126"/>
      <c r="O1177" s="126"/>
      <c r="P1177" s="126"/>
      <c r="Q1177" s="126"/>
      <c r="R1177" s="126"/>
      <c r="S1177" s="20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</row>
    <row r="1178" ht="7.5" customHeight="1">
      <c r="A1178" s="1"/>
      <c r="B1178" s="24"/>
      <c r="C1178" s="24"/>
      <c r="D1178" s="24"/>
      <c r="E1178" s="24"/>
      <c r="F1178" s="126"/>
      <c r="G1178" s="24"/>
      <c r="H1178" s="126"/>
      <c r="I1178" s="309"/>
      <c r="J1178" s="126"/>
      <c r="K1178" s="126"/>
      <c r="L1178" s="126"/>
      <c r="M1178" s="126"/>
      <c r="N1178" s="126"/>
      <c r="O1178" s="126"/>
      <c r="P1178" s="126"/>
      <c r="Q1178" s="126"/>
      <c r="R1178" s="124" t="s">
        <v>21</v>
      </c>
      <c r="S1178" s="81" t="s">
        <v>322</v>
      </c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</row>
    <row r="1179" ht="7.5" customHeight="1">
      <c r="A1179" s="1"/>
      <c r="B1179" s="24"/>
      <c r="C1179" s="24"/>
      <c r="D1179" s="24"/>
      <c r="E1179" s="24"/>
      <c r="F1179" s="126"/>
      <c r="G1179" s="87"/>
      <c r="H1179" s="126"/>
      <c r="I1179" s="20"/>
      <c r="J1179" s="126"/>
      <c r="K1179" s="126"/>
      <c r="L1179" s="126"/>
      <c r="M1179" s="126"/>
      <c r="N1179" s="126"/>
      <c r="O1179" s="126"/>
      <c r="P1179" s="126"/>
      <c r="Q1179" s="126"/>
      <c r="R1179" s="20"/>
      <c r="S1179" s="24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</row>
    <row r="1180" ht="7.5" customHeight="1">
      <c r="A1180" s="1"/>
      <c r="B1180" s="24"/>
      <c r="C1180" s="24"/>
      <c r="D1180" s="24"/>
      <c r="E1180" s="24"/>
      <c r="F1180" s="292">
        <v>2853.05</v>
      </c>
      <c r="G1180" s="135">
        <f>ROUND(F1180*mark_up,0)</f>
        <v>12525</v>
      </c>
      <c r="H1180" s="137"/>
      <c r="I1180" s="135" t="s">
        <v>25</v>
      </c>
      <c r="J1180" s="137"/>
      <c r="K1180" s="135" t="s">
        <v>25</v>
      </c>
      <c r="L1180" s="137"/>
      <c r="M1180" s="135" t="s">
        <v>25</v>
      </c>
      <c r="N1180" s="137"/>
      <c r="O1180" s="135" t="s">
        <v>25</v>
      </c>
      <c r="P1180" s="137"/>
      <c r="Q1180" s="135" t="s">
        <v>25</v>
      </c>
      <c r="R1180" s="126"/>
      <c r="S1180" s="20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</row>
    <row r="1181" ht="7.5" customHeight="1">
      <c r="A1181" s="1"/>
      <c r="B1181" s="24"/>
      <c r="C1181" s="24"/>
      <c r="D1181" s="24"/>
      <c r="E1181" s="24"/>
      <c r="F1181" s="87"/>
      <c r="G1181" s="87"/>
      <c r="H1181" s="87"/>
      <c r="I1181" s="87"/>
      <c r="J1181" s="87"/>
      <c r="K1181" s="87"/>
      <c r="L1181" s="87"/>
      <c r="M1181" s="87"/>
      <c r="N1181" s="87"/>
      <c r="O1181" s="87"/>
      <c r="P1181" s="87"/>
      <c r="Q1181" s="87"/>
      <c r="R1181" s="124" t="s">
        <v>21</v>
      </c>
      <c r="S1181" s="81" t="s">
        <v>323</v>
      </c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</row>
    <row r="1182" ht="7.5" customHeight="1">
      <c r="A1182" s="1"/>
      <c r="B1182" s="24"/>
      <c r="C1182" s="24"/>
      <c r="D1182" s="24"/>
      <c r="E1182" s="24"/>
      <c r="F1182" s="123"/>
      <c r="G1182" s="123"/>
      <c r="H1182" s="126"/>
      <c r="I1182" s="126"/>
      <c r="J1182" s="126"/>
      <c r="K1182" s="126"/>
      <c r="L1182" s="126"/>
      <c r="M1182" s="126"/>
      <c r="N1182" s="126"/>
      <c r="O1182" s="126"/>
      <c r="P1182" s="126"/>
      <c r="Q1182" s="126"/>
      <c r="R1182" s="20"/>
      <c r="S1182" s="24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</row>
    <row r="1183" ht="7.5" customHeight="1">
      <c r="A1183" s="1"/>
      <c r="B1183" s="24"/>
      <c r="C1183" s="24"/>
      <c r="D1183" s="24"/>
      <c r="E1183" s="24"/>
      <c r="F1183" s="123"/>
      <c r="G1183" s="123"/>
      <c r="H1183" s="126"/>
      <c r="I1183" s="126"/>
      <c r="J1183" s="126"/>
      <c r="K1183" s="126"/>
      <c r="L1183" s="126"/>
      <c r="M1183" s="126"/>
      <c r="N1183" s="126"/>
      <c r="O1183" s="126"/>
      <c r="P1183" s="126"/>
      <c r="Q1183" s="126"/>
      <c r="R1183" s="126"/>
      <c r="S1183" s="20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</row>
    <row r="1184" ht="7.5" customHeight="1">
      <c r="A1184" s="1"/>
      <c r="B1184" s="24"/>
      <c r="C1184" s="24"/>
      <c r="D1184" s="24"/>
      <c r="E1184" s="24"/>
      <c r="F1184" s="123"/>
      <c r="G1184" s="123"/>
      <c r="H1184" s="126"/>
      <c r="I1184" s="126"/>
      <c r="J1184" s="126"/>
      <c r="K1184" s="126"/>
      <c r="L1184" s="126"/>
      <c r="M1184" s="126"/>
      <c r="N1184" s="126"/>
      <c r="O1184" s="126"/>
      <c r="P1184" s="126"/>
      <c r="Q1184" s="126"/>
      <c r="R1184" s="124" t="s">
        <v>21</v>
      </c>
      <c r="S1184" s="81" t="s">
        <v>104</v>
      </c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</row>
    <row r="1185" ht="7.5" customHeight="1">
      <c r="A1185" s="1"/>
      <c r="B1185" s="24"/>
      <c r="C1185" s="24"/>
      <c r="D1185" s="24"/>
      <c r="E1185" s="24"/>
      <c r="F1185" s="123"/>
      <c r="G1185" s="123"/>
      <c r="H1185" s="126"/>
      <c r="I1185" s="126"/>
      <c r="J1185" s="126"/>
      <c r="K1185" s="126"/>
      <c r="L1185" s="126"/>
      <c r="M1185" s="126"/>
      <c r="N1185" s="126"/>
      <c r="O1185" s="126"/>
      <c r="P1185" s="126"/>
      <c r="Q1185" s="126"/>
      <c r="R1185" s="20"/>
      <c r="S1185" s="24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</row>
    <row r="1186" ht="7.5" customHeight="1">
      <c r="A1186" s="1"/>
      <c r="B1186" s="24"/>
      <c r="C1186" s="24"/>
      <c r="D1186" s="24"/>
      <c r="E1186" s="24"/>
      <c r="F1186" s="123"/>
      <c r="G1186" s="123"/>
      <c r="H1186" s="126"/>
      <c r="I1186" s="126"/>
      <c r="J1186" s="126"/>
      <c r="K1186" s="126"/>
      <c r="L1186" s="126"/>
      <c r="M1186" s="126"/>
      <c r="N1186" s="126"/>
      <c r="O1186" s="126"/>
      <c r="P1186" s="126"/>
      <c r="Q1186" s="126"/>
      <c r="R1186" s="129"/>
      <c r="S1186" s="20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</row>
    <row r="1187" ht="7.5" customHeight="1">
      <c r="A1187" s="1"/>
      <c r="B1187" s="24"/>
      <c r="C1187" s="24"/>
      <c r="D1187" s="24"/>
      <c r="E1187" s="24"/>
      <c r="F1187" s="123"/>
      <c r="G1187" s="123"/>
      <c r="H1187" s="126"/>
      <c r="I1187" s="126"/>
      <c r="J1187" s="126"/>
      <c r="K1187" s="126"/>
      <c r="L1187" s="126"/>
      <c r="M1187" s="126"/>
      <c r="N1187" s="126"/>
      <c r="O1187" s="126"/>
      <c r="P1187" s="126"/>
      <c r="Q1187" s="126"/>
      <c r="R1187" s="124" t="s">
        <v>21</v>
      </c>
      <c r="S1187" s="81" t="s">
        <v>324</v>
      </c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</row>
    <row r="1188" ht="7.5" customHeight="1">
      <c r="A1188" s="1"/>
      <c r="B1188" s="24"/>
      <c r="C1188" s="24"/>
      <c r="D1188" s="24"/>
      <c r="E1188" s="24"/>
      <c r="F1188" s="123"/>
      <c r="G1188" s="123"/>
      <c r="H1188" s="126"/>
      <c r="I1188" s="126"/>
      <c r="J1188" s="126"/>
      <c r="K1188" s="126"/>
      <c r="L1188" s="126"/>
      <c r="M1188" s="126"/>
      <c r="N1188" s="126"/>
      <c r="O1188" s="126"/>
      <c r="P1188" s="126"/>
      <c r="Q1188" s="126"/>
      <c r="R1188" s="20"/>
      <c r="S1188" s="24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</row>
    <row r="1189" ht="7.5" customHeight="1">
      <c r="A1189" s="1"/>
      <c r="B1189" s="24"/>
      <c r="C1189" s="24"/>
      <c r="D1189" s="24"/>
      <c r="E1189" s="24"/>
      <c r="F1189" s="123"/>
      <c r="G1189" s="123"/>
      <c r="H1189" s="123"/>
      <c r="I1189" s="123"/>
      <c r="J1189" s="123"/>
      <c r="K1189" s="123"/>
      <c r="L1189" s="123"/>
      <c r="M1189" s="123"/>
      <c r="N1189" s="123"/>
      <c r="O1189" s="123"/>
      <c r="P1189" s="123"/>
      <c r="Q1189" s="123"/>
      <c r="R1189" s="126"/>
      <c r="S1189" s="24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</row>
    <row r="1190" ht="7.5" customHeight="1">
      <c r="A1190" s="1"/>
      <c r="B1190" s="24"/>
      <c r="C1190" s="24"/>
      <c r="D1190" s="24"/>
      <c r="E1190" s="24"/>
      <c r="F1190" s="126"/>
      <c r="G1190" s="126"/>
      <c r="H1190" s="126"/>
      <c r="I1190" s="126"/>
      <c r="J1190" s="126"/>
      <c r="K1190" s="126"/>
      <c r="L1190" s="126"/>
      <c r="M1190" s="126"/>
      <c r="N1190" s="126"/>
      <c r="O1190" s="126"/>
      <c r="P1190" s="126"/>
      <c r="Q1190" s="126"/>
      <c r="R1190" s="123"/>
      <c r="S1190" s="24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</row>
    <row r="1191" ht="7.5" customHeight="1">
      <c r="A1191" s="1"/>
      <c r="B1191" s="24"/>
      <c r="C1191" s="24"/>
      <c r="D1191" s="24"/>
      <c r="E1191" s="24"/>
      <c r="F1191" s="126"/>
      <c r="G1191" s="126"/>
      <c r="H1191" s="126"/>
      <c r="I1191" s="126"/>
      <c r="J1191" s="126"/>
      <c r="K1191" s="126"/>
      <c r="L1191" s="126"/>
      <c r="M1191" s="126"/>
      <c r="N1191" s="126"/>
      <c r="O1191" s="126"/>
      <c r="P1191" s="126"/>
      <c r="Q1191" s="126"/>
      <c r="R1191" s="123"/>
      <c r="S1191" s="24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</row>
    <row r="1192" ht="7.5" customHeight="1">
      <c r="A1192" s="1"/>
      <c r="B1192" s="24"/>
      <c r="C1192" s="24"/>
      <c r="D1192" s="24"/>
      <c r="E1192" s="24"/>
      <c r="F1192" s="126"/>
      <c r="G1192" s="126"/>
      <c r="H1192" s="126"/>
      <c r="I1192" s="126"/>
      <c r="J1192" s="126"/>
      <c r="K1192" s="126"/>
      <c r="L1192" s="126"/>
      <c r="M1192" s="126"/>
      <c r="N1192" s="126"/>
      <c r="O1192" s="126"/>
      <c r="P1192" s="126"/>
      <c r="Q1192" s="126"/>
      <c r="R1192" s="123"/>
      <c r="S1192" s="20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</row>
    <row r="1193" ht="7.5" customHeight="1">
      <c r="A1193" s="1"/>
      <c r="B1193" s="24"/>
      <c r="C1193" s="24"/>
      <c r="D1193" s="24"/>
      <c r="E1193" s="24"/>
      <c r="F1193" s="126"/>
      <c r="G1193" s="126"/>
      <c r="H1193" s="126"/>
      <c r="I1193" s="126"/>
      <c r="J1193" s="126"/>
      <c r="K1193" s="126"/>
      <c r="L1193" s="126"/>
      <c r="M1193" s="126"/>
      <c r="N1193" s="126"/>
      <c r="O1193" s="126"/>
      <c r="P1193" s="126"/>
      <c r="Q1193" s="126"/>
      <c r="R1193" s="123"/>
      <c r="S1193" s="123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</row>
    <row r="1194" ht="7.5" customHeight="1">
      <c r="A1194" s="1"/>
      <c r="B1194" s="24"/>
      <c r="C1194" s="24"/>
      <c r="D1194" s="24"/>
      <c r="E1194" s="24"/>
      <c r="F1194" s="126"/>
      <c r="G1194" s="126"/>
      <c r="H1194" s="126"/>
      <c r="I1194" s="126"/>
      <c r="J1194" s="126"/>
      <c r="K1194" s="126"/>
      <c r="L1194" s="126"/>
      <c r="M1194" s="126"/>
      <c r="N1194" s="126"/>
      <c r="O1194" s="126"/>
      <c r="P1194" s="126"/>
      <c r="Q1194" s="126"/>
      <c r="R1194" s="123"/>
      <c r="S1194" s="123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</row>
    <row r="1195" ht="7.5" customHeight="1">
      <c r="A1195" s="1"/>
      <c r="B1195" s="24"/>
      <c r="C1195" s="20"/>
      <c r="D1195" s="24"/>
      <c r="E1195" s="24"/>
      <c r="F1195" s="126"/>
      <c r="G1195" s="126"/>
      <c r="H1195" s="126"/>
      <c r="I1195" s="126"/>
      <c r="J1195" s="126"/>
      <c r="K1195" s="126"/>
      <c r="L1195" s="126"/>
      <c r="M1195" s="126"/>
      <c r="N1195" s="126"/>
      <c r="O1195" s="126"/>
      <c r="P1195" s="126"/>
      <c r="Q1195" s="126"/>
      <c r="R1195" s="123"/>
      <c r="S1195" s="123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</row>
    <row r="1196" ht="7.5" customHeight="1">
      <c r="A1196" s="1"/>
      <c r="B1196" s="24"/>
      <c r="C1196" s="94" t="s">
        <v>325</v>
      </c>
      <c r="D1196" s="24"/>
      <c r="E1196" s="24"/>
      <c r="F1196" s="126"/>
      <c r="G1196" s="126"/>
      <c r="H1196" s="126"/>
      <c r="I1196" s="126"/>
      <c r="J1196" s="126"/>
      <c r="K1196" s="126"/>
      <c r="L1196" s="126"/>
      <c r="M1196" s="126"/>
      <c r="N1196" s="126"/>
      <c r="O1196" s="126"/>
      <c r="P1196" s="126"/>
      <c r="Q1196" s="126"/>
      <c r="R1196" s="123"/>
      <c r="S1196" s="123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</row>
    <row r="1197" ht="7.5" customHeight="1">
      <c r="A1197" s="7"/>
      <c r="B1197" s="24"/>
      <c r="C1197" s="24"/>
      <c r="D1197" s="24"/>
      <c r="E1197" s="24"/>
      <c r="F1197" s="126"/>
      <c r="G1197" s="126"/>
      <c r="H1197" s="126"/>
      <c r="I1197" s="126"/>
      <c r="J1197" s="126"/>
      <c r="K1197" s="126"/>
      <c r="L1197" s="126"/>
      <c r="M1197" s="126"/>
      <c r="N1197" s="126"/>
      <c r="O1197" s="126"/>
      <c r="P1197" s="126"/>
      <c r="Q1197" s="126"/>
      <c r="R1197" s="123"/>
      <c r="S1197" s="123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</row>
    <row r="1198" ht="7.5" customHeight="1">
      <c r="A1198" s="7"/>
      <c r="B1198" s="98"/>
      <c r="C1198" s="98"/>
      <c r="D1198" s="98"/>
      <c r="E1198" s="98"/>
      <c r="F1198" s="143"/>
      <c r="G1198" s="143"/>
      <c r="H1198" s="143"/>
      <c r="I1198" s="143"/>
      <c r="J1198" s="143"/>
      <c r="K1198" s="143"/>
      <c r="L1198" s="143"/>
      <c r="M1198" s="143"/>
      <c r="N1198" s="143"/>
      <c r="O1198" s="143"/>
      <c r="P1198" s="143"/>
      <c r="Q1198" s="143"/>
      <c r="R1198" s="214"/>
      <c r="S1198" s="214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</row>
    <row r="1199" ht="7.5" customHeight="1">
      <c r="A1199" s="7"/>
      <c r="B1199" s="146"/>
      <c r="C1199" s="146"/>
      <c r="D1199" s="146"/>
      <c r="E1199" s="146"/>
      <c r="F1199" s="146"/>
      <c r="G1199" s="146"/>
      <c r="H1199" s="146"/>
      <c r="I1199" s="146"/>
      <c r="J1199" s="146"/>
      <c r="K1199" s="146"/>
      <c r="L1199" s="146"/>
      <c r="M1199" s="146"/>
      <c r="N1199" s="146"/>
      <c r="O1199" s="146"/>
      <c r="P1199" s="146"/>
      <c r="Q1199" s="146"/>
      <c r="R1199" s="146"/>
      <c r="S1199" s="14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</row>
    <row r="1200" ht="7.5" customHeight="1">
      <c r="A1200" s="1"/>
      <c r="B1200" s="146"/>
      <c r="C1200" s="146"/>
      <c r="D1200" s="146"/>
      <c r="E1200" s="146"/>
      <c r="F1200" s="146"/>
      <c r="G1200" s="146"/>
      <c r="H1200" s="146"/>
      <c r="I1200" s="146"/>
      <c r="J1200" s="146"/>
      <c r="K1200" s="146"/>
      <c r="L1200" s="146"/>
      <c r="M1200" s="146"/>
      <c r="N1200" s="146"/>
      <c r="O1200" s="146"/>
      <c r="P1200" s="146"/>
      <c r="Q1200" s="146"/>
      <c r="R1200" s="146"/>
      <c r="S1200" s="14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</row>
    <row r="1201" ht="7.5" customHeight="1">
      <c r="A1201" s="1"/>
      <c r="B1201" s="146"/>
      <c r="C1201" s="146"/>
      <c r="D1201" s="146"/>
      <c r="E1201" s="146"/>
      <c r="F1201" s="146"/>
      <c r="G1201" s="146"/>
      <c r="H1201" s="146"/>
      <c r="I1201" s="146"/>
      <c r="J1201" s="146"/>
      <c r="K1201" s="146"/>
      <c r="L1201" s="146"/>
      <c r="M1201" s="146"/>
      <c r="N1201" s="146"/>
      <c r="O1201" s="146"/>
      <c r="P1201" s="146"/>
      <c r="Q1201" s="146"/>
      <c r="R1201" s="146"/>
      <c r="S1201" s="14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</row>
    <row r="1202" ht="7.5" customHeight="1">
      <c r="A1202" s="1"/>
      <c r="B1202" s="146"/>
      <c r="C1202" s="146"/>
      <c r="D1202" s="146"/>
      <c r="E1202" s="146"/>
      <c r="F1202" s="146"/>
      <c r="G1202" s="146"/>
      <c r="H1202" s="146"/>
      <c r="I1202" s="146"/>
      <c r="J1202" s="146"/>
      <c r="K1202" s="146"/>
      <c r="L1202" s="146"/>
      <c r="M1202" s="146"/>
      <c r="N1202" s="146"/>
      <c r="O1202" s="146"/>
      <c r="P1202" s="146"/>
      <c r="Q1202" s="146"/>
      <c r="R1202" s="146"/>
      <c r="S1202" s="14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</row>
    <row r="1203" ht="7.5" customHeight="1">
      <c r="A1203" s="1"/>
      <c r="B1203" s="146"/>
      <c r="C1203" s="146"/>
      <c r="D1203" s="146"/>
      <c r="E1203" s="146"/>
      <c r="F1203" s="146"/>
      <c r="G1203" s="146"/>
      <c r="H1203" s="146"/>
      <c r="I1203" s="146"/>
      <c r="J1203" s="146"/>
      <c r="K1203" s="146"/>
      <c r="L1203" s="146"/>
      <c r="M1203" s="146"/>
      <c r="N1203" s="146"/>
      <c r="O1203" s="146"/>
      <c r="P1203" s="146"/>
      <c r="Q1203" s="146"/>
      <c r="R1203" s="146"/>
      <c r="S1203" s="14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</row>
    <row r="1204" ht="7.5" customHeight="1">
      <c r="A1204" s="1"/>
      <c r="B1204" s="146"/>
      <c r="C1204" s="146"/>
      <c r="D1204" s="146"/>
      <c r="E1204" s="146"/>
      <c r="F1204" s="146"/>
      <c r="G1204" s="146"/>
      <c r="H1204" s="146"/>
      <c r="I1204" s="146"/>
      <c r="J1204" s="146"/>
      <c r="K1204" s="146"/>
      <c r="L1204" s="146"/>
      <c r="M1204" s="146"/>
      <c r="N1204" s="146"/>
      <c r="O1204" s="146"/>
      <c r="P1204" s="146"/>
      <c r="Q1204" s="146"/>
      <c r="R1204" s="146"/>
      <c r="S1204" s="14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</row>
    <row r="1205" ht="7.5" customHeight="1">
      <c r="A1205" s="1"/>
      <c r="B1205" s="146"/>
      <c r="C1205" s="146"/>
      <c r="D1205" s="146"/>
      <c r="E1205" s="146"/>
      <c r="F1205" s="146"/>
      <c r="G1205" s="146"/>
      <c r="H1205" s="146"/>
      <c r="I1205" s="146"/>
      <c r="J1205" s="146"/>
      <c r="K1205" s="146"/>
      <c r="L1205" s="146"/>
      <c r="M1205" s="146"/>
      <c r="N1205" s="146"/>
      <c r="O1205" s="146"/>
      <c r="P1205" s="146"/>
      <c r="Q1205" s="146"/>
      <c r="R1205" s="146"/>
      <c r="S1205" s="14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</row>
    <row r="1206" ht="7.5" customHeight="1">
      <c r="A1206" s="1"/>
      <c r="B1206" s="146"/>
      <c r="C1206" s="146"/>
      <c r="D1206" s="146"/>
      <c r="E1206" s="146"/>
      <c r="F1206" s="146"/>
      <c r="G1206" s="146"/>
      <c r="H1206" s="146"/>
      <c r="I1206" s="146"/>
      <c r="J1206" s="146"/>
      <c r="K1206" s="146"/>
      <c r="L1206" s="146"/>
      <c r="M1206" s="146"/>
      <c r="N1206" s="146"/>
      <c r="O1206" s="146"/>
      <c r="P1206" s="146"/>
      <c r="Q1206" s="146"/>
      <c r="R1206" s="146"/>
      <c r="S1206" s="14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</row>
    <row r="1207" ht="7.5" customHeight="1">
      <c r="A1207" s="1"/>
      <c r="B1207" s="146"/>
      <c r="C1207" s="146"/>
      <c r="D1207" s="146"/>
      <c r="E1207" s="146"/>
      <c r="F1207" s="146"/>
      <c r="G1207" s="146"/>
      <c r="H1207" s="146"/>
      <c r="I1207" s="146"/>
      <c r="J1207" s="146"/>
      <c r="K1207" s="146"/>
      <c r="L1207" s="146"/>
      <c r="M1207" s="146"/>
      <c r="N1207" s="146"/>
      <c r="O1207" s="146"/>
      <c r="P1207" s="146"/>
      <c r="Q1207" s="146"/>
      <c r="R1207" s="146"/>
      <c r="S1207" s="14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</row>
    <row r="1208" ht="7.5" customHeight="1">
      <c r="A1208" s="1"/>
      <c r="B1208" s="146"/>
      <c r="C1208" s="146"/>
      <c r="D1208" s="146"/>
      <c r="E1208" s="146"/>
      <c r="F1208" s="146"/>
      <c r="G1208" s="146"/>
      <c r="H1208" s="146"/>
      <c r="I1208" s="146"/>
      <c r="J1208" s="146"/>
      <c r="K1208" s="146"/>
      <c r="L1208" s="146"/>
      <c r="M1208" s="146"/>
      <c r="N1208" s="146"/>
      <c r="O1208" s="146"/>
      <c r="P1208" s="146"/>
      <c r="Q1208" s="146"/>
      <c r="R1208" s="146"/>
      <c r="S1208" s="14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</row>
    <row r="1209" ht="7.5" customHeight="1">
      <c r="A1209" s="1"/>
      <c r="B1209" s="146"/>
      <c r="C1209" s="146"/>
      <c r="D1209" s="146"/>
      <c r="E1209" s="146"/>
      <c r="F1209" s="146"/>
      <c r="G1209" s="146"/>
      <c r="H1209" s="146"/>
      <c r="I1209" s="146"/>
      <c r="J1209" s="146"/>
      <c r="K1209" s="146"/>
      <c r="L1209" s="146"/>
      <c r="M1209" s="146"/>
      <c r="N1209" s="146"/>
      <c r="O1209" s="146"/>
      <c r="P1209" s="146"/>
      <c r="Q1209" s="146"/>
      <c r="R1209" s="146"/>
      <c r="S1209" s="14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</row>
    <row r="1210" ht="7.5" customHeight="1">
      <c r="A1210" s="1"/>
      <c r="B1210" s="146"/>
      <c r="C1210" s="146"/>
      <c r="D1210" s="146"/>
      <c r="E1210" s="146"/>
      <c r="F1210" s="146"/>
      <c r="G1210" s="146"/>
      <c r="H1210" s="146"/>
      <c r="I1210" s="146"/>
      <c r="J1210" s="146"/>
      <c r="K1210" s="146"/>
      <c r="L1210" s="146"/>
      <c r="M1210" s="146"/>
      <c r="N1210" s="146"/>
      <c r="O1210" s="146"/>
      <c r="P1210" s="146"/>
      <c r="Q1210" s="146"/>
      <c r="R1210" s="146"/>
      <c r="S1210" s="14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</row>
    <row r="1211" ht="7.5" customHeight="1">
      <c r="A1211" s="1"/>
      <c r="B1211" s="146"/>
      <c r="C1211" s="146"/>
      <c r="D1211" s="146"/>
      <c r="E1211" s="146"/>
      <c r="F1211" s="146"/>
      <c r="G1211" s="146"/>
      <c r="H1211" s="146"/>
      <c r="I1211" s="146"/>
      <c r="J1211" s="146"/>
      <c r="K1211" s="146"/>
      <c r="L1211" s="146"/>
      <c r="M1211" s="146"/>
      <c r="N1211" s="146"/>
      <c r="O1211" s="146"/>
      <c r="P1211" s="146"/>
      <c r="Q1211" s="146"/>
      <c r="R1211" s="146"/>
      <c r="S1211" s="14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</row>
    <row r="1212" ht="7.5" customHeight="1">
      <c r="A1212" s="1"/>
      <c r="B1212" s="146"/>
      <c r="C1212" s="146"/>
      <c r="D1212" s="146"/>
      <c r="E1212" s="146"/>
      <c r="F1212" s="146"/>
      <c r="G1212" s="146"/>
      <c r="H1212" s="146"/>
      <c r="I1212" s="146"/>
      <c r="J1212" s="146"/>
      <c r="K1212" s="146"/>
      <c r="L1212" s="146"/>
      <c r="M1212" s="146"/>
      <c r="N1212" s="146"/>
      <c r="O1212" s="146"/>
      <c r="P1212" s="146"/>
      <c r="Q1212" s="146"/>
      <c r="R1212" s="146"/>
      <c r="S1212" s="14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</row>
    <row r="1213" ht="7.5" customHeight="1">
      <c r="A1213" s="25"/>
      <c r="B1213" s="146"/>
      <c r="C1213" s="146"/>
      <c r="D1213" s="146"/>
      <c r="E1213" s="146"/>
      <c r="F1213" s="146"/>
      <c r="G1213" s="146"/>
      <c r="H1213" s="146"/>
      <c r="I1213" s="146"/>
      <c r="J1213" s="146"/>
      <c r="K1213" s="146"/>
      <c r="L1213" s="146"/>
      <c r="M1213" s="146"/>
      <c r="N1213" s="146"/>
      <c r="O1213" s="146"/>
      <c r="P1213" s="146"/>
      <c r="Q1213" s="146"/>
      <c r="R1213" s="146"/>
      <c r="S1213" s="14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</row>
    <row r="1214" ht="7.5" customHeight="1">
      <c r="A1214" s="25"/>
      <c r="B1214" s="146"/>
      <c r="C1214" s="146"/>
      <c r="D1214" s="146"/>
      <c r="E1214" s="146"/>
      <c r="F1214" s="146"/>
      <c r="G1214" s="146"/>
      <c r="H1214" s="146"/>
      <c r="I1214" s="146"/>
      <c r="J1214" s="146"/>
      <c r="K1214" s="146"/>
      <c r="L1214" s="146"/>
      <c r="M1214" s="146"/>
      <c r="N1214" s="146"/>
      <c r="O1214" s="146"/>
      <c r="P1214" s="146"/>
      <c r="Q1214" s="146"/>
      <c r="R1214" s="146"/>
      <c r="S1214" s="14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</row>
    <row r="1215" ht="7.5" customHeight="1">
      <c r="A1215" s="25"/>
      <c r="B1215" s="146"/>
      <c r="C1215" s="146"/>
      <c r="D1215" s="146"/>
      <c r="E1215" s="146"/>
      <c r="F1215" s="146"/>
      <c r="G1215" s="146"/>
      <c r="H1215" s="146"/>
      <c r="I1215" s="146"/>
      <c r="J1215" s="146"/>
      <c r="K1215" s="146"/>
      <c r="L1215" s="146"/>
      <c r="M1215" s="146"/>
      <c r="N1215" s="146"/>
      <c r="O1215" s="146"/>
      <c r="P1215" s="146"/>
      <c r="Q1215" s="146"/>
      <c r="R1215" s="146"/>
      <c r="S1215" s="14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</row>
    <row r="1216" ht="7.5" customHeight="1">
      <c r="A1216" s="1"/>
      <c r="B1216" s="146"/>
      <c r="C1216" s="146"/>
      <c r="D1216" s="146"/>
      <c r="E1216" s="146"/>
      <c r="F1216" s="146"/>
      <c r="G1216" s="146"/>
      <c r="H1216" s="146"/>
      <c r="I1216" s="146"/>
      <c r="J1216" s="146"/>
      <c r="K1216" s="146"/>
      <c r="L1216" s="146"/>
      <c r="M1216" s="146"/>
      <c r="N1216" s="146"/>
      <c r="O1216" s="146"/>
      <c r="P1216" s="146"/>
      <c r="Q1216" s="146"/>
      <c r="R1216" s="146"/>
      <c r="S1216" s="14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</row>
    <row r="1217" ht="7.5" customHeight="1">
      <c r="A1217" s="1"/>
      <c r="B1217" s="147"/>
      <c r="C1217" s="147"/>
      <c r="D1217" s="147"/>
      <c r="E1217" s="147"/>
      <c r="F1217" s="147"/>
      <c r="G1217" s="147"/>
      <c r="H1217" s="147"/>
      <c r="I1217" s="147"/>
      <c r="J1217" s="147"/>
      <c r="K1217" s="147"/>
      <c r="L1217" s="147"/>
      <c r="M1217" s="147"/>
      <c r="N1217" s="147"/>
      <c r="O1217" s="147"/>
      <c r="P1217" s="147"/>
      <c r="Q1217" s="147"/>
      <c r="R1217" s="147"/>
      <c r="S1217" s="147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</row>
    <row r="1218" ht="11.25" customHeight="1">
      <c r="A1218" s="7"/>
      <c r="B1218" s="113"/>
      <c r="C1218" s="114"/>
      <c r="D1218" s="114"/>
      <c r="E1218" s="114"/>
      <c r="F1218" s="114"/>
      <c r="G1218" s="114"/>
      <c r="H1218" s="114"/>
      <c r="I1218" s="114"/>
      <c r="J1218" s="114"/>
      <c r="K1218" s="114"/>
      <c r="L1218" s="114"/>
      <c r="M1218" s="114"/>
      <c r="N1218" s="114"/>
      <c r="O1218" s="114"/>
      <c r="P1218" s="114"/>
      <c r="Q1218" s="114"/>
      <c r="R1218" s="115"/>
      <c r="S1218" s="165" t="s">
        <v>43</v>
      </c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</row>
    <row r="1219" ht="11.25" customHeight="1">
      <c r="A1219" s="7"/>
      <c r="B1219" s="88"/>
      <c r="C1219" s="88"/>
      <c r="D1219" s="88"/>
      <c r="E1219" s="88"/>
      <c r="F1219" s="88"/>
      <c r="G1219" s="88"/>
      <c r="H1219" s="88"/>
      <c r="I1219" s="88"/>
      <c r="J1219" s="88"/>
      <c r="K1219" s="88"/>
      <c r="L1219" s="88"/>
      <c r="M1219" s="88"/>
      <c r="N1219" s="88"/>
      <c r="O1219" s="88"/>
      <c r="P1219" s="88"/>
      <c r="Q1219" s="88"/>
      <c r="R1219" s="95"/>
      <c r="S1219" s="87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</row>
    <row r="1220" ht="11.25" customHeight="1">
      <c r="A1220" s="7"/>
      <c r="B1220" s="117" t="s">
        <v>326</v>
      </c>
      <c r="C1220" s="118"/>
      <c r="D1220" s="118"/>
      <c r="E1220" s="118"/>
      <c r="F1220" s="118"/>
      <c r="G1220" s="118"/>
      <c r="H1220" s="118"/>
      <c r="I1220" s="118"/>
      <c r="J1220" s="118"/>
      <c r="K1220" s="118"/>
      <c r="L1220" s="118"/>
      <c r="M1220" s="118"/>
      <c r="N1220" s="118"/>
      <c r="O1220" s="118"/>
      <c r="P1220" s="118"/>
      <c r="Q1220" s="118"/>
      <c r="R1220" s="118"/>
      <c r="S1220" s="119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</row>
    <row r="1221" ht="61.5" customHeight="1">
      <c r="A1221" s="1"/>
      <c r="B1221" s="2"/>
      <c r="C1221" s="3"/>
      <c r="D1221" s="3"/>
      <c r="E1221" s="61"/>
      <c r="F1221" s="61"/>
      <c r="G1221" s="61"/>
      <c r="H1221" s="61"/>
      <c r="I1221" s="61"/>
      <c r="J1221" s="61"/>
      <c r="K1221" s="61"/>
      <c r="L1221" s="61"/>
      <c r="M1221" s="61"/>
      <c r="N1221" s="61"/>
      <c r="O1221" s="62" t="s">
        <v>5</v>
      </c>
      <c r="P1221" s="63"/>
      <c r="Q1221" s="63"/>
      <c r="R1221" s="63"/>
      <c r="S1221" s="64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</row>
    <row r="1222" ht="34.5" customHeight="1">
      <c r="A1222" s="1"/>
      <c r="B1222" s="244" t="s">
        <v>6</v>
      </c>
      <c r="C1222" s="244" t="s">
        <v>7</v>
      </c>
      <c r="D1222" s="244" t="s">
        <v>8</v>
      </c>
      <c r="E1222" s="244" t="s">
        <v>9</v>
      </c>
      <c r="F1222" s="245" t="s">
        <v>10</v>
      </c>
      <c r="G1222" s="246" t="s">
        <v>11</v>
      </c>
      <c r="H1222" s="245" t="s">
        <v>10</v>
      </c>
      <c r="I1222" s="246" t="s">
        <v>12</v>
      </c>
      <c r="J1222" s="245" t="s">
        <v>10</v>
      </c>
      <c r="K1222" s="246" t="s">
        <v>13</v>
      </c>
      <c r="L1222" s="245" t="s">
        <v>10</v>
      </c>
      <c r="M1222" s="246" t="s">
        <v>14</v>
      </c>
      <c r="N1222" s="245" t="s">
        <v>10</v>
      </c>
      <c r="O1222" s="246" t="s">
        <v>15</v>
      </c>
      <c r="P1222" s="245" t="s">
        <v>10</v>
      </c>
      <c r="Q1222" s="246" t="s">
        <v>16</v>
      </c>
      <c r="R1222" s="247" t="s">
        <v>17</v>
      </c>
      <c r="S1222" s="69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</row>
    <row r="1223" ht="7.5" customHeight="1">
      <c r="A1223" s="1"/>
      <c r="B1223" s="120" t="s">
        <v>18</v>
      </c>
      <c r="C1223" s="107" t="s">
        <v>313</v>
      </c>
      <c r="D1223" s="177" t="s">
        <v>314</v>
      </c>
      <c r="E1223" s="308" t="s">
        <v>25</v>
      </c>
      <c r="F1223" s="122"/>
      <c r="G1223" s="122"/>
      <c r="H1223" s="122"/>
      <c r="I1223" s="122"/>
      <c r="J1223" s="122"/>
      <c r="K1223" s="122"/>
      <c r="L1223" s="122"/>
      <c r="M1223" s="122"/>
      <c r="N1223" s="122"/>
      <c r="O1223" s="122"/>
      <c r="P1223" s="122"/>
      <c r="Q1223" s="122"/>
      <c r="R1223" s="202" t="s">
        <v>21</v>
      </c>
      <c r="S1223" s="102" t="s">
        <v>315</v>
      </c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</row>
    <row r="1224" ht="7.5" customHeight="1">
      <c r="A1224" s="1"/>
      <c r="B1224" s="24"/>
      <c r="C1224" s="24"/>
      <c r="D1224" s="24"/>
      <c r="E1224" s="24"/>
      <c r="F1224" s="126"/>
      <c r="G1224" s="126"/>
      <c r="H1224" s="126"/>
      <c r="I1224" s="126"/>
      <c r="J1224" s="126"/>
      <c r="K1224" s="126"/>
      <c r="L1224" s="126"/>
      <c r="M1224" s="126"/>
      <c r="N1224" s="126"/>
      <c r="O1224" s="126"/>
      <c r="P1224" s="126"/>
      <c r="Q1224" s="126"/>
      <c r="R1224" s="20"/>
      <c r="S1224" s="24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</row>
    <row r="1225" ht="7.5" customHeight="1">
      <c r="A1225" s="1"/>
      <c r="B1225" s="24"/>
      <c r="C1225" s="24"/>
      <c r="D1225" s="24"/>
      <c r="E1225" s="24"/>
      <c r="F1225" s="126"/>
      <c r="G1225" s="126"/>
      <c r="H1225" s="126"/>
      <c r="I1225" s="126"/>
      <c r="J1225" s="126"/>
      <c r="K1225" s="126"/>
      <c r="L1225" s="126"/>
      <c r="M1225" s="126"/>
      <c r="N1225" s="126"/>
      <c r="O1225" s="126"/>
      <c r="P1225" s="126"/>
      <c r="Q1225" s="126"/>
      <c r="R1225" s="126"/>
      <c r="S1225" s="20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</row>
    <row r="1226" ht="7.5" customHeight="1">
      <c r="A1226" s="1"/>
      <c r="B1226" s="24"/>
      <c r="C1226" s="24"/>
      <c r="D1226" s="24"/>
      <c r="E1226" s="24"/>
      <c r="F1226" s="126"/>
      <c r="G1226" s="126"/>
      <c r="H1226" s="126"/>
      <c r="I1226" s="126"/>
      <c r="J1226" s="126"/>
      <c r="K1226" s="126"/>
      <c r="L1226" s="126"/>
      <c r="M1226" s="126"/>
      <c r="N1226" s="126"/>
      <c r="O1226" s="126"/>
      <c r="P1226" s="126"/>
      <c r="Q1226" s="126"/>
      <c r="R1226" s="124" t="s">
        <v>21</v>
      </c>
      <c r="S1226" s="81" t="s">
        <v>327</v>
      </c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</row>
    <row r="1227" ht="7.5" customHeight="1">
      <c r="A1227" s="1"/>
      <c r="B1227" s="24"/>
      <c r="C1227" s="24"/>
      <c r="D1227" s="24"/>
      <c r="E1227" s="24"/>
      <c r="F1227" s="126"/>
      <c r="G1227" s="126"/>
      <c r="H1227" s="126"/>
      <c r="I1227" s="126"/>
      <c r="J1227" s="126"/>
      <c r="K1227" s="126"/>
      <c r="L1227" s="126"/>
      <c r="M1227" s="126"/>
      <c r="N1227" s="126"/>
      <c r="O1227" s="126"/>
      <c r="P1227" s="126"/>
      <c r="Q1227" s="126"/>
      <c r="R1227" s="20"/>
      <c r="S1227" s="24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</row>
    <row r="1228" ht="7.5" customHeight="1">
      <c r="A1228" s="1"/>
      <c r="B1228" s="24"/>
      <c r="C1228" s="24"/>
      <c r="D1228" s="24"/>
      <c r="E1228" s="24"/>
      <c r="F1228" s="129"/>
      <c r="G1228" s="128"/>
      <c r="H1228" s="128"/>
      <c r="I1228" s="126"/>
      <c r="J1228" s="129"/>
      <c r="K1228" s="128"/>
      <c r="L1228" s="129"/>
      <c r="M1228" s="128"/>
      <c r="N1228" s="128"/>
      <c r="O1228" s="128"/>
      <c r="P1228" s="128"/>
      <c r="Q1228" s="128"/>
      <c r="R1228" s="126"/>
      <c r="S1228" s="20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</row>
    <row r="1229" ht="7.5" customHeight="1">
      <c r="A1229" s="1"/>
      <c r="B1229" s="24"/>
      <c r="C1229" s="24"/>
      <c r="D1229" s="24"/>
      <c r="E1229" s="24"/>
      <c r="F1229" s="129"/>
      <c r="G1229" s="128"/>
      <c r="H1229" s="128"/>
      <c r="I1229" s="128"/>
      <c r="J1229" s="129"/>
      <c r="K1229" s="128"/>
      <c r="L1229" s="129"/>
      <c r="M1229" s="128"/>
      <c r="N1229" s="128"/>
      <c r="O1229" s="128"/>
      <c r="P1229" s="128"/>
      <c r="Q1229" s="128"/>
      <c r="R1229" s="124" t="s">
        <v>21</v>
      </c>
      <c r="S1229" s="81" t="s">
        <v>328</v>
      </c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</row>
    <row r="1230" ht="7.5" customHeight="1">
      <c r="A1230" s="1"/>
      <c r="B1230" s="24"/>
      <c r="C1230" s="24"/>
      <c r="D1230" s="24"/>
      <c r="E1230" s="24"/>
      <c r="F1230" s="126"/>
      <c r="G1230" s="126"/>
      <c r="H1230" s="126"/>
      <c r="I1230" s="126"/>
      <c r="J1230" s="126"/>
      <c r="K1230" s="126"/>
      <c r="L1230" s="126"/>
      <c r="M1230" s="126"/>
      <c r="N1230" s="126"/>
      <c r="O1230" s="126"/>
      <c r="P1230" s="126"/>
      <c r="Q1230" s="126"/>
      <c r="R1230" s="20"/>
      <c r="S1230" s="20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</row>
    <row r="1231" ht="7.5" customHeight="1">
      <c r="A1231" s="1"/>
      <c r="B1231" s="24"/>
      <c r="C1231" s="24"/>
      <c r="D1231" s="24"/>
      <c r="E1231" s="24"/>
      <c r="F1231" s="126"/>
      <c r="G1231" s="126"/>
      <c r="H1231" s="126"/>
      <c r="I1231" s="126"/>
      <c r="J1231" s="126"/>
      <c r="K1231" s="126"/>
      <c r="L1231" s="126"/>
      <c r="M1231" s="126"/>
      <c r="N1231" s="126"/>
      <c r="O1231" s="126"/>
      <c r="P1231" s="126"/>
      <c r="Q1231" s="126"/>
      <c r="R1231" s="124" t="s">
        <v>21</v>
      </c>
      <c r="S1231" s="81" t="s">
        <v>329</v>
      </c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</row>
    <row r="1232" ht="7.5" customHeight="1">
      <c r="A1232" s="1"/>
      <c r="B1232" s="24"/>
      <c r="C1232" s="24"/>
      <c r="D1232" s="24"/>
      <c r="E1232" s="24"/>
      <c r="F1232" s="126"/>
      <c r="G1232" s="126"/>
      <c r="H1232" s="126"/>
      <c r="I1232" s="126"/>
      <c r="J1232" s="126"/>
      <c r="K1232" s="126"/>
      <c r="L1232" s="126"/>
      <c r="M1232" s="126"/>
      <c r="N1232" s="126"/>
      <c r="O1232" s="126"/>
      <c r="P1232" s="126"/>
      <c r="Q1232" s="126"/>
      <c r="R1232" s="20"/>
      <c r="S1232" s="24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</row>
    <row r="1233" ht="7.5" customHeight="1">
      <c r="A1233" s="1"/>
      <c r="B1233" s="24"/>
      <c r="C1233" s="24"/>
      <c r="D1233" s="24"/>
      <c r="E1233" s="24"/>
      <c r="F1233" s="126"/>
      <c r="G1233" s="126"/>
      <c r="H1233" s="126"/>
      <c r="I1233" s="126"/>
      <c r="J1233" s="126"/>
      <c r="K1233" s="126"/>
      <c r="L1233" s="126"/>
      <c r="M1233" s="126"/>
      <c r="N1233" s="126"/>
      <c r="O1233" s="126"/>
      <c r="P1233" s="126"/>
      <c r="Q1233" s="126"/>
      <c r="R1233" s="126"/>
      <c r="S1233" s="20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</row>
    <row r="1234" ht="7.5" customHeight="1">
      <c r="A1234" s="25"/>
      <c r="B1234" s="24"/>
      <c r="C1234" s="24"/>
      <c r="D1234" s="24"/>
      <c r="E1234" s="24"/>
      <c r="F1234" s="126"/>
      <c r="G1234" s="126"/>
      <c r="H1234" s="126"/>
      <c r="I1234" s="126"/>
      <c r="J1234" s="126"/>
      <c r="K1234" s="126"/>
      <c r="L1234" s="126"/>
      <c r="M1234" s="126"/>
      <c r="N1234" s="126"/>
      <c r="O1234" s="126"/>
      <c r="P1234" s="126"/>
      <c r="Q1234" s="126"/>
      <c r="R1234" s="124" t="s">
        <v>21</v>
      </c>
      <c r="S1234" s="81" t="s">
        <v>330</v>
      </c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</row>
    <row r="1235" ht="7.5" customHeight="1">
      <c r="A1235" s="7"/>
      <c r="B1235" s="24"/>
      <c r="C1235" s="24"/>
      <c r="D1235" s="24"/>
      <c r="E1235" s="24"/>
      <c r="F1235" s="126"/>
      <c r="G1235" s="126"/>
      <c r="H1235" s="126"/>
      <c r="I1235" s="126"/>
      <c r="J1235" s="126"/>
      <c r="K1235" s="126"/>
      <c r="L1235" s="126"/>
      <c r="M1235" s="126"/>
      <c r="N1235" s="126"/>
      <c r="O1235" s="126"/>
      <c r="P1235" s="126"/>
      <c r="Q1235" s="126"/>
      <c r="R1235" s="20"/>
      <c r="S1235" s="24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</row>
    <row r="1236" ht="7.5" customHeight="1">
      <c r="A1236" s="7"/>
      <c r="B1236" s="24"/>
      <c r="C1236" s="24"/>
      <c r="D1236" s="24"/>
      <c r="E1236" s="24"/>
      <c r="F1236" s="126"/>
      <c r="G1236" s="126"/>
      <c r="H1236" s="126"/>
      <c r="I1236" s="126"/>
      <c r="J1236" s="126"/>
      <c r="K1236" s="126"/>
      <c r="L1236" s="126"/>
      <c r="M1236" s="126"/>
      <c r="N1236" s="126"/>
      <c r="O1236" s="126"/>
      <c r="P1236" s="126"/>
      <c r="Q1236" s="126"/>
      <c r="R1236" s="126"/>
      <c r="S1236" s="20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</row>
    <row r="1237" ht="7.5" customHeight="1">
      <c r="A1237" s="1"/>
      <c r="B1237" s="24"/>
      <c r="C1237" s="24"/>
      <c r="D1237" s="24"/>
      <c r="E1237" s="24"/>
      <c r="F1237" s="126"/>
      <c r="G1237" s="133" t="s">
        <v>331</v>
      </c>
      <c r="H1237" s="126"/>
      <c r="I1237" s="126"/>
      <c r="J1237" s="126"/>
      <c r="K1237" s="126"/>
      <c r="L1237" s="126"/>
      <c r="M1237" s="126"/>
      <c r="N1237" s="126"/>
      <c r="O1237" s="126"/>
      <c r="P1237" s="126"/>
      <c r="Q1237" s="126"/>
      <c r="R1237" s="124" t="s">
        <v>21</v>
      </c>
      <c r="S1237" s="81" t="s">
        <v>332</v>
      </c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</row>
    <row r="1238" ht="7.5" customHeight="1">
      <c r="A1238" s="1"/>
      <c r="B1238" s="24"/>
      <c r="C1238" s="24"/>
      <c r="D1238" s="24"/>
      <c r="E1238" s="24"/>
      <c r="F1238" s="126"/>
      <c r="G1238" s="24"/>
      <c r="H1238" s="126"/>
      <c r="I1238" s="310"/>
      <c r="J1238" s="126"/>
      <c r="K1238" s="126"/>
      <c r="L1238" s="126"/>
      <c r="M1238" s="126"/>
      <c r="N1238" s="126"/>
      <c r="O1238" s="126"/>
      <c r="P1238" s="126"/>
      <c r="Q1238" s="126"/>
      <c r="R1238" s="20"/>
      <c r="S1238" s="20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</row>
    <row r="1239" ht="7.5" customHeight="1">
      <c r="A1239" s="1"/>
      <c r="B1239" s="24"/>
      <c r="C1239" s="24"/>
      <c r="D1239" s="24"/>
      <c r="E1239" s="24"/>
      <c r="F1239" s="126"/>
      <c r="G1239" s="24"/>
      <c r="H1239" s="126"/>
      <c r="I1239" s="310"/>
      <c r="J1239" s="126"/>
      <c r="K1239" s="126"/>
      <c r="L1239" s="126"/>
      <c r="M1239" s="126"/>
      <c r="N1239" s="126"/>
      <c r="O1239" s="126"/>
      <c r="P1239" s="126"/>
      <c r="Q1239" s="126"/>
      <c r="R1239" s="124" t="s">
        <v>21</v>
      </c>
      <c r="S1239" s="81" t="s">
        <v>322</v>
      </c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</row>
    <row r="1240" ht="7.5" customHeight="1">
      <c r="A1240" s="1"/>
      <c r="B1240" s="24"/>
      <c r="C1240" s="24"/>
      <c r="D1240" s="24"/>
      <c r="E1240" s="24"/>
      <c r="F1240" s="126"/>
      <c r="G1240" s="87"/>
      <c r="H1240" s="126"/>
      <c r="I1240" s="311"/>
      <c r="J1240" s="126"/>
      <c r="K1240" s="126"/>
      <c r="L1240" s="126"/>
      <c r="M1240" s="126"/>
      <c r="N1240" s="126"/>
      <c r="O1240" s="126"/>
      <c r="P1240" s="126"/>
      <c r="Q1240" s="126"/>
      <c r="R1240" s="20"/>
      <c r="S1240" s="24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</row>
    <row r="1241" ht="7.5" customHeight="1">
      <c r="A1241" s="1"/>
      <c r="B1241" s="24"/>
      <c r="C1241" s="24"/>
      <c r="D1241" s="24"/>
      <c r="E1241" s="24"/>
      <c r="F1241" s="292">
        <v>4782.675</v>
      </c>
      <c r="G1241" s="135">
        <f>ROUND(F1241*mark_up,0)</f>
        <v>20996</v>
      </c>
      <c r="H1241" s="137"/>
      <c r="I1241" s="135" t="s">
        <v>25</v>
      </c>
      <c r="J1241" s="137"/>
      <c r="K1241" s="135" t="s">
        <v>25</v>
      </c>
      <c r="L1241" s="137"/>
      <c r="M1241" s="135" t="s">
        <v>25</v>
      </c>
      <c r="N1241" s="137"/>
      <c r="O1241" s="135" t="s">
        <v>25</v>
      </c>
      <c r="P1241" s="137"/>
      <c r="Q1241" s="135" t="s">
        <v>25</v>
      </c>
      <c r="R1241" s="129"/>
      <c r="S1241" s="20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</row>
    <row r="1242" ht="7.5" customHeight="1">
      <c r="A1242" s="1"/>
      <c r="B1242" s="24"/>
      <c r="C1242" s="24"/>
      <c r="D1242" s="24"/>
      <c r="E1242" s="24"/>
      <c r="F1242" s="87"/>
      <c r="G1242" s="87"/>
      <c r="H1242" s="87"/>
      <c r="I1242" s="87"/>
      <c r="J1242" s="87"/>
      <c r="K1242" s="87"/>
      <c r="L1242" s="87"/>
      <c r="M1242" s="87"/>
      <c r="N1242" s="87"/>
      <c r="O1242" s="87"/>
      <c r="P1242" s="87"/>
      <c r="Q1242" s="87"/>
      <c r="R1242" s="124" t="s">
        <v>21</v>
      </c>
      <c r="S1242" s="81" t="s">
        <v>323</v>
      </c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</row>
    <row r="1243" ht="7.5" customHeight="1">
      <c r="A1243" s="1"/>
      <c r="B1243" s="24"/>
      <c r="C1243" s="24"/>
      <c r="D1243" s="24"/>
      <c r="E1243" s="24"/>
      <c r="F1243" s="126"/>
      <c r="G1243" s="126"/>
      <c r="H1243" s="126"/>
      <c r="I1243" s="126"/>
      <c r="J1243" s="126"/>
      <c r="K1243" s="126"/>
      <c r="L1243" s="126"/>
      <c r="M1243" s="126"/>
      <c r="N1243" s="126"/>
      <c r="O1243" s="126"/>
      <c r="P1243" s="126"/>
      <c r="Q1243" s="126"/>
      <c r="R1243" s="20"/>
      <c r="S1243" s="24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</row>
    <row r="1244" ht="7.5" customHeight="1">
      <c r="A1244" s="1"/>
      <c r="B1244" s="24"/>
      <c r="C1244" s="24"/>
      <c r="D1244" s="24"/>
      <c r="E1244" s="24"/>
      <c r="F1244" s="126"/>
      <c r="G1244" s="126"/>
      <c r="H1244" s="126"/>
      <c r="I1244" s="126"/>
      <c r="J1244" s="126"/>
      <c r="K1244" s="126"/>
      <c r="L1244" s="126"/>
      <c r="M1244" s="126"/>
      <c r="N1244" s="126"/>
      <c r="O1244" s="126"/>
      <c r="P1244" s="126"/>
      <c r="Q1244" s="126"/>
      <c r="R1244" s="126"/>
      <c r="S1244" s="20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</row>
    <row r="1245" ht="7.5" customHeight="1">
      <c r="A1245" s="1"/>
      <c r="B1245" s="24"/>
      <c r="C1245" s="24"/>
      <c r="D1245" s="24"/>
      <c r="E1245" s="24"/>
      <c r="F1245" s="126"/>
      <c r="G1245" s="126"/>
      <c r="H1245" s="126"/>
      <c r="I1245" s="126"/>
      <c r="J1245" s="126"/>
      <c r="K1245" s="126"/>
      <c r="L1245" s="126"/>
      <c r="M1245" s="126"/>
      <c r="N1245" s="126"/>
      <c r="O1245" s="126"/>
      <c r="P1245" s="126"/>
      <c r="Q1245" s="126"/>
      <c r="R1245" s="124" t="s">
        <v>21</v>
      </c>
      <c r="S1245" s="81" t="s">
        <v>104</v>
      </c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</row>
    <row r="1246" ht="7.5" customHeight="1">
      <c r="A1246" s="1"/>
      <c r="B1246" s="24"/>
      <c r="C1246" s="24"/>
      <c r="D1246" s="24"/>
      <c r="E1246" s="24"/>
      <c r="F1246" s="126"/>
      <c r="G1246" s="126"/>
      <c r="H1246" s="126"/>
      <c r="I1246" s="126"/>
      <c r="J1246" s="126"/>
      <c r="K1246" s="126"/>
      <c r="L1246" s="126"/>
      <c r="M1246" s="126"/>
      <c r="N1246" s="126"/>
      <c r="O1246" s="126"/>
      <c r="P1246" s="126"/>
      <c r="Q1246" s="126"/>
      <c r="R1246" s="20"/>
      <c r="S1246" s="24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</row>
    <row r="1247" ht="7.5" customHeight="1">
      <c r="A1247" s="1"/>
      <c r="B1247" s="24"/>
      <c r="C1247" s="24"/>
      <c r="D1247" s="24"/>
      <c r="E1247" s="24"/>
      <c r="F1247" s="126"/>
      <c r="G1247" s="126"/>
      <c r="H1247" s="126"/>
      <c r="I1247" s="126"/>
      <c r="J1247" s="126"/>
      <c r="K1247" s="126"/>
      <c r="L1247" s="126"/>
      <c r="M1247" s="126"/>
      <c r="N1247" s="126"/>
      <c r="O1247" s="126"/>
      <c r="P1247" s="126"/>
      <c r="Q1247" s="126"/>
      <c r="R1247" s="129"/>
      <c r="S1247" s="20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</row>
    <row r="1248" ht="7.5" customHeight="1">
      <c r="A1248" s="1"/>
      <c r="B1248" s="24"/>
      <c r="C1248" s="24"/>
      <c r="D1248" s="24"/>
      <c r="E1248" s="24"/>
      <c r="F1248" s="126"/>
      <c r="G1248" s="126"/>
      <c r="H1248" s="126"/>
      <c r="I1248" s="126"/>
      <c r="J1248" s="126"/>
      <c r="K1248" s="126"/>
      <c r="L1248" s="126"/>
      <c r="M1248" s="126"/>
      <c r="N1248" s="126"/>
      <c r="O1248" s="126"/>
      <c r="P1248" s="126"/>
      <c r="Q1248" s="126"/>
      <c r="R1248" s="124" t="s">
        <v>21</v>
      </c>
      <c r="S1248" s="81" t="s">
        <v>324</v>
      </c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</row>
    <row r="1249" ht="7.5" customHeight="1">
      <c r="A1249" s="1"/>
      <c r="B1249" s="24"/>
      <c r="C1249" s="24"/>
      <c r="D1249" s="24"/>
      <c r="E1249" s="24"/>
      <c r="F1249" s="126"/>
      <c r="G1249" s="126"/>
      <c r="H1249" s="126"/>
      <c r="I1249" s="126"/>
      <c r="J1249" s="126"/>
      <c r="K1249" s="126"/>
      <c r="L1249" s="126"/>
      <c r="M1249" s="126"/>
      <c r="N1249" s="126"/>
      <c r="O1249" s="126"/>
      <c r="P1249" s="126"/>
      <c r="Q1249" s="126"/>
      <c r="R1249" s="20"/>
      <c r="S1249" s="24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</row>
    <row r="1250" ht="7.5" customHeight="1">
      <c r="A1250" s="1"/>
      <c r="B1250" s="24"/>
      <c r="C1250" s="24"/>
      <c r="D1250" s="24"/>
      <c r="E1250" s="24"/>
      <c r="F1250" s="126"/>
      <c r="G1250" s="126"/>
      <c r="H1250" s="126"/>
      <c r="I1250" s="126"/>
      <c r="J1250" s="126"/>
      <c r="K1250" s="126"/>
      <c r="L1250" s="126"/>
      <c r="M1250" s="126"/>
      <c r="N1250" s="126"/>
      <c r="O1250" s="126"/>
      <c r="P1250" s="126"/>
      <c r="Q1250" s="126"/>
      <c r="R1250" s="129"/>
      <c r="S1250" s="24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</row>
    <row r="1251" ht="7.5" customHeight="1">
      <c r="A1251" s="1"/>
      <c r="B1251" s="24"/>
      <c r="C1251" s="24"/>
      <c r="D1251" s="24"/>
      <c r="E1251" s="24"/>
      <c r="F1251" s="126"/>
      <c r="G1251" s="126"/>
      <c r="H1251" s="126"/>
      <c r="I1251" s="126"/>
      <c r="J1251" s="126"/>
      <c r="K1251" s="126"/>
      <c r="L1251" s="126"/>
      <c r="M1251" s="126"/>
      <c r="N1251" s="126"/>
      <c r="O1251" s="126"/>
      <c r="P1251" s="126"/>
      <c r="Q1251" s="126"/>
      <c r="R1251" s="126"/>
      <c r="S1251" s="24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</row>
    <row r="1252" ht="7.5" customHeight="1">
      <c r="A1252" s="1"/>
      <c r="B1252" s="24"/>
      <c r="C1252" s="24"/>
      <c r="D1252" s="24"/>
      <c r="E1252" s="24"/>
      <c r="F1252" s="126"/>
      <c r="G1252" s="126"/>
      <c r="H1252" s="126"/>
      <c r="I1252" s="126"/>
      <c r="J1252" s="126"/>
      <c r="K1252" s="126"/>
      <c r="L1252" s="126"/>
      <c r="M1252" s="126"/>
      <c r="N1252" s="126"/>
      <c r="O1252" s="126"/>
      <c r="P1252" s="126"/>
      <c r="Q1252" s="126"/>
      <c r="R1252" s="126"/>
      <c r="S1252" s="24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</row>
    <row r="1253" ht="7.5" customHeight="1">
      <c r="A1253" s="1"/>
      <c r="B1253" s="24"/>
      <c r="C1253" s="24"/>
      <c r="D1253" s="24"/>
      <c r="E1253" s="24"/>
      <c r="F1253" s="126"/>
      <c r="G1253" s="126"/>
      <c r="H1253" s="126"/>
      <c r="I1253" s="126"/>
      <c r="J1253" s="126"/>
      <c r="K1253" s="126"/>
      <c r="L1253" s="126"/>
      <c r="M1253" s="126"/>
      <c r="N1253" s="126"/>
      <c r="O1253" s="126"/>
      <c r="P1253" s="126"/>
      <c r="Q1253" s="126"/>
      <c r="R1253" s="126"/>
      <c r="S1253" s="20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</row>
    <row r="1254" ht="7.5" customHeight="1">
      <c r="A1254" s="1"/>
      <c r="B1254" s="24"/>
      <c r="C1254" s="24"/>
      <c r="D1254" s="24"/>
      <c r="E1254" s="24"/>
      <c r="F1254" s="126"/>
      <c r="G1254" s="126"/>
      <c r="H1254" s="126"/>
      <c r="I1254" s="126"/>
      <c r="J1254" s="126"/>
      <c r="K1254" s="126"/>
      <c r="L1254" s="126"/>
      <c r="M1254" s="126"/>
      <c r="N1254" s="126"/>
      <c r="O1254" s="126"/>
      <c r="P1254" s="126"/>
      <c r="Q1254" s="126"/>
      <c r="R1254" s="126"/>
      <c r="S1254" s="12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</row>
    <row r="1255" ht="7.5" customHeight="1">
      <c r="A1255" s="1"/>
      <c r="B1255" s="24"/>
      <c r="C1255" s="24"/>
      <c r="D1255" s="24"/>
      <c r="E1255" s="24"/>
      <c r="F1255" s="126"/>
      <c r="G1255" s="126"/>
      <c r="H1255" s="126"/>
      <c r="I1255" s="126"/>
      <c r="J1255" s="126"/>
      <c r="K1255" s="126"/>
      <c r="L1255" s="126"/>
      <c r="M1255" s="126"/>
      <c r="N1255" s="126"/>
      <c r="O1255" s="126"/>
      <c r="P1255" s="126"/>
      <c r="Q1255" s="126"/>
      <c r="R1255" s="126"/>
      <c r="S1255" s="12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</row>
    <row r="1256" ht="7.5" customHeight="1">
      <c r="A1256" s="1"/>
      <c r="B1256" s="24"/>
      <c r="C1256" s="20"/>
      <c r="D1256" s="24"/>
      <c r="E1256" s="24"/>
      <c r="F1256" s="126"/>
      <c r="G1256" s="126"/>
      <c r="H1256" s="126"/>
      <c r="I1256" s="126"/>
      <c r="J1256" s="126"/>
      <c r="K1256" s="126"/>
      <c r="L1256" s="126"/>
      <c r="M1256" s="126"/>
      <c r="N1256" s="126"/>
      <c r="O1256" s="126"/>
      <c r="P1256" s="126"/>
      <c r="Q1256" s="126"/>
      <c r="R1256" s="126"/>
      <c r="S1256" s="12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</row>
    <row r="1257" ht="7.5" customHeight="1">
      <c r="A1257" s="1"/>
      <c r="B1257" s="24"/>
      <c r="C1257" s="94" t="s">
        <v>325</v>
      </c>
      <c r="D1257" s="24"/>
      <c r="E1257" s="24"/>
      <c r="F1257" s="126"/>
      <c r="G1257" s="126"/>
      <c r="H1257" s="126"/>
      <c r="I1257" s="126"/>
      <c r="J1257" s="126"/>
      <c r="K1257" s="126"/>
      <c r="L1257" s="126"/>
      <c r="M1257" s="126"/>
      <c r="N1257" s="126"/>
      <c r="O1257" s="126"/>
      <c r="P1257" s="126"/>
      <c r="Q1257" s="126"/>
      <c r="R1257" s="126"/>
      <c r="S1257" s="12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</row>
    <row r="1258" ht="7.5" customHeight="1">
      <c r="A1258" s="7"/>
      <c r="B1258" s="24"/>
      <c r="C1258" s="24"/>
      <c r="D1258" s="24"/>
      <c r="E1258" s="24"/>
      <c r="F1258" s="126"/>
      <c r="G1258" s="126"/>
      <c r="H1258" s="126"/>
      <c r="I1258" s="126"/>
      <c r="J1258" s="126"/>
      <c r="K1258" s="126"/>
      <c r="L1258" s="126"/>
      <c r="M1258" s="126"/>
      <c r="N1258" s="126"/>
      <c r="O1258" s="126"/>
      <c r="P1258" s="126"/>
      <c r="Q1258" s="126"/>
      <c r="R1258" s="126"/>
      <c r="S1258" s="12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</row>
    <row r="1259" ht="7.5" customHeight="1">
      <c r="A1259" s="7"/>
      <c r="B1259" s="98"/>
      <c r="C1259" s="98"/>
      <c r="D1259" s="98"/>
      <c r="E1259" s="98"/>
      <c r="F1259" s="143"/>
      <c r="G1259" s="143"/>
      <c r="H1259" s="143"/>
      <c r="I1259" s="143"/>
      <c r="J1259" s="143"/>
      <c r="K1259" s="143"/>
      <c r="L1259" s="143"/>
      <c r="M1259" s="143"/>
      <c r="N1259" s="143"/>
      <c r="O1259" s="143"/>
      <c r="P1259" s="143"/>
      <c r="Q1259" s="143"/>
      <c r="R1259" s="143"/>
      <c r="S1259" s="143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</row>
    <row r="1260" ht="7.5" customHeight="1">
      <c r="A1260" s="7"/>
      <c r="B1260" s="269"/>
      <c r="C1260" s="269"/>
      <c r="D1260" s="269"/>
      <c r="E1260" s="269"/>
      <c r="F1260" s="269"/>
      <c r="G1260" s="269"/>
      <c r="H1260" s="269"/>
      <c r="I1260" s="269"/>
      <c r="J1260" s="269"/>
      <c r="K1260" s="269"/>
      <c r="L1260" s="269"/>
      <c r="M1260" s="269"/>
      <c r="N1260" s="269"/>
      <c r="O1260" s="269"/>
      <c r="P1260" s="269"/>
      <c r="Q1260" s="269"/>
      <c r="R1260" s="269"/>
      <c r="S1260" s="269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</row>
    <row r="1261" ht="7.5" customHeight="1">
      <c r="A1261" s="1"/>
      <c r="B1261" s="269"/>
      <c r="C1261" s="269"/>
      <c r="D1261" s="269"/>
      <c r="E1261" s="269"/>
      <c r="F1261" s="269"/>
      <c r="G1261" s="269"/>
      <c r="H1261" s="269"/>
      <c r="I1261" s="269"/>
      <c r="J1261" s="269"/>
      <c r="K1261" s="269"/>
      <c r="L1261" s="269"/>
      <c r="M1261" s="269"/>
      <c r="N1261" s="269"/>
      <c r="O1261" s="269"/>
      <c r="P1261" s="269"/>
      <c r="Q1261" s="269"/>
      <c r="R1261" s="269"/>
      <c r="S1261" s="269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</row>
    <row r="1262" ht="7.5" customHeight="1">
      <c r="A1262" s="1"/>
      <c r="B1262" s="269"/>
      <c r="C1262" s="269"/>
      <c r="D1262" s="269"/>
      <c r="E1262" s="269"/>
      <c r="F1262" s="269"/>
      <c r="G1262" s="269"/>
      <c r="H1262" s="269"/>
      <c r="I1262" s="269"/>
      <c r="J1262" s="269"/>
      <c r="K1262" s="269"/>
      <c r="L1262" s="269"/>
      <c r="M1262" s="269"/>
      <c r="N1262" s="269"/>
      <c r="O1262" s="269"/>
      <c r="P1262" s="269"/>
      <c r="Q1262" s="269"/>
      <c r="R1262" s="269"/>
      <c r="S1262" s="269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</row>
    <row r="1263" ht="7.5" customHeight="1">
      <c r="A1263" s="1"/>
      <c r="B1263" s="269"/>
      <c r="C1263" s="269"/>
      <c r="D1263" s="269"/>
      <c r="E1263" s="269"/>
      <c r="F1263" s="269"/>
      <c r="G1263" s="269"/>
      <c r="H1263" s="269"/>
      <c r="I1263" s="269"/>
      <c r="J1263" s="269"/>
      <c r="K1263" s="269"/>
      <c r="L1263" s="269"/>
      <c r="M1263" s="269"/>
      <c r="N1263" s="269"/>
      <c r="O1263" s="269"/>
      <c r="P1263" s="269"/>
      <c r="Q1263" s="269"/>
      <c r="R1263" s="269"/>
      <c r="S1263" s="269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</row>
    <row r="1264" ht="7.5" customHeight="1">
      <c r="A1264" s="1"/>
      <c r="B1264" s="269"/>
      <c r="C1264" s="269"/>
      <c r="D1264" s="269"/>
      <c r="E1264" s="269"/>
      <c r="F1264" s="269"/>
      <c r="G1264" s="269"/>
      <c r="H1264" s="269"/>
      <c r="I1264" s="269"/>
      <c r="J1264" s="269"/>
      <c r="K1264" s="269"/>
      <c r="L1264" s="269"/>
      <c r="M1264" s="269"/>
      <c r="N1264" s="269"/>
      <c r="O1264" s="269"/>
      <c r="P1264" s="269"/>
      <c r="Q1264" s="269"/>
      <c r="R1264" s="269"/>
      <c r="S1264" s="269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</row>
    <row r="1265" ht="7.5" customHeight="1">
      <c r="A1265" s="1"/>
      <c r="B1265" s="269"/>
      <c r="C1265" s="269"/>
      <c r="D1265" s="269"/>
      <c r="E1265" s="269"/>
      <c r="F1265" s="269"/>
      <c r="G1265" s="269"/>
      <c r="H1265" s="269"/>
      <c r="I1265" s="269"/>
      <c r="J1265" s="269"/>
      <c r="K1265" s="269"/>
      <c r="L1265" s="269"/>
      <c r="M1265" s="269"/>
      <c r="N1265" s="269"/>
      <c r="O1265" s="269"/>
      <c r="P1265" s="269"/>
      <c r="Q1265" s="269"/>
      <c r="R1265" s="269"/>
      <c r="S1265" s="269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</row>
    <row r="1266" ht="7.5" customHeight="1">
      <c r="A1266" s="1"/>
      <c r="B1266" s="269"/>
      <c r="C1266" s="269"/>
      <c r="D1266" s="269"/>
      <c r="E1266" s="269"/>
      <c r="F1266" s="269"/>
      <c r="G1266" s="269"/>
      <c r="H1266" s="269"/>
      <c r="I1266" s="269"/>
      <c r="J1266" s="269"/>
      <c r="K1266" s="269"/>
      <c r="L1266" s="269"/>
      <c r="M1266" s="269"/>
      <c r="N1266" s="269"/>
      <c r="O1266" s="269"/>
      <c r="P1266" s="269"/>
      <c r="Q1266" s="269"/>
      <c r="R1266" s="269"/>
      <c r="S1266" s="269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</row>
    <row r="1267" ht="7.5" customHeight="1">
      <c r="A1267" s="1"/>
      <c r="B1267" s="269"/>
      <c r="C1267" s="269"/>
      <c r="D1267" s="269"/>
      <c r="E1267" s="269"/>
      <c r="F1267" s="269"/>
      <c r="G1267" s="269"/>
      <c r="H1267" s="269"/>
      <c r="I1267" s="269"/>
      <c r="J1267" s="269"/>
      <c r="K1267" s="269"/>
      <c r="L1267" s="269"/>
      <c r="M1267" s="269"/>
      <c r="N1267" s="269"/>
      <c r="O1267" s="269"/>
      <c r="P1267" s="269"/>
      <c r="Q1267" s="269"/>
      <c r="R1267" s="269"/>
      <c r="S1267" s="269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</row>
    <row r="1268" ht="7.5" customHeight="1">
      <c r="A1268" s="1"/>
      <c r="B1268" s="269"/>
      <c r="C1268" s="269"/>
      <c r="D1268" s="269"/>
      <c r="E1268" s="269"/>
      <c r="F1268" s="269"/>
      <c r="G1268" s="269"/>
      <c r="H1268" s="269"/>
      <c r="I1268" s="269"/>
      <c r="J1268" s="269"/>
      <c r="K1268" s="269"/>
      <c r="L1268" s="269"/>
      <c r="M1268" s="269"/>
      <c r="N1268" s="269"/>
      <c r="O1268" s="269"/>
      <c r="P1268" s="269"/>
      <c r="Q1268" s="269"/>
      <c r="R1268" s="269"/>
      <c r="S1268" s="269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</row>
    <row r="1269" ht="7.5" customHeight="1">
      <c r="A1269" s="1"/>
      <c r="B1269" s="269"/>
      <c r="C1269" s="269"/>
      <c r="D1269" s="269"/>
      <c r="E1269" s="269"/>
      <c r="F1269" s="269"/>
      <c r="G1269" s="269"/>
      <c r="H1269" s="269"/>
      <c r="I1269" s="269"/>
      <c r="J1269" s="269"/>
      <c r="K1269" s="269"/>
      <c r="L1269" s="269"/>
      <c r="M1269" s="269"/>
      <c r="N1269" s="269"/>
      <c r="O1269" s="269"/>
      <c r="P1269" s="269"/>
      <c r="Q1269" s="269"/>
      <c r="R1269" s="269"/>
      <c r="S1269" s="269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</row>
    <row r="1270" ht="7.5" customHeight="1">
      <c r="A1270" s="1"/>
      <c r="B1270" s="269"/>
      <c r="C1270" s="269"/>
      <c r="D1270" s="269"/>
      <c r="E1270" s="269"/>
      <c r="F1270" s="269"/>
      <c r="G1270" s="269"/>
      <c r="H1270" s="269"/>
      <c r="I1270" s="269"/>
      <c r="J1270" s="269"/>
      <c r="K1270" s="269"/>
      <c r="L1270" s="269"/>
      <c r="M1270" s="269"/>
      <c r="N1270" s="269"/>
      <c r="O1270" s="269"/>
      <c r="P1270" s="269"/>
      <c r="Q1270" s="269"/>
      <c r="R1270" s="269"/>
      <c r="S1270" s="269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</row>
    <row r="1271" ht="7.5" customHeight="1">
      <c r="A1271" s="1"/>
      <c r="B1271" s="269"/>
      <c r="C1271" s="269"/>
      <c r="D1271" s="269"/>
      <c r="E1271" s="269"/>
      <c r="F1271" s="269"/>
      <c r="G1271" s="269"/>
      <c r="H1271" s="269"/>
      <c r="I1271" s="269"/>
      <c r="J1271" s="269"/>
      <c r="K1271" s="269"/>
      <c r="L1271" s="269"/>
      <c r="M1271" s="269"/>
      <c r="N1271" s="269"/>
      <c r="O1271" s="269"/>
      <c r="P1271" s="269"/>
      <c r="Q1271" s="269"/>
      <c r="R1271" s="269"/>
      <c r="S1271" s="269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</row>
    <row r="1272" ht="7.5" customHeight="1">
      <c r="A1272" s="1"/>
      <c r="B1272" s="269"/>
      <c r="C1272" s="269"/>
      <c r="D1272" s="269"/>
      <c r="E1272" s="269"/>
      <c r="F1272" s="269"/>
      <c r="G1272" s="269"/>
      <c r="H1272" s="269"/>
      <c r="I1272" s="269"/>
      <c r="J1272" s="269"/>
      <c r="K1272" s="269"/>
      <c r="L1272" s="269"/>
      <c r="M1272" s="269"/>
      <c r="N1272" s="269"/>
      <c r="O1272" s="269"/>
      <c r="P1272" s="269"/>
      <c r="Q1272" s="269"/>
      <c r="R1272" s="269"/>
      <c r="S1272" s="269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</row>
    <row r="1273" ht="7.5" customHeight="1">
      <c r="A1273" s="1"/>
      <c r="B1273" s="269"/>
      <c r="C1273" s="269"/>
      <c r="D1273" s="269"/>
      <c r="E1273" s="269"/>
      <c r="F1273" s="269"/>
      <c r="G1273" s="269"/>
      <c r="H1273" s="269"/>
      <c r="I1273" s="269"/>
      <c r="J1273" s="269"/>
      <c r="K1273" s="269"/>
      <c r="L1273" s="269"/>
      <c r="M1273" s="269"/>
      <c r="N1273" s="269"/>
      <c r="O1273" s="269"/>
      <c r="P1273" s="269"/>
      <c r="Q1273" s="269"/>
      <c r="R1273" s="269"/>
      <c r="S1273" s="269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</row>
    <row r="1274" ht="7.5" customHeight="1">
      <c r="A1274" s="25"/>
      <c r="B1274" s="269"/>
      <c r="C1274" s="269"/>
      <c r="D1274" s="269"/>
      <c r="E1274" s="269"/>
      <c r="F1274" s="269"/>
      <c r="G1274" s="269"/>
      <c r="H1274" s="269"/>
      <c r="I1274" s="269"/>
      <c r="J1274" s="269"/>
      <c r="K1274" s="269"/>
      <c r="L1274" s="269"/>
      <c r="M1274" s="269"/>
      <c r="N1274" s="269"/>
      <c r="O1274" s="269"/>
      <c r="P1274" s="269"/>
      <c r="Q1274" s="269"/>
      <c r="R1274" s="269"/>
      <c r="S1274" s="269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</row>
    <row r="1275" ht="7.5" customHeight="1">
      <c r="A1275" s="25"/>
      <c r="B1275" s="269"/>
      <c r="C1275" s="269"/>
      <c r="D1275" s="269"/>
      <c r="E1275" s="269"/>
      <c r="F1275" s="269"/>
      <c r="G1275" s="269"/>
      <c r="H1275" s="269"/>
      <c r="I1275" s="269"/>
      <c r="J1275" s="269"/>
      <c r="K1275" s="269"/>
      <c r="L1275" s="269"/>
      <c r="M1275" s="269"/>
      <c r="N1275" s="269"/>
      <c r="O1275" s="269"/>
      <c r="P1275" s="269"/>
      <c r="Q1275" s="269"/>
      <c r="R1275" s="269"/>
      <c r="S1275" s="269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</row>
    <row r="1276" ht="7.5" customHeight="1">
      <c r="A1276" s="25"/>
      <c r="B1276" s="269"/>
      <c r="C1276" s="269"/>
      <c r="D1276" s="269"/>
      <c r="E1276" s="269"/>
      <c r="F1276" s="269"/>
      <c r="G1276" s="269"/>
      <c r="H1276" s="269"/>
      <c r="I1276" s="269"/>
      <c r="J1276" s="269"/>
      <c r="K1276" s="269"/>
      <c r="L1276" s="269"/>
      <c r="M1276" s="269"/>
      <c r="N1276" s="269"/>
      <c r="O1276" s="269"/>
      <c r="P1276" s="269"/>
      <c r="Q1276" s="269"/>
      <c r="R1276" s="269"/>
      <c r="S1276" s="269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</row>
    <row r="1277" ht="7.5" customHeight="1">
      <c r="A1277" s="1"/>
      <c r="B1277" s="269"/>
      <c r="C1277" s="269"/>
      <c r="D1277" s="269"/>
      <c r="E1277" s="269"/>
      <c r="F1277" s="269"/>
      <c r="G1277" s="269"/>
      <c r="H1277" s="269"/>
      <c r="I1277" s="269"/>
      <c r="J1277" s="269"/>
      <c r="K1277" s="269"/>
      <c r="L1277" s="269"/>
      <c r="M1277" s="269"/>
      <c r="N1277" s="269"/>
      <c r="O1277" s="269"/>
      <c r="P1277" s="269"/>
      <c r="Q1277" s="269"/>
      <c r="R1277" s="269"/>
      <c r="S1277" s="269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</row>
    <row r="1278" ht="7.5" customHeight="1">
      <c r="A1278" s="1"/>
      <c r="B1278" s="270"/>
      <c r="C1278" s="270"/>
      <c r="D1278" s="270"/>
      <c r="E1278" s="270"/>
      <c r="F1278" s="270"/>
      <c r="G1278" s="270"/>
      <c r="H1278" s="270"/>
      <c r="I1278" s="270"/>
      <c r="J1278" s="270"/>
      <c r="K1278" s="270"/>
      <c r="L1278" s="270"/>
      <c r="M1278" s="270"/>
      <c r="N1278" s="270"/>
      <c r="O1278" s="270"/>
      <c r="P1278" s="270"/>
      <c r="Q1278" s="270"/>
      <c r="R1278" s="270"/>
      <c r="S1278" s="270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</row>
    <row r="1279" ht="11.25" customHeight="1">
      <c r="A1279" s="7"/>
      <c r="B1279" s="113"/>
      <c r="C1279" s="114"/>
      <c r="D1279" s="114"/>
      <c r="E1279" s="114"/>
      <c r="F1279" s="114"/>
      <c r="G1279" s="114"/>
      <c r="H1279" s="114"/>
      <c r="I1279" s="114"/>
      <c r="J1279" s="114"/>
      <c r="K1279" s="114"/>
      <c r="L1279" s="114"/>
      <c r="M1279" s="114"/>
      <c r="N1279" s="114"/>
      <c r="O1279" s="114"/>
      <c r="P1279" s="114"/>
      <c r="Q1279" s="114"/>
      <c r="R1279" s="115"/>
      <c r="S1279" s="165" t="s">
        <v>43</v>
      </c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</row>
    <row r="1280" ht="11.25" customHeight="1">
      <c r="A1280" s="7"/>
      <c r="B1280" s="88"/>
      <c r="C1280" s="88"/>
      <c r="D1280" s="88"/>
      <c r="E1280" s="88"/>
      <c r="F1280" s="88"/>
      <c r="G1280" s="88"/>
      <c r="H1280" s="88"/>
      <c r="I1280" s="88"/>
      <c r="J1280" s="88"/>
      <c r="K1280" s="88"/>
      <c r="L1280" s="88"/>
      <c r="M1280" s="88"/>
      <c r="N1280" s="88"/>
      <c r="O1280" s="88"/>
      <c r="P1280" s="88"/>
      <c r="Q1280" s="88"/>
      <c r="R1280" s="95"/>
      <c r="S1280" s="87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</row>
    <row r="1281" ht="11.25" customHeight="1">
      <c r="A1281" s="7"/>
      <c r="B1281" s="117" t="s">
        <v>333</v>
      </c>
      <c r="C1281" s="118"/>
      <c r="D1281" s="118"/>
      <c r="E1281" s="118"/>
      <c r="F1281" s="118"/>
      <c r="G1281" s="118"/>
      <c r="H1281" s="118"/>
      <c r="I1281" s="118"/>
      <c r="J1281" s="118"/>
      <c r="K1281" s="118"/>
      <c r="L1281" s="118"/>
      <c r="M1281" s="118"/>
      <c r="N1281" s="118"/>
      <c r="O1281" s="118"/>
      <c r="P1281" s="118"/>
      <c r="Q1281" s="118"/>
      <c r="R1281" s="118"/>
      <c r="S1281" s="119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</row>
    <row r="1282" ht="61.5" customHeight="1">
      <c r="A1282" s="1"/>
      <c r="B1282" s="2"/>
      <c r="C1282" s="3"/>
      <c r="D1282" s="3"/>
      <c r="E1282" s="61"/>
      <c r="F1282" s="61"/>
      <c r="G1282" s="61"/>
      <c r="H1282" s="61"/>
      <c r="I1282" s="61"/>
      <c r="J1282" s="61"/>
      <c r="K1282" s="61"/>
      <c r="L1282" s="61"/>
      <c r="M1282" s="61"/>
      <c r="N1282" s="61"/>
      <c r="O1282" s="62" t="s">
        <v>5</v>
      </c>
      <c r="P1282" s="63"/>
      <c r="Q1282" s="63"/>
      <c r="R1282" s="63"/>
      <c r="S1282" s="64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</row>
    <row r="1283" ht="34.5" customHeight="1">
      <c r="A1283" s="1"/>
      <c r="B1283" s="244" t="s">
        <v>6</v>
      </c>
      <c r="C1283" s="244" t="s">
        <v>7</v>
      </c>
      <c r="D1283" s="244" t="s">
        <v>8</v>
      </c>
      <c r="E1283" s="244" t="s">
        <v>9</v>
      </c>
      <c r="F1283" s="245" t="s">
        <v>10</v>
      </c>
      <c r="G1283" s="246" t="s">
        <v>11</v>
      </c>
      <c r="H1283" s="245" t="s">
        <v>10</v>
      </c>
      <c r="I1283" s="246" t="s">
        <v>12</v>
      </c>
      <c r="J1283" s="245" t="s">
        <v>10</v>
      </c>
      <c r="K1283" s="246" t="s">
        <v>13</v>
      </c>
      <c r="L1283" s="245" t="s">
        <v>10</v>
      </c>
      <c r="M1283" s="246" t="s">
        <v>14</v>
      </c>
      <c r="N1283" s="245" t="s">
        <v>10</v>
      </c>
      <c r="O1283" s="246" t="s">
        <v>15</v>
      </c>
      <c r="P1283" s="245" t="s">
        <v>10</v>
      </c>
      <c r="Q1283" s="246" t="s">
        <v>16</v>
      </c>
      <c r="R1283" s="247" t="s">
        <v>17</v>
      </c>
      <c r="S1283" s="69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</row>
    <row r="1284" ht="7.5" customHeight="1">
      <c r="A1284" s="1"/>
      <c r="B1284" s="120" t="s">
        <v>18</v>
      </c>
      <c r="C1284" s="107" t="s">
        <v>313</v>
      </c>
      <c r="D1284" s="177" t="s">
        <v>314</v>
      </c>
      <c r="E1284" s="308" t="s">
        <v>25</v>
      </c>
      <c r="F1284" s="122"/>
      <c r="G1284" s="122"/>
      <c r="H1284" s="122"/>
      <c r="I1284" s="122"/>
      <c r="J1284" s="122"/>
      <c r="K1284" s="122"/>
      <c r="L1284" s="122"/>
      <c r="M1284" s="122"/>
      <c r="N1284" s="122"/>
      <c r="O1284" s="122"/>
      <c r="P1284" s="122"/>
      <c r="Q1284" s="122"/>
      <c r="R1284" s="202" t="s">
        <v>21</v>
      </c>
      <c r="S1284" s="102" t="s">
        <v>334</v>
      </c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</row>
    <row r="1285" ht="7.5" customHeight="1">
      <c r="A1285" s="1"/>
      <c r="B1285" s="24"/>
      <c r="C1285" s="24"/>
      <c r="D1285" s="24"/>
      <c r="E1285" s="24"/>
      <c r="F1285" s="126"/>
      <c r="G1285" s="126"/>
      <c r="H1285" s="126"/>
      <c r="I1285" s="126"/>
      <c r="J1285" s="126"/>
      <c r="K1285" s="126"/>
      <c r="L1285" s="126"/>
      <c r="M1285" s="126"/>
      <c r="N1285" s="126"/>
      <c r="O1285" s="126"/>
      <c r="P1285" s="126"/>
      <c r="Q1285" s="126"/>
      <c r="R1285" s="20"/>
      <c r="S1285" s="24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</row>
    <row r="1286" ht="7.5" customHeight="1">
      <c r="A1286" s="1"/>
      <c r="B1286" s="24"/>
      <c r="C1286" s="24"/>
      <c r="D1286" s="24"/>
      <c r="E1286" s="24"/>
      <c r="F1286" s="126"/>
      <c r="G1286" s="126"/>
      <c r="H1286" s="126"/>
      <c r="I1286" s="126"/>
      <c r="J1286" s="126"/>
      <c r="K1286" s="126"/>
      <c r="L1286" s="126"/>
      <c r="M1286" s="126"/>
      <c r="N1286" s="126"/>
      <c r="O1286" s="126"/>
      <c r="P1286" s="126"/>
      <c r="Q1286" s="126"/>
      <c r="R1286" s="126"/>
      <c r="S1286" s="20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</row>
    <row r="1287" ht="7.5" customHeight="1">
      <c r="A1287" s="1"/>
      <c r="B1287" s="24"/>
      <c r="C1287" s="24"/>
      <c r="D1287" s="24"/>
      <c r="E1287" s="24"/>
      <c r="F1287" s="126"/>
      <c r="G1287" s="126"/>
      <c r="H1287" s="126"/>
      <c r="I1287" s="126"/>
      <c r="J1287" s="126"/>
      <c r="K1287" s="126"/>
      <c r="L1287" s="126"/>
      <c r="M1287" s="126"/>
      <c r="N1287" s="126"/>
      <c r="O1287" s="126"/>
      <c r="P1287" s="126"/>
      <c r="Q1287" s="126"/>
      <c r="R1287" s="124" t="s">
        <v>21</v>
      </c>
      <c r="S1287" s="81" t="s">
        <v>335</v>
      </c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</row>
    <row r="1288" ht="7.5" customHeight="1">
      <c r="A1288" s="1"/>
      <c r="B1288" s="24"/>
      <c r="C1288" s="24"/>
      <c r="D1288" s="24"/>
      <c r="E1288" s="24"/>
      <c r="F1288" s="126"/>
      <c r="G1288" s="126"/>
      <c r="H1288" s="126"/>
      <c r="I1288" s="126"/>
      <c r="J1288" s="126"/>
      <c r="K1288" s="126"/>
      <c r="L1288" s="126"/>
      <c r="M1288" s="126"/>
      <c r="N1288" s="126"/>
      <c r="O1288" s="126"/>
      <c r="P1288" s="126"/>
      <c r="Q1288" s="126"/>
      <c r="R1288" s="20"/>
      <c r="S1288" s="24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</row>
    <row r="1289" ht="7.5" customHeight="1">
      <c r="A1289" s="1"/>
      <c r="B1289" s="24"/>
      <c r="C1289" s="24"/>
      <c r="D1289" s="24"/>
      <c r="E1289" s="24"/>
      <c r="F1289" s="129"/>
      <c r="G1289" s="128"/>
      <c r="H1289" s="128"/>
      <c r="I1289" s="128"/>
      <c r="J1289" s="129"/>
      <c r="K1289" s="128"/>
      <c r="L1289" s="129"/>
      <c r="M1289" s="128"/>
      <c r="N1289" s="128"/>
      <c r="O1289" s="128"/>
      <c r="P1289" s="128"/>
      <c r="Q1289" s="128"/>
      <c r="R1289" s="126"/>
      <c r="S1289" s="20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</row>
    <row r="1290" ht="7.5" customHeight="1">
      <c r="A1290" s="1"/>
      <c r="B1290" s="24"/>
      <c r="C1290" s="24"/>
      <c r="D1290" s="24"/>
      <c r="E1290" s="24"/>
      <c r="F1290" s="129"/>
      <c r="G1290" s="128"/>
      <c r="H1290" s="128"/>
      <c r="I1290" s="128"/>
      <c r="J1290" s="129"/>
      <c r="K1290" s="128"/>
      <c r="L1290" s="129"/>
      <c r="M1290" s="128"/>
      <c r="N1290" s="128"/>
      <c r="O1290" s="128"/>
      <c r="P1290" s="128"/>
      <c r="Q1290" s="128"/>
      <c r="R1290" s="124" t="s">
        <v>21</v>
      </c>
      <c r="S1290" s="81" t="s">
        <v>336</v>
      </c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</row>
    <row r="1291" ht="7.5" customHeight="1">
      <c r="A1291" s="1"/>
      <c r="B1291" s="24"/>
      <c r="C1291" s="24"/>
      <c r="D1291" s="24"/>
      <c r="E1291" s="24"/>
      <c r="F1291" s="126"/>
      <c r="G1291" s="126"/>
      <c r="H1291" s="126"/>
      <c r="I1291" s="126"/>
      <c r="J1291" s="126"/>
      <c r="K1291" s="126"/>
      <c r="L1291" s="126"/>
      <c r="M1291" s="126"/>
      <c r="N1291" s="126"/>
      <c r="O1291" s="126"/>
      <c r="P1291" s="126"/>
      <c r="Q1291" s="126"/>
      <c r="R1291" s="20"/>
      <c r="S1291" s="24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</row>
    <row r="1292" ht="7.5" customHeight="1">
      <c r="A1292" s="1"/>
      <c r="B1292" s="24"/>
      <c r="C1292" s="24"/>
      <c r="D1292" s="24"/>
      <c r="E1292" s="24"/>
      <c r="F1292" s="126"/>
      <c r="G1292" s="126"/>
      <c r="H1292" s="126"/>
      <c r="I1292" s="126"/>
      <c r="J1292" s="126"/>
      <c r="K1292" s="126"/>
      <c r="L1292" s="126"/>
      <c r="M1292" s="126"/>
      <c r="N1292" s="126"/>
      <c r="O1292" s="126"/>
      <c r="P1292" s="126"/>
      <c r="Q1292" s="126"/>
      <c r="R1292" s="126"/>
      <c r="S1292" s="20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</row>
    <row r="1293" ht="7.5" customHeight="1">
      <c r="A1293" s="1"/>
      <c r="B1293" s="24"/>
      <c r="C1293" s="24"/>
      <c r="D1293" s="24"/>
      <c r="E1293" s="24"/>
      <c r="F1293" s="126"/>
      <c r="G1293" s="126"/>
      <c r="H1293" s="126"/>
      <c r="I1293" s="126"/>
      <c r="J1293" s="126"/>
      <c r="K1293" s="126"/>
      <c r="L1293" s="126"/>
      <c r="M1293" s="126"/>
      <c r="N1293" s="126"/>
      <c r="O1293" s="126"/>
      <c r="P1293" s="126"/>
      <c r="Q1293" s="126"/>
      <c r="R1293" s="124" t="s">
        <v>21</v>
      </c>
      <c r="S1293" s="81" t="s">
        <v>337</v>
      </c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</row>
    <row r="1294" ht="7.5" customHeight="1">
      <c r="A1294" s="1"/>
      <c r="B1294" s="24"/>
      <c r="C1294" s="24"/>
      <c r="D1294" s="24"/>
      <c r="E1294" s="24"/>
      <c r="F1294" s="126"/>
      <c r="G1294" s="126"/>
      <c r="H1294" s="126"/>
      <c r="I1294" s="126"/>
      <c r="J1294" s="126"/>
      <c r="K1294" s="126"/>
      <c r="L1294" s="126"/>
      <c r="M1294" s="126"/>
      <c r="N1294" s="126"/>
      <c r="O1294" s="126"/>
      <c r="P1294" s="126"/>
      <c r="Q1294" s="126"/>
      <c r="R1294" s="20"/>
      <c r="S1294" s="20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</row>
    <row r="1295" ht="7.5" customHeight="1">
      <c r="A1295" s="25"/>
      <c r="B1295" s="24"/>
      <c r="C1295" s="24"/>
      <c r="D1295" s="24"/>
      <c r="E1295" s="24"/>
      <c r="F1295" s="126"/>
      <c r="G1295" s="126"/>
      <c r="H1295" s="126"/>
      <c r="I1295" s="126"/>
      <c r="J1295" s="126"/>
      <c r="K1295" s="126"/>
      <c r="L1295" s="126"/>
      <c r="M1295" s="126"/>
      <c r="N1295" s="126"/>
      <c r="O1295" s="126"/>
      <c r="P1295" s="126"/>
      <c r="Q1295" s="126"/>
      <c r="R1295" s="124" t="s">
        <v>21</v>
      </c>
      <c r="S1295" s="81" t="s">
        <v>338</v>
      </c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</row>
    <row r="1296" ht="7.5" customHeight="1">
      <c r="A1296" s="7"/>
      <c r="B1296" s="24"/>
      <c r="C1296" s="24"/>
      <c r="D1296" s="24"/>
      <c r="E1296" s="24"/>
      <c r="F1296" s="126"/>
      <c r="G1296" s="126"/>
      <c r="H1296" s="126"/>
      <c r="I1296" s="126"/>
      <c r="J1296" s="126"/>
      <c r="K1296" s="126"/>
      <c r="L1296" s="126"/>
      <c r="M1296" s="126"/>
      <c r="N1296" s="126"/>
      <c r="O1296" s="126"/>
      <c r="P1296" s="126"/>
      <c r="Q1296" s="126"/>
      <c r="R1296" s="20"/>
      <c r="S1296" s="20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</row>
    <row r="1297" ht="7.5" customHeight="1">
      <c r="A1297" s="7"/>
      <c r="B1297" s="24"/>
      <c r="C1297" s="24"/>
      <c r="D1297" s="24"/>
      <c r="E1297" s="24"/>
      <c r="F1297" s="126"/>
      <c r="G1297" s="126"/>
      <c r="H1297" s="126"/>
      <c r="I1297" s="126"/>
      <c r="J1297" s="126"/>
      <c r="K1297" s="126"/>
      <c r="L1297" s="126"/>
      <c r="M1297" s="126"/>
      <c r="N1297" s="126"/>
      <c r="O1297" s="126"/>
      <c r="P1297" s="126"/>
      <c r="Q1297" s="126"/>
      <c r="R1297" s="124" t="s">
        <v>21</v>
      </c>
      <c r="S1297" s="81" t="s">
        <v>339</v>
      </c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</row>
    <row r="1298" ht="7.5" customHeight="1">
      <c r="A1298" s="1"/>
      <c r="B1298" s="24"/>
      <c r="C1298" s="24"/>
      <c r="D1298" s="24"/>
      <c r="E1298" s="24"/>
      <c r="F1298" s="126"/>
      <c r="G1298" s="126"/>
      <c r="H1298" s="126"/>
      <c r="I1298" s="126"/>
      <c r="J1298" s="126"/>
      <c r="K1298" s="126"/>
      <c r="L1298" s="126"/>
      <c r="M1298" s="126"/>
      <c r="N1298" s="126"/>
      <c r="O1298" s="126"/>
      <c r="P1298" s="126"/>
      <c r="Q1298" s="126"/>
      <c r="R1298" s="20"/>
      <c r="S1298" s="20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</row>
    <row r="1299" ht="7.5" customHeight="1">
      <c r="A1299" s="1"/>
      <c r="B1299" s="24"/>
      <c r="C1299" s="24"/>
      <c r="D1299" s="24"/>
      <c r="E1299" s="24"/>
      <c r="F1299" s="126"/>
      <c r="G1299" s="126"/>
      <c r="H1299" s="126"/>
      <c r="I1299" s="309"/>
      <c r="J1299" s="126"/>
      <c r="K1299" s="126"/>
      <c r="L1299" s="126"/>
      <c r="M1299" s="126"/>
      <c r="N1299" s="126"/>
      <c r="O1299" s="126"/>
      <c r="P1299" s="126"/>
      <c r="Q1299" s="126"/>
      <c r="R1299" s="124" t="s">
        <v>21</v>
      </c>
      <c r="S1299" s="81" t="s">
        <v>322</v>
      </c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</row>
    <row r="1300" ht="7.5" customHeight="1">
      <c r="A1300" s="1"/>
      <c r="B1300" s="24"/>
      <c r="C1300" s="24"/>
      <c r="D1300" s="24"/>
      <c r="E1300" s="24"/>
      <c r="F1300" s="211"/>
      <c r="G1300" s="211"/>
      <c r="H1300" s="211"/>
      <c r="I1300" s="20"/>
      <c r="J1300" s="211"/>
      <c r="K1300" s="211"/>
      <c r="L1300" s="211"/>
      <c r="M1300" s="211"/>
      <c r="N1300" s="211"/>
      <c r="O1300" s="211"/>
      <c r="P1300" s="211"/>
      <c r="Q1300" s="211"/>
      <c r="R1300" s="20"/>
      <c r="S1300" s="24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</row>
    <row r="1301" ht="7.5" customHeight="1">
      <c r="A1301" s="1"/>
      <c r="B1301" s="24"/>
      <c r="C1301" s="24"/>
      <c r="D1301" s="24"/>
      <c r="E1301" s="24"/>
      <c r="F1301" s="283">
        <v>4554.775</v>
      </c>
      <c r="G1301" s="133">
        <f>ROUND(F1301*mark_up,0)</f>
        <v>19995</v>
      </c>
      <c r="H1301" s="128"/>
      <c r="I1301" s="135" t="s">
        <v>25</v>
      </c>
      <c r="J1301" s="130"/>
      <c r="K1301" s="133" t="s">
        <v>25</v>
      </c>
      <c r="L1301" s="130"/>
      <c r="M1301" s="133" t="s">
        <v>25</v>
      </c>
      <c r="N1301" s="130"/>
      <c r="O1301" s="133" t="s">
        <v>25</v>
      </c>
      <c r="P1301" s="130"/>
      <c r="Q1301" s="133" t="s">
        <v>25</v>
      </c>
      <c r="R1301" s="129"/>
      <c r="S1301" s="20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</row>
    <row r="1302" ht="7.5" customHeight="1">
      <c r="A1302" s="1"/>
      <c r="B1302" s="24"/>
      <c r="C1302" s="24"/>
      <c r="D1302" s="24"/>
      <c r="E1302" s="24"/>
      <c r="F1302" s="87"/>
      <c r="G1302" s="87"/>
      <c r="H1302" s="138"/>
      <c r="I1302" s="87"/>
      <c r="J1302" s="87"/>
      <c r="K1302" s="87"/>
      <c r="L1302" s="87"/>
      <c r="M1302" s="87"/>
      <c r="N1302" s="87"/>
      <c r="O1302" s="87"/>
      <c r="P1302" s="87"/>
      <c r="Q1302" s="87"/>
      <c r="R1302" s="124" t="s">
        <v>21</v>
      </c>
      <c r="S1302" s="81" t="s">
        <v>323</v>
      </c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</row>
    <row r="1303" ht="7.5" customHeight="1">
      <c r="A1303" s="1"/>
      <c r="B1303" s="24"/>
      <c r="C1303" s="24"/>
      <c r="D1303" s="24"/>
      <c r="E1303" s="24"/>
      <c r="F1303" s="126"/>
      <c r="G1303" s="126"/>
      <c r="H1303" s="126"/>
      <c r="I1303" s="126"/>
      <c r="J1303" s="126"/>
      <c r="K1303" s="126"/>
      <c r="L1303" s="126"/>
      <c r="M1303" s="126"/>
      <c r="N1303" s="126"/>
      <c r="O1303" s="126"/>
      <c r="P1303" s="126"/>
      <c r="Q1303" s="126"/>
      <c r="R1303" s="20"/>
      <c r="S1303" s="24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</row>
    <row r="1304" ht="7.5" customHeight="1">
      <c r="A1304" s="1"/>
      <c r="B1304" s="24"/>
      <c r="C1304" s="24"/>
      <c r="D1304" s="24"/>
      <c r="E1304" s="24"/>
      <c r="F1304" s="126"/>
      <c r="G1304" s="126"/>
      <c r="H1304" s="126"/>
      <c r="I1304" s="126"/>
      <c r="J1304" s="126"/>
      <c r="K1304" s="126"/>
      <c r="L1304" s="126"/>
      <c r="M1304" s="126"/>
      <c r="N1304" s="126"/>
      <c r="O1304" s="126"/>
      <c r="P1304" s="126"/>
      <c r="Q1304" s="126"/>
      <c r="R1304" s="126"/>
      <c r="S1304" s="20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</row>
    <row r="1305" ht="7.5" customHeight="1">
      <c r="A1305" s="1"/>
      <c r="B1305" s="24"/>
      <c r="C1305" s="24"/>
      <c r="D1305" s="24"/>
      <c r="E1305" s="24"/>
      <c r="F1305" s="126"/>
      <c r="G1305" s="126"/>
      <c r="H1305" s="126"/>
      <c r="I1305" s="126"/>
      <c r="J1305" s="126"/>
      <c r="K1305" s="126"/>
      <c r="L1305" s="126"/>
      <c r="M1305" s="126"/>
      <c r="N1305" s="126"/>
      <c r="O1305" s="126"/>
      <c r="P1305" s="126"/>
      <c r="Q1305" s="126"/>
      <c r="R1305" s="124" t="s">
        <v>21</v>
      </c>
      <c r="S1305" s="81" t="s">
        <v>104</v>
      </c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</row>
    <row r="1306" ht="7.5" customHeight="1">
      <c r="A1306" s="1"/>
      <c r="B1306" s="24"/>
      <c r="C1306" s="24"/>
      <c r="D1306" s="24"/>
      <c r="E1306" s="24"/>
      <c r="F1306" s="126"/>
      <c r="G1306" s="126"/>
      <c r="H1306" s="126"/>
      <c r="I1306" s="126"/>
      <c r="J1306" s="126"/>
      <c r="K1306" s="126"/>
      <c r="L1306" s="126"/>
      <c r="M1306" s="126"/>
      <c r="N1306" s="126"/>
      <c r="O1306" s="126"/>
      <c r="P1306" s="126"/>
      <c r="Q1306" s="126"/>
      <c r="R1306" s="20"/>
      <c r="S1306" s="24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</row>
    <row r="1307" ht="7.5" customHeight="1">
      <c r="A1307" s="1"/>
      <c r="B1307" s="24"/>
      <c r="C1307" s="24"/>
      <c r="D1307" s="24"/>
      <c r="E1307" s="24"/>
      <c r="F1307" s="126"/>
      <c r="G1307" s="126"/>
      <c r="H1307" s="126"/>
      <c r="I1307" s="126"/>
      <c r="J1307" s="126"/>
      <c r="K1307" s="126"/>
      <c r="L1307" s="126"/>
      <c r="M1307" s="126"/>
      <c r="N1307" s="126"/>
      <c r="O1307" s="126"/>
      <c r="P1307" s="126"/>
      <c r="Q1307" s="126"/>
      <c r="R1307" s="129"/>
      <c r="S1307" s="20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</row>
    <row r="1308" ht="7.5" customHeight="1">
      <c r="A1308" s="1"/>
      <c r="B1308" s="24"/>
      <c r="C1308" s="24"/>
      <c r="D1308" s="24"/>
      <c r="E1308" s="24"/>
      <c r="F1308" s="126"/>
      <c r="G1308" s="126"/>
      <c r="H1308" s="126"/>
      <c r="I1308" s="126"/>
      <c r="J1308" s="126"/>
      <c r="K1308" s="126"/>
      <c r="L1308" s="126"/>
      <c r="M1308" s="126"/>
      <c r="N1308" s="126"/>
      <c r="O1308" s="126"/>
      <c r="P1308" s="126"/>
      <c r="Q1308" s="126"/>
      <c r="R1308" s="124" t="s">
        <v>21</v>
      </c>
      <c r="S1308" s="81" t="s">
        <v>324</v>
      </c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</row>
    <row r="1309" ht="7.5" customHeight="1">
      <c r="A1309" s="1"/>
      <c r="B1309" s="24"/>
      <c r="C1309" s="24"/>
      <c r="D1309" s="24"/>
      <c r="E1309" s="24"/>
      <c r="F1309" s="126"/>
      <c r="G1309" s="126"/>
      <c r="H1309" s="126"/>
      <c r="I1309" s="126"/>
      <c r="J1309" s="126"/>
      <c r="K1309" s="126"/>
      <c r="L1309" s="126"/>
      <c r="M1309" s="126"/>
      <c r="N1309" s="126"/>
      <c r="O1309" s="126"/>
      <c r="P1309" s="126"/>
      <c r="Q1309" s="126"/>
      <c r="R1309" s="20"/>
      <c r="S1309" s="24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</row>
    <row r="1310" ht="7.5" customHeight="1">
      <c r="A1310" s="1"/>
      <c r="B1310" s="24"/>
      <c r="C1310" s="24"/>
      <c r="D1310" s="24"/>
      <c r="E1310" s="24"/>
      <c r="F1310" s="126"/>
      <c r="G1310" s="126"/>
      <c r="H1310" s="126"/>
      <c r="I1310" s="126"/>
      <c r="J1310" s="126"/>
      <c r="K1310" s="126"/>
      <c r="L1310" s="126"/>
      <c r="M1310" s="126"/>
      <c r="N1310" s="126"/>
      <c r="O1310" s="126"/>
      <c r="P1310" s="126"/>
      <c r="Q1310" s="126"/>
      <c r="R1310" s="129"/>
      <c r="S1310" s="24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</row>
    <row r="1311" ht="7.5" customHeight="1">
      <c r="A1311" s="1"/>
      <c r="B1311" s="24"/>
      <c r="C1311" s="24"/>
      <c r="D1311" s="24"/>
      <c r="E1311" s="24"/>
      <c r="F1311" s="126"/>
      <c r="G1311" s="126"/>
      <c r="H1311" s="126"/>
      <c r="I1311" s="126"/>
      <c r="J1311" s="126"/>
      <c r="K1311" s="126"/>
      <c r="L1311" s="126"/>
      <c r="M1311" s="126"/>
      <c r="N1311" s="126"/>
      <c r="O1311" s="126"/>
      <c r="P1311" s="126"/>
      <c r="Q1311" s="126"/>
      <c r="R1311" s="126"/>
      <c r="S1311" s="24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</row>
    <row r="1312" ht="7.5" customHeight="1">
      <c r="A1312" s="1"/>
      <c r="B1312" s="24"/>
      <c r="C1312" s="24"/>
      <c r="D1312" s="24"/>
      <c r="E1312" s="24"/>
      <c r="F1312" s="126"/>
      <c r="G1312" s="126"/>
      <c r="H1312" s="126"/>
      <c r="I1312" s="126"/>
      <c r="J1312" s="126"/>
      <c r="K1312" s="126"/>
      <c r="L1312" s="126"/>
      <c r="M1312" s="126"/>
      <c r="N1312" s="126"/>
      <c r="O1312" s="126"/>
      <c r="P1312" s="126"/>
      <c r="Q1312" s="126"/>
      <c r="R1312" s="126"/>
      <c r="S1312" s="24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</row>
    <row r="1313" ht="7.5" customHeight="1">
      <c r="A1313" s="1"/>
      <c r="B1313" s="24"/>
      <c r="C1313" s="24"/>
      <c r="D1313" s="24"/>
      <c r="E1313" s="24"/>
      <c r="F1313" s="126"/>
      <c r="G1313" s="126"/>
      <c r="H1313" s="126"/>
      <c r="I1313" s="126"/>
      <c r="J1313" s="126"/>
      <c r="K1313" s="126"/>
      <c r="L1313" s="126"/>
      <c r="M1313" s="126"/>
      <c r="N1313" s="126"/>
      <c r="O1313" s="126"/>
      <c r="P1313" s="126"/>
      <c r="Q1313" s="126"/>
      <c r="R1313" s="126"/>
      <c r="S1313" s="20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</row>
    <row r="1314" ht="7.5" customHeight="1">
      <c r="A1314" s="1"/>
      <c r="B1314" s="24"/>
      <c r="C1314" s="24"/>
      <c r="D1314" s="24"/>
      <c r="E1314" s="24"/>
      <c r="F1314" s="126"/>
      <c r="G1314" s="126"/>
      <c r="H1314" s="126"/>
      <c r="I1314" s="126"/>
      <c r="J1314" s="126"/>
      <c r="K1314" s="126"/>
      <c r="L1314" s="126"/>
      <c r="M1314" s="126"/>
      <c r="N1314" s="126"/>
      <c r="O1314" s="126"/>
      <c r="P1314" s="126"/>
      <c r="Q1314" s="126"/>
      <c r="R1314" s="126"/>
      <c r="S1314" s="12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</row>
    <row r="1315" ht="7.5" customHeight="1">
      <c r="A1315" s="1"/>
      <c r="B1315" s="24"/>
      <c r="C1315" s="24"/>
      <c r="D1315" s="24"/>
      <c r="E1315" s="24"/>
      <c r="F1315" s="126"/>
      <c r="G1315" s="126"/>
      <c r="H1315" s="126"/>
      <c r="I1315" s="126"/>
      <c r="J1315" s="126"/>
      <c r="K1315" s="126"/>
      <c r="L1315" s="126"/>
      <c r="M1315" s="126"/>
      <c r="N1315" s="126"/>
      <c r="O1315" s="126"/>
      <c r="P1315" s="126"/>
      <c r="Q1315" s="126"/>
      <c r="R1315" s="126"/>
      <c r="S1315" s="12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</row>
    <row r="1316" ht="7.5" customHeight="1">
      <c r="A1316" s="1"/>
      <c r="B1316" s="24"/>
      <c r="C1316" s="20"/>
      <c r="D1316" s="24"/>
      <c r="E1316" s="24"/>
      <c r="F1316" s="126"/>
      <c r="G1316" s="126"/>
      <c r="H1316" s="126"/>
      <c r="I1316" s="126"/>
      <c r="J1316" s="126"/>
      <c r="K1316" s="126"/>
      <c r="L1316" s="126"/>
      <c r="M1316" s="126"/>
      <c r="N1316" s="126"/>
      <c r="O1316" s="126"/>
      <c r="P1316" s="126"/>
      <c r="Q1316" s="126"/>
      <c r="R1316" s="126"/>
      <c r="S1316" s="12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</row>
    <row r="1317" ht="7.5" customHeight="1">
      <c r="A1317" s="1"/>
      <c r="B1317" s="24"/>
      <c r="C1317" s="94" t="s">
        <v>325</v>
      </c>
      <c r="D1317" s="24"/>
      <c r="E1317" s="24"/>
      <c r="F1317" s="126"/>
      <c r="G1317" s="126"/>
      <c r="H1317" s="126"/>
      <c r="I1317" s="126"/>
      <c r="J1317" s="126"/>
      <c r="K1317" s="126"/>
      <c r="L1317" s="126"/>
      <c r="M1317" s="126"/>
      <c r="N1317" s="126"/>
      <c r="O1317" s="126"/>
      <c r="P1317" s="126"/>
      <c r="Q1317" s="126"/>
      <c r="R1317" s="126"/>
      <c r="S1317" s="12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</row>
    <row r="1318" ht="7.5" customHeight="1">
      <c r="A1318" s="1"/>
      <c r="B1318" s="24"/>
      <c r="C1318" s="24"/>
      <c r="D1318" s="24"/>
      <c r="E1318" s="24"/>
      <c r="F1318" s="126"/>
      <c r="G1318" s="126"/>
      <c r="H1318" s="126"/>
      <c r="I1318" s="126"/>
      <c r="J1318" s="126"/>
      <c r="K1318" s="126"/>
      <c r="L1318" s="126"/>
      <c r="M1318" s="126"/>
      <c r="N1318" s="126"/>
      <c r="O1318" s="126"/>
      <c r="P1318" s="126"/>
      <c r="Q1318" s="126"/>
      <c r="R1318" s="126"/>
      <c r="S1318" s="12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</row>
    <row r="1319" ht="7.5" customHeight="1">
      <c r="A1319" s="7"/>
      <c r="B1319" s="98"/>
      <c r="C1319" s="98"/>
      <c r="D1319" s="98"/>
      <c r="E1319" s="98"/>
      <c r="F1319" s="143"/>
      <c r="G1319" s="143"/>
      <c r="H1319" s="143"/>
      <c r="I1319" s="143"/>
      <c r="J1319" s="143"/>
      <c r="K1319" s="143"/>
      <c r="L1319" s="143"/>
      <c r="M1319" s="143"/>
      <c r="N1319" s="143"/>
      <c r="O1319" s="143"/>
      <c r="P1319" s="143"/>
      <c r="Q1319" s="143"/>
      <c r="R1319" s="143"/>
      <c r="S1319" s="143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</row>
    <row r="1320" ht="7.5" customHeight="1">
      <c r="A1320" s="7"/>
      <c r="B1320" s="269"/>
      <c r="C1320" s="269"/>
      <c r="D1320" s="269"/>
      <c r="E1320" s="269"/>
      <c r="F1320" s="269"/>
      <c r="G1320" s="269"/>
      <c r="H1320" s="269"/>
      <c r="I1320" s="269"/>
      <c r="J1320" s="269"/>
      <c r="K1320" s="269"/>
      <c r="L1320" s="269"/>
      <c r="M1320" s="269"/>
      <c r="N1320" s="269"/>
      <c r="O1320" s="269"/>
      <c r="P1320" s="269"/>
      <c r="Q1320" s="269"/>
      <c r="R1320" s="269"/>
      <c r="S1320" s="269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</row>
    <row r="1321" ht="7.5" customHeight="1">
      <c r="A1321" s="7"/>
      <c r="B1321" s="269"/>
      <c r="C1321" s="269"/>
      <c r="D1321" s="269"/>
      <c r="E1321" s="269"/>
      <c r="F1321" s="269"/>
      <c r="G1321" s="269"/>
      <c r="H1321" s="269"/>
      <c r="I1321" s="269"/>
      <c r="J1321" s="269"/>
      <c r="K1321" s="269"/>
      <c r="L1321" s="269"/>
      <c r="M1321" s="269"/>
      <c r="N1321" s="269"/>
      <c r="O1321" s="269"/>
      <c r="P1321" s="269"/>
      <c r="Q1321" s="269"/>
      <c r="R1321" s="269"/>
      <c r="S1321" s="269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</row>
    <row r="1322" ht="7.5" customHeight="1">
      <c r="A1322" s="1"/>
      <c r="B1322" s="269"/>
      <c r="C1322" s="269"/>
      <c r="D1322" s="269"/>
      <c r="E1322" s="269"/>
      <c r="F1322" s="269"/>
      <c r="G1322" s="269"/>
      <c r="H1322" s="269"/>
      <c r="I1322" s="269"/>
      <c r="J1322" s="269"/>
      <c r="K1322" s="269"/>
      <c r="L1322" s="269"/>
      <c r="M1322" s="269"/>
      <c r="N1322" s="269"/>
      <c r="O1322" s="269"/>
      <c r="P1322" s="269"/>
      <c r="Q1322" s="269"/>
      <c r="R1322" s="269"/>
      <c r="S1322" s="269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</row>
    <row r="1323" ht="7.5" customHeight="1">
      <c r="A1323" s="1"/>
      <c r="B1323" s="269"/>
      <c r="C1323" s="269"/>
      <c r="D1323" s="269"/>
      <c r="E1323" s="269"/>
      <c r="F1323" s="269"/>
      <c r="G1323" s="269"/>
      <c r="H1323" s="269"/>
      <c r="I1323" s="269"/>
      <c r="J1323" s="269"/>
      <c r="K1323" s="269"/>
      <c r="L1323" s="269"/>
      <c r="M1323" s="269"/>
      <c r="N1323" s="269"/>
      <c r="O1323" s="269"/>
      <c r="P1323" s="269"/>
      <c r="Q1323" s="269"/>
      <c r="R1323" s="269"/>
      <c r="S1323" s="269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</row>
    <row r="1324" ht="7.5" customHeight="1">
      <c r="A1324" s="1"/>
      <c r="B1324" s="269"/>
      <c r="C1324" s="269"/>
      <c r="D1324" s="269"/>
      <c r="E1324" s="269"/>
      <c r="F1324" s="269"/>
      <c r="G1324" s="269"/>
      <c r="H1324" s="269"/>
      <c r="I1324" s="269"/>
      <c r="J1324" s="269"/>
      <c r="K1324" s="269"/>
      <c r="L1324" s="269"/>
      <c r="M1324" s="269"/>
      <c r="N1324" s="269"/>
      <c r="O1324" s="269"/>
      <c r="P1324" s="269"/>
      <c r="Q1324" s="269"/>
      <c r="R1324" s="269"/>
      <c r="S1324" s="269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</row>
    <row r="1325" ht="7.5" customHeight="1">
      <c r="A1325" s="1"/>
      <c r="B1325" s="269"/>
      <c r="C1325" s="269"/>
      <c r="D1325" s="269"/>
      <c r="E1325" s="269"/>
      <c r="F1325" s="269"/>
      <c r="G1325" s="269"/>
      <c r="H1325" s="269"/>
      <c r="I1325" s="269"/>
      <c r="J1325" s="269"/>
      <c r="K1325" s="269"/>
      <c r="L1325" s="269"/>
      <c r="M1325" s="269"/>
      <c r="N1325" s="269"/>
      <c r="O1325" s="269"/>
      <c r="P1325" s="269"/>
      <c r="Q1325" s="269"/>
      <c r="R1325" s="269"/>
      <c r="S1325" s="269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</row>
    <row r="1326" ht="7.5" customHeight="1">
      <c r="A1326" s="1"/>
      <c r="B1326" s="269"/>
      <c r="C1326" s="269"/>
      <c r="D1326" s="269"/>
      <c r="E1326" s="269"/>
      <c r="F1326" s="269"/>
      <c r="G1326" s="269"/>
      <c r="H1326" s="269"/>
      <c r="I1326" s="269"/>
      <c r="J1326" s="269"/>
      <c r="K1326" s="269"/>
      <c r="L1326" s="269"/>
      <c r="M1326" s="269"/>
      <c r="N1326" s="269"/>
      <c r="O1326" s="269"/>
      <c r="P1326" s="269"/>
      <c r="Q1326" s="269"/>
      <c r="R1326" s="269"/>
      <c r="S1326" s="269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</row>
    <row r="1327" ht="7.5" customHeight="1">
      <c r="A1327" s="1"/>
      <c r="B1327" s="269"/>
      <c r="C1327" s="269"/>
      <c r="D1327" s="269"/>
      <c r="E1327" s="269"/>
      <c r="F1327" s="269"/>
      <c r="G1327" s="269"/>
      <c r="H1327" s="269"/>
      <c r="I1327" s="269"/>
      <c r="J1327" s="269"/>
      <c r="K1327" s="269"/>
      <c r="L1327" s="269"/>
      <c r="M1327" s="269"/>
      <c r="N1327" s="269"/>
      <c r="O1327" s="269"/>
      <c r="P1327" s="269"/>
      <c r="Q1327" s="269"/>
      <c r="R1327" s="269"/>
      <c r="S1327" s="269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</row>
    <row r="1328" ht="7.5" customHeight="1">
      <c r="A1328" s="1"/>
      <c r="B1328" s="269"/>
      <c r="C1328" s="269"/>
      <c r="D1328" s="269"/>
      <c r="E1328" s="269"/>
      <c r="F1328" s="269"/>
      <c r="G1328" s="269"/>
      <c r="H1328" s="269"/>
      <c r="I1328" s="269"/>
      <c r="J1328" s="269"/>
      <c r="K1328" s="269"/>
      <c r="L1328" s="269"/>
      <c r="M1328" s="269"/>
      <c r="N1328" s="269"/>
      <c r="O1328" s="269"/>
      <c r="P1328" s="269"/>
      <c r="Q1328" s="269"/>
      <c r="R1328" s="269"/>
      <c r="S1328" s="269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</row>
    <row r="1329" ht="7.5" customHeight="1">
      <c r="A1329" s="1"/>
      <c r="B1329" s="269"/>
      <c r="C1329" s="269"/>
      <c r="D1329" s="269"/>
      <c r="E1329" s="269"/>
      <c r="F1329" s="269"/>
      <c r="G1329" s="269"/>
      <c r="H1329" s="269"/>
      <c r="I1329" s="269"/>
      <c r="J1329" s="269"/>
      <c r="K1329" s="269"/>
      <c r="L1329" s="269"/>
      <c r="M1329" s="269"/>
      <c r="N1329" s="269"/>
      <c r="O1329" s="269"/>
      <c r="P1329" s="269"/>
      <c r="Q1329" s="269"/>
      <c r="R1329" s="269"/>
      <c r="S1329" s="269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</row>
    <row r="1330" ht="7.5" customHeight="1">
      <c r="A1330" s="1"/>
      <c r="B1330" s="269"/>
      <c r="C1330" s="269"/>
      <c r="D1330" s="269"/>
      <c r="E1330" s="269"/>
      <c r="F1330" s="269"/>
      <c r="G1330" s="269"/>
      <c r="H1330" s="269"/>
      <c r="I1330" s="269"/>
      <c r="J1330" s="269"/>
      <c r="K1330" s="269"/>
      <c r="L1330" s="269"/>
      <c r="M1330" s="269"/>
      <c r="N1330" s="269"/>
      <c r="O1330" s="269"/>
      <c r="P1330" s="269"/>
      <c r="Q1330" s="269"/>
      <c r="R1330" s="269"/>
      <c r="S1330" s="269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</row>
    <row r="1331" ht="7.5" customHeight="1">
      <c r="A1331" s="1"/>
      <c r="B1331" s="269"/>
      <c r="C1331" s="269"/>
      <c r="D1331" s="269"/>
      <c r="E1331" s="269"/>
      <c r="F1331" s="269"/>
      <c r="G1331" s="269"/>
      <c r="H1331" s="269"/>
      <c r="I1331" s="269"/>
      <c r="J1331" s="269"/>
      <c r="K1331" s="269"/>
      <c r="L1331" s="269"/>
      <c r="M1331" s="269"/>
      <c r="N1331" s="269"/>
      <c r="O1331" s="269"/>
      <c r="P1331" s="269"/>
      <c r="Q1331" s="269"/>
      <c r="R1331" s="269"/>
      <c r="S1331" s="269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</row>
    <row r="1332" ht="7.5" customHeight="1">
      <c r="A1332" s="1"/>
      <c r="B1332" s="269"/>
      <c r="C1332" s="269"/>
      <c r="D1332" s="269"/>
      <c r="E1332" s="269"/>
      <c r="F1332" s="269"/>
      <c r="G1332" s="269"/>
      <c r="H1332" s="269"/>
      <c r="I1332" s="269"/>
      <c r="J1332" s="269"/>
      <c r="K1332" s="269"/>
      <c r="L1332" s="269"/>
      <c r="M1332" s="269"/>
      <c r="N1332" s="269"/>
      <c r="O1332" s="269"/>
      <c r="P1332" s="269"/>
      <c r="Q1332" s="269"/>
      <c r="R1332" s="269"/>
      <c r="S1332" s="269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</row>
    <row r="1333" ht="7.5" customHeight="1">
      <c r="A1333" s="1"/>
      <c r="B1333" s="269"/>
      <c r="C1333" s="269"/>
      <c r="D1333" s="269"/>
      <c r="E1333" s="269"/>
      <c r="F1333" s="269"/>
      <c r="G1333" s="269"/>
      <c r="H1333" s="269"/>
      <c r="I1333" s="269"/>
      <c r="J1333" s="269"/>
      <c r="K1333" s="269"/>
      <c r="L1333" s="269"/>
      <c r="M1333" s="269"/>
      <c r="N1333" s="269"/>
      <c r="O1333" s="269"/>
      <c r="P1333" s="269"/>
      <c r="Q1333" s="269"/>
      <c r="R1333" s="269"/>
      <c r="S1333" s="269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</row>
    <row r="1334" ht="7.5" customHeight="1">
      <c r="A1334" s="1"/>
      <c r="B1334" s="269"/>
      <c r="C1334" s="269"/>
      <c r="D1334" s="269"/>
      <c r="E1334" s="269"/>
      <c r="F1334" s="269"/>
      <c r="G1334" s="269"/>
      <c r="H1334" s="269"/>
      <c r="I1334" s="269"/>
      <c r="J1334" s="269"/>
      <c r="K1334" s="269"/>
      <c r="L1334" s="269"/>
      <c r="M1334" s="269"/>
      <c r="N1334" s="269"/>
      <c r="O1334" s="269"/>
      <c r="P1334" s="269"/>
      <c r="Q1334" s="269"/>
      <c r="R1334" s="269"/>
      <c r="S1334" s="269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</row>
    <row r="1335" ht="7.5" customHeight="1">
      <c r="A1335" s="25"/>
      <c r="B1335" s="269"/>
      <c r="C1335" s="269"/>
      <c r="D1335" s="269"/>
      <c r="E1335" s="269"/>
      <c r="F1335" s="269"/>
      <c r="G1335" s="269"/>
      <c r="H1335" s="269"/>
      <c r="I1335" s="269"/>
      <c r="J1335" s="269"/>
      <c r="K1335" s="269"/>
      <c r="L1335" s="269"/>
      <c r="M1335" s="269"/>
      <c r="N1335" s="269"/>
      <c r="O1335" s="269"/>
      <c r="P1335" s="269"/>
      <c r="Q1335" s="269"/>
      <c r="R1335" s="269"/>
      <c r="S1335" s="269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</row>
    <row r="1336" ht="7.5" customHeight="1">
      <c r="A1336" s="25"/>
      <c r="B1336" s="269"/>
      <c r="C1336" s="269"/>
      <c r="D1336" s="269"/>
      <c r="E1336" s="269"/>
      <c r="F1336" s="269"/>
      <c r="G1336" s="269"/>
      <c r="H1336" s="269"/>
      <c r="I1336" s="269"/>
      <c r="J1336" s="269"/>
      <c r="K1336" s="269"/>
      <c r="L1336" s="269"/>
      <c r="M1336" s="269"/>
      <c r="N1336" s="269"/>
      <c r="O1336" s="269"/>
      <c r="P1336" s="269"/>
      <c r="Q1336" s="269"/>
      <c r="R1336" s="269"/>
      <c r="S1336" s="269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</row>
    <row r="1337" ht="7.5" customHeight="1">
      <c r="A1337" s="25"/>
      <c r="B1337" s="269"/>
      <c r="C1337" s="269"/>
      <c r="D1337" s="269"/>
      <c r="E1337" s="269"/>
      <c r="F1337" s="269"/>
      <c r="G1337" s="269"/>
      <c r="H1337" s="269"/>
      <c r="I1337" s="269"/>
      <c r="J1337" s="269"/>
      <c r="K1337" s="269"/>
      <c r="L1337" s="269"/>
      <c r="M1337" s="269"/>
      <c r="N1337" s="269"/>
      <c r="O1337" s="269"/>
      <c r="P1337" s="269"/>
      <c r="Q1337" s="269"/>
      <c r="R1337" s="269"/>
      <c r="S1337" s="269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</row>
    <row r="1338" ht="7.5" customHeight="1">
      <c r="A1338" s="1"/>
      <c r="B1338" s="269"/>
      <c r="C1338" s="269"/>
      <c r="D1338" s="269"/>
      <c r="E1338" s="269"/>
      <c r="F1338" s="269"/>
      <c r="G1338" s="269"/>
      <c r="H1338" s="269"/>
      <c r="I1338" s="269"/>
      <c r="J1338" s="269"/>
      <c r="K1338" s="269"/>
      <c r="L1338" s="269"/>
      <c r="M1338" s="269"/>
      <c r="N1338" s="269"/>
      <c r="O1338" s="269"/>
      <c r="P1338" s="269"/>
      <c r="Q1338" s="269"/>
      <c r="R1338" s="269"/>
      <c r="S1338" s="269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</row>
    <row r="1339" ht="7.5" customHeight="1">
      <c r="A1339" s="1"/>
      <c r="B1339" s="270"/>
      <c r="C1339" s="270"/>
      <c r="D1339" s="270"/>
      <c r="E1339" s="270"/>
      <c r="F1339" s="270"/>
      <c r="G1339" s="270"/>
      <c r="H1339" s="270"/>
      <c r="I1339" s="270"/>
      <c r="J1339" s="270"/>
      <c r="K1339" s="270"/>
      <c r="L1339" s="270"/>
      <c r="M1339" s="270"/>
      <c r="N1339" s="270"/>
      <c r="O1339" s="270"/>
      <c r="P1339" s="270"/>
      <c r="Q1339" s="270"/>
      <c r="R1339" s="270"/>
      <c r="S1339" s="270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</row>
    <row r="1340" ht="11.25" customHeight="1">
      <c r="A1340" s="7"/>
      <c r="B1340" s="113"/>
      <c r="C1340" s="114"/>
      <c r="D1340" s="114"/>
      <c r="E1340" s="114"/>
      <c r="F1340" s="114"/>
      <c r="G1340" s="114"/>
      <c r="H1340" s="114"/>
      <c r="I1340" s="114"/>
      <c r="J1340" s="114"/>
      <c r="K1340" s="114"/>
      <c r="L1340" s="114"/>
      <c r="M1340" s="114"/>
      <c r="N1340" s="114"/>
      <c r="O1340" s="114"/>
      <c r="P1340" s="114"/>
      <c r="Q1340" s="114"/>
      <c r="R1340" s="115"/>
      <c r="S1340" s="165" t="s">
        <v>43</v>
      </c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</row>
    <row r="1341" ht="11.25" customHeight="1">
      <c r="A1341" s="7"/>
      <c r="B1341" s="88"/>
      <c r="C1341" s="88"/>
      <c r="D1341" s="88"/>
      <c r="E1341" s="88"/>
      <c r="F1341" s="88"/>
      <c r="G1341" s="88"/>
      <c r="H1341" s="88"/>
      <c r="I1341" s="88"/>
      <c r="J1341" s="88"/>
      <c r="K1341" s="88"/>
      <c r="L1341" s="88"/>
      <c r="M1341" s="88"/>
      <c r="N1341" s="88"/>
      <c r="O1341" s="88"/>
      <c r="P1341" s="88"/>
      <c r="Q1341" s="88"/>
      <c r="R1341" s="95"/>
      <c r="S1341" s="87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</row>
    <row r="1342" ht="11.25" customHeight="1">
      <c r="A1342" s="7"/>
      <c r="B1342" s="117" t="s">
        <v>340</v>
      </c>
      <c r="C1342" s="118"/>
      <c r="D1342" s="118"/>
      <c r="E1342" s="118"/>
      <c r="F1342" s="118"/>
      <c r="G1342" s="118"/>
      <c r="H1342" s="118"/>
      <c r="I1342" s="118"/>
      <c r="J1342" s="118"/>
      <c r="K1342" s="118"/>
      <c r="L1342" s="118"/>
      <c r="M1342" s="118"/>
      <c r="N1342" s="118"/>
      <c r="O1342" s="118"/>
      <c r="P1342" s="118"/>
      <c r="Q1342" s="118"/>
      <c r="R1342" s="118"/>
      <c r="S1342" s="119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</row>
    <row r="1343" ht="61.5" customHeight="1">
      <c r="A1343" s="1"/>
      <c r="B1343" s="2"/>
      <c r="C1343" s="3"/>
      <c r="D1343" s="3"/>
      <c r="E1343" s="61"/>
      <c r="F1343" s="61"/>
      <c r="G1343" s="61"/>
      <c r="H1343" s="61"/>
      <c r="I1343" s="61"/>
      <c r="J1343" s="61"/>
      <c r="K1343" s="61"/>
      <c r="L1343" s="61"/>
      <c r="M1343" s="61"/>
      <c r="N1343" s="61"/>
      <c r="O1343" s="62" t="s">
        <v>5</v>
      </c>
      <c r="P1343" s="63"/>
      <c r="Q1343" s="63"/>
      <c r="R1343" s="63"/>
      <c r="S1343" s="64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</row>
    <row r="1344" ht="34.5" customHeight="1">
      <c r="A1344" s="1"/>
      <c r="B1344" s="244" t="s">
        <v>6</v>
      </c>
      <c r="C1344" s="244" t="s">
        <v>7</v>
      </c>
      <c r="D1344" s="244" t="s">
        <v>8</v>
      </c>
      <c r="E1344" s="244" t="s">
        <v>9</v>
      </c>
      <c r="F1344" s="245" t="s">
        <v>10</v>
      </c>
      <c r="G1344" s="246" t="s">
        <v>11</v>
      </c>
      <c r="H1344" s="245" t="s">
        <v>10</v>
      </c>
      <c r="I1344" s="246" t="s">
        <v>12</v>
      </c>
      <c r="J1344" s="245" t="s">
        <v>10</v>
      </c>
      <c r="K1344" s="246" t="s">
        <v>13</v>
      </c>
      <c r="L1344" s="245" t="s">
        <v>10</v>
      </c>
      <c r="M1344" s="246" t="s">
        <v>14</v>
      </c>
      <c r="N1344" s="245" t="s">
        <v>10</v>
      </c>
      <c r="O1344" s="246" t="s">
        <v>15</v>
      </c>
      <c r="P1344" s="245" t="s">
        <v>10</v>
      </c>
      <c r="Q1344" s="246" t="s">
        <v>16</v>
      </c>
      <c r="R1344" s="247" t="s">
        <v>17</v>
      </c>
      <c r="S1344" s="69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</row>
    <row r="1345" ht="7.5" customHeight="1">
      <c r="A1345" s="1"/>
      <c r="B1345" s="120" t="s">
        <v>18</v>
      </c>
      <c r="C1345" s="107" t="s">
        <v>341</v>
      </c>
      <c r="D1345" s="177" t="s">
        <v>342</v>
      </c>
      <c r="E1345" s="308" t="s">
        <v>25</v>
      </c>
      <c r="F1345" s="122"/>
      <c r="G1345" s="312"/>
      <c r="H1345" s="312"/>
      <c r="I1345" s="312"/>
      <c r="J1345" s="312"/>
      <c r="K1345" s="312"/>
      <c r="L1345" s="312"/>
      <c r="M1345" s="312"/>
      <c r="N1345" s="312"/>
      <c r="O1345" s="312"/>
      <c r="P1345" s="312"/>
      <c r="Q1345" s="312"/>
      <c r="R1345" s="202" t="s">
        <v>21</v>
      </c>
      <c r="S1345" s="102" t="s">
        <v>334</v>
      </c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</row>
    <row r="1346" ht="7.5" customHeight="1">
      <c r="A1346" s="1"/>
      <c r="B1346" s="24"/>
      <c r="C1346" s="24"/>
      <c r="D1346" s="24"/>
      <c r="E1346" s="24"/>
      <c r="F1346" s="126"/>
      <c r="G1346" s="128"/>
      <c r="H1346" s="128"/>
      <c r="I1346" s="128"/>
      <c r="J1346" s="128"/>
      <c r="K1346" s="128"/>
      <c r="L1346" s="128"/>
      <c r="M1346" s="128"/>
      <c r="N1346" s="128"/>
      <c r="O1346" s="128"/>
      <c r="P1346" s="128"/>
      <c r="Q1346" s="128"/>
      <c r="R1346" s="20"/>
      <c r="S1346" s="24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</row>
    <row r="1347" ht="7.5" customHeight="1">
      <c r="A1347" s="1"/>
      <c r="B1347" s="24"/>
      <c r="C1347" s="24"/>
      <c r="D1347" s="24"/>
      <c r="E1347" s="24"/>
      <c r="F1347" s="126"/>
      <c r="G1347" s="126"/>
      <c r="H1347" s="126"/>
      <c r="I1347" s="126"/>
      <c r="J1347" s="126"/>
      <c r="K1347" s="126"/>
      <c r="L1347" s="126"/>
      <c r="M1347" s="126"/>
      <c r="N1347" s="126"/>
      <c r="O1347" s="126"/>
      <c r="P1347" s="126"/>
      <c r="Q1347" s="126"/>
      <c r="R1347" s="126"/>
      <c r="S1347" s="20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</row>
    <row r="1348" ht="7.5" customHeight="1">
      <c r="A1348" s="1"/>
      <c r="B1348" s="24"/>
      <c r="C1348" s="24"/>
      <c r="D1348" s="24"/>
      <c r="E1348" s="24"/>
      <c r="F1348" s="126"/>
      <c r="G1348" s="126"/>
      <c r="H1348" s="126"/>
      <c r="I1348" s="126"/>
      <c r="J1348" s="126"/>
      <c r="K1348" s="126"/>
      <c r="L1348" s="126"/>
      <c r="M1348" s="126"/>
      <c r="N1348" s="126"/>
      <c r="O1348" s="126"/>
      <c r="P1348" s="126"/>
      <c r="Q1348" s="126"/>
      <c r="R1348" s="124" t="s">
        <v>21</v>
      </c>
      <c r="S1348" s="81" t="s">
        <v>335</v>
      </c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</row>
    <row r="1349" ht="7.5" customHeight="1">
      <c r="A1349" s="1"/>
      <c r="B1349" s="24"/>
      <c r="C1349" s="24"/>
      <c r="D1349" s="24"/>
      <c r="E1349" s="24"/>
      <c r="F1349" s="126"/>
      <c r="G1349" s="128"/>
      <c r="H1349" s="128"/>
      <c r="I1349" s="128"/>
      <c r="J1349" s="128"/>
      <c r="K1349" s="128"/>
      <c r="L1349" s="128"/>
      <c r="M1349" s="128"/>
      <c r="N1349" s="128"/>
      <c r="O1349" s="128"/>
      <c r="P1349" s="128"/>
      <c r="Q1349" s="128"/>
      <c r="R1349" s="20"/>
      <c r="S1349" s="24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</row>
    <row r="1350" ht="7.5" customHeight="1">
      <c r="A1350" s="1"/>
      <c r="B1350" s="24"/>
      <c r="C1350" s="24"/>
      <c r="D1350" s="24"/>
      <c r="E1350" s="24"/>
      <c r="F1350" s="129"/>
      <c r="G1350" s="128"/>
      <c r="H1350" s="128"/>
      <c r="I1350" s="128"/>
      <c r="J1350" s="129"/>
      <c r="K1350" s="128"/>
      <c r="L1350" s="129"/>
      <c r="M1350" s="128"/>
      <c r="N1350" s="128"/>
      <c r="O1350" s="128"/>
      <c r="P1350" s="128"/>
      <c r="Q1350" s="128"/>
      <c r="R1350" s="126"/>
      <c r="S1350" s="20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</row>
    <row r="1351" ht="7.5" customHeight="1">
      <c r="A1351" s="1"/>
      <c r="B1351" s="24"/>
      <c r="C1351" s="24"/>
      <c r="D1351" s="24"/>
      <c r="E1351" s="24"/>
      <c r="F1351" s="126"/>
      <c r="G1351" s="126"/>
      <c r="H1351" s="126"/>
      <c r="I1351" s="126"/>
      <c r="J1351" s="126"/>
      <c r="K1351" s="126"/>
      <c r="L1351" s="126"/>
      <c r="M1351" s="126"/>
      <c r="N1351" s="126"/>
      <c r="O1351" s="126"/>
      <c r="P1351" s="126"/>
      <c r="Q1351" s="126"/>
      <c r="R1351" s="124" t="s">
        <v>21</v>
      </c>
      <c r="S1351" s="81" t="s">
        <v>336</v>
      </c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</row>
    <row r="1352" ht="7.5" customHeight="1">
      <c r="A1352" s="1"/>
      <c r="B1352" s="24"/>
      <c r="C1352" s="24"/>
      <c r="D1352" s="24"/>
      <c r="E1352" s="24"/>
      <c r="F1352" s="126"/>
      <c r="G1352" s="126"/>
      <c r="H1352" s="126"/>
      <c r="I1352" s="126"/>
      <c r="J1352" s="126"/>
      <c r="K1352" s="126"/>
      <c r="L1352" s="126"/>
      <c r="M1352" s="126"/>
      <c r="N1352" s="126"/>
      <c r="O1352" s="126"/>
      <c r="P1352" s="126"/>
      <c r="Q1352" s="126"/>
      <c r="R1352" s="20"/>
      <c r="S1352" s="24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</row>
    <row r="1353" ht="7.5" customHeight="1">
      <c r="A1353" s="1"/>
      <c r="B1353" s="24"/>
      <c r="C1353" s="24"/>
      <c r="D1353" s="24"/>
      <c r="E1353" s="24"/>
      <c r="F1353" s="126"/>
      <c r="G1353" s="126"/>
      <c r="H1353" s="126"/>
      <c r="I1353" s="126"/>
      <c r="J1353" s="126"/>
      <c r="K1353" s="126"/>
      <c r="L1353" s="126"/>
      <c r="M1353" s="126"/>
      <c r="N1353" s="126"/>
      <c r="O1353" s="126"/>
      <c r="P1353" s="126"/>
      <c r="Q1353" s="126"/>
      <c r="R1353" s="126"/>
      <c r="S1353" s="20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</row>
    <row r="1354" ht="7.5" customHeight="1">
      <c r="A1354" s="1"/>
      <c r="B1354" s="24"/>
      <c r="C1354" s="24"/>
      <c r="D1354" s="24"/>
      <c r="E1354" s="24"/>
      <c r="F1354" s="126"/>
      <c r="G1354" s="126"/>
      <c r="H1354" s="126"/>
      <c r="I1354" s="126"/>
      <c r="J1354" s="126"/>
      <c r="K1354" s="126"/>
      <c r="L1354" s="126"/>
      <c r="M1354" s="126"/>
      <c r="N1354" s="126"/>
      <c r="O1354" s="126"/>
      <c r="P1354" s="126"/>
      <c r="Q1354" s="126"/>
      <c r="R1354" s="124" t="s">
        <v>21</v>
      </c>
      <c r="S1354" s="81" t="s">
        <v>337</v>
      </c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</row>
    <row r="1355" ht="7.5" customHeight="1">
      <c r="A1355" s="1"/>
      <c r="B1355" s="24"/>
      <c r="C1355" s="24"/>
      <c r="D1355" s="24"/>
      <c r="E1355" s="24"/>
      <c r="F1355" s="126"/>
      <c r="G1355" s="126"/>
      <c r="H1355" s="126"/>
      <c r="I1355" s="126"/>
      <c r="J1355" s="126"/>
      <c r="K1355" s="126"/>
      <c r="L1355" s="126"/>
      <c r="M1355" s="126"/>
      <c r="N1355" s="126"/>
      <c r="O1355" s="126"/>
      <c r="P1355" s="126"/>
      <c r="Q1355" s="126"/>
      <c r="R1355" s="20"/>
      <c r="S1355" s="20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</row>
    <row r="1356" ht="7.5" customHeight="1">
      <c r="A1356" s="25"/>
      <c r="B1356" s="24"/>
      <c r="C1356" s="24"/>
      <c r="D1356" s="24"/>
      <c r="E1356" s="24"/>
      <c r="F1356" s="126"/>
      <c r="G1356" s="126"/>
      <c r="H1356" s="126"/>
      <c r="I1356" s="126"/>
      <c r="J1356" s="126"/>
      <c r="K1356" s="126"/>
      <c r="L1356" s="126"/>
      <c r="M1356" s="126"/>
      <c r="N1356" s="126"/>
      <c r="O1356" s="126"/>
      <c r="P1356" s="126"/>
      <c r="Q1356" s="126"/>
      <c r="R1356" s="124" t="s">
        <v>21</v>
      </c>
      <c r="S1356" s="81" t="s">
        <v>338</v>
      </c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</row>
    <row r="1357" ht="7.5" customHeight="1">
      <c r="A1357" s="7"/>
      <c r="B1357" s="24"/>
      <c r="C1357" s="24"/>
      <c r="D1357" s="24"/>
      <c r="E1357" s="24"/>
      <c r="F1357" s="126"/>
      <c r="G1357" s="126"/>
      <c r="H1357" s="126"/>
      <c r="I1357" s="126"/>
      <c r="J1357" s="126"/>
      <c r="K1357" s="126"/>
      <c r="L1357" s="126"/>
      <c r="M1357" s="126"/>
      <c r="N1357" s="126"/>
      <c r="O1357" s="126"/>
      <c r="P1357" s="126"/>
      <c r="Q1357" s="126"/>
      <c r="R1357" s="20"/>
      <c r="S1357" s="20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</row>
    <row r="1358" ht="7.5" customHeight="1">
      <c r="A1358" s="7"/>
      <c r="B1358" s="24"/>
      <c r="C1358" s="24"/>
      <c r="D1358" s="24"/>
      <c r="E1358" s="24"/>
      <c r="F1358" s="126"/>
      <c r="G1358" s="126"/>
      <c r="H1358" s="126"/>
      <c r="I1358" s="126"/>
      <c r="J1358" s="126"/>
      <c r="K1358" s="126"/>
      <c r="L1358" s="126"/>
      <c r="M1358" s="126"/>
      <c r="N1358" s="126"/>
      <c r="O1358" s="126"/>
      <c r="P1358" s="126"/>
      <c r="Q1358" s="126"/>
      <c r="R1358" s="124" t="s">
        <v>21</v>
      </c>
      <c r="S1358" s="81" t="s">
        <v>339</v>
      </c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</row>
    <row r="1359" ht="7.5" customHeight="1">
      <c r="A1359" s="1"/>
      <c r="B1359" s="24"/>
      <c r="C1359" s="24"/>
      <c r="D1359" s="24"/>
      <c r="E1359" s="24"/>
      <c r="F1359" s="129"/>
      <c r="G1359" s="129"/>
      <c r="H1359" s="129"/>
      <c r="I1359" s="126"/>
      <c r="J1359" s="126"/>
      <c r="K1359" s="126"/>
      <c r="L1359" s="126"/>
      <c r="M1359" s="126"/>
      <c r="N1359" s="129"/>
      <c r="O1359" s="129"/>
      <c r="P1359" s="129"/>
      <c r="Q1359" s="129"/>
      <c r="R1359" s="20"/>
      <c r="S1359" s="20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</row>
    <row r="1360" ht="7.5" customHeight="1">
      <c r="A1360" s="1"/>
      <c r="B1360" s="24"/>
      <c r="C1360" s="24"/>
      <c r="D1360" s="24"/>
      <c r="E1360" s="24"/>
      <c r="F1360" s="279"/>
      <c r="G1360" s="279"/>
      <c r="H1360" s="279"/>
      <c r="I1360" s="126"/>
      <c r="J1360" s="126"/>
      <c r="K1360" s="126"/>
      <c r="L1360" s="126"/>
      <c r="M1360" s="126"/>
      <c r="N1360" s="279"/>
      <c r="O1360" s="279"/>
      <c r="P1360" s="279"/>
      <c r="Q1360" s="279"/>
      <c r="R1360" s="124" t="s">
        <v>21</v>
      </c>
      <c r="S1360" s="81" t="s">
        <v>322</v>
      </c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</row>
    <row r="1361" ht="7.5" customHeight="1">
      <c r="A1361" s="1"/>
      <c r="B1361" s="24"/>
      <c r="C1361" s="24"/>
      <c r="D1361" s="24"/>
      <c r="E1361" s="24"/>
      <c r="F1361" s="283">
        <v>5761.0</v>
      </c>
      <c r="G1361" s="133">
        <f>ROUND(F1361*mark_up,0)</f>
        <v>25291</v>
      </c>
      <c r="H1361" s="128"/>
      <c r="I1361" s="135" t="s">
        <v>25</v>
      </c>
      <c r="J1361" s="136"/>
      <c r="K1361" s="135" t="s">
        <v>25</v>
      </c>
      <c r="L1361" s="137"/>
      <c r="M1361" s="135" t="s">
        <v>25</v>
      </c>
      <c r="N1361" s="137"/>
      <c r="O1361" s="135" t="s">
        <v>25</v>
      </c>
      <c r="P1361" s="137"/>
      <c r="Q1361" s="135" t="s">
        <v>25</v>
      </c>
      <c r="R1361" s="20"/>
      <c r="S1361" s="24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</row>
    <row r="1362" ht="7.5" customHeight="1">
      <c r="A1362" s="1"/>
      <c r="B1362" s="24"/>
      <c r="C1362" s="24"/>
      <c r="D1362" s="24"/>
      <c r="E1362" s="24"/>
      <c r="F1362" s="87"/>
      <c r="G1362" s="87"/>
      <c r="H1362" s="138"/>
      <c r="I1362" s="87"/>
      <c r="J1362" s="138"/>
      <c r="K1362" s="87"/>
      <c r="L1362" s="87"/>
      <c r="M1362" s="87"/>
      <c r="N1362" s="87"/>
      <c r="O1362" s="87"/>
      <c r="P1362" s="87"/>
      <c r="Q1362" s="87"/>
      <c r="R1362" s="126"/>
      <c r="S1362" s="20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</row>
    <row r="1363" ht="7.5" customHeight="1">
      <c r="A1363" s="1"/>
      <c r="B1363" s="24"/>
      <c r="C1363" s="24"/>
      <c r="D1363" s="24"/>
      <c r="E1363" s="24"/>
      <c r="F1363" s="126"/>
      <c r="G1363" s="126"/>
      <c r="H1363" s="126"/>
      <c r="I1363" s="126"/>
      <c r="J1363" s="126"/>
      <c r="K1363" s="126"/>
      <c r="L1363" s="126"/>
      <c r="M1363" s="126"/>
      <c r="N1363" s="126"/>
      <c r="O1363" s="126"/>
      <c r="P1363" s="126"/>
      <c r="Q1363" s="126"/>
      <c r="R1363" s="124" t="s">
        <v>21</v>
      </c>
      <c r="S1363" s="81" t="s">
        <v>323</v>
      </c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</row>
    <row r="1364" ht="7.5" customHeight="1">
      <c r="A1364" s="1"/>
      <c r="B1364" s="24"/>
      <c r="C1364" s="24"/>
      <c r="D1364" s="24"/>
      <c r="E1364" s="24"/>
      <c r="F1364" s="126"/>
      <c r="G1364" s="129"/>
      <c r="H1364" s="129"/>
      <c r="I1364" s="129"/>
      <c r="J1364" s="129"/>
      <c r="K1364" s="129"/>
      <c r="L1364" s="129"/>
      <c r="M1364" s="129"/>
      <c r="N1364" s="129"/>
      <c r="O1364" s="129"/>
      <c r="P1364" s="129"/>
      <c r="Q1364" s="129"/>
      <c r="R1364" s="20"/>
      <c r="S1364" s="24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</row>
    <row r="1365" ht="7.5" customHeight="1">
      <c r="A1365" s="1"/>
      <c r="B1365" s="24"/>
      <c r="C1365" s="24"/>
      <c r="D1365" s="24"/>
      <c r="E1365" s="24"/>
      <c r="F1365" s="126"/>
      <c r="G1365" s="129"/>
      <c r="H1365" s="129"/>
      <c r="I1365" s="129"/>
      <c r="J1365" s="129"/>
      <c r="K1365" s="129"/>
      <c r="L1365" s="129"/>
      <c r="M1365" s="129"/>
      <c r="N1365" s="129"/>
      <c r="O1365" s="129"/>
      <c r="P1365" s="129"/>
      <c r="Q1365" s="129"/>
      <c r="R1365" s="126"/>
      <c r="S1365" s="20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</row>
    <row r="1366" ht="7.5" customHeight="1">
      <c r="A1366" s="1"/>
      <c r="B1366" s="24"/>
      <c r="C1366" s="24"/>
      <c r="D1366" s="24"/>
      <c r="E1366" s="24"/>
      <c r="F1366" s="126"/>
      <c r="G1366" s="129"/>
      <c r="H1366" s="129"/>
      <c r="I1366" s="129"/>
      <c r="J1366" s="129"/>
      <c r="K1366" s="129"/>
      <c r="L1366" s="129"/>
      <c r="M1366" s="129"/>
      <c r="N1366" s="129"/>
      <c r="O1366" s="129"/>
      <c r="P1366" s="129"/>
      <c r="Q1366" s="129"/>
      <c r="R1366" s="124" t="s">
        <v>21</v>
      </c>
      <c r="S1366" s="81" t="s">
        <v>210</v>
      </c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</row>
    <row r="1367" ht="7.5" customHeight="1">
      <c r="A1367" s="1"/>
      <c r="B1367" s="24"/>
      <c r="C1367" s="24"/>
      <c r="D1367" s="24"/>
      <c r="E1367" s="24"/>
      <c r="F1367" s="126"/>
      <c r="G1367" s="129"/>
      <c r="H1367" s="129"/>
      <c r="I1367" s="129"/>
      <c r="J1367" s="129"/>
      <c r="K1367" s="129"/>
      <c r="L1367" s="129"/>
      <c r="M1367" s="129"/>
      <c r="N1367" s="129"/>
      <c r="O1367" s="129"/>
      <c r="P1367" s="129"/>
      <c r="Q1367" s="129"/>
      <c r="R1367" s="20"/>
      <c r="S1367" s="24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</row>
    <row r="1368" ht="7.5" customHeight="1">
      <c r="A1368" s="1"/>
      <c r="B1368" s="24"/>
      <c r="C1368" s="24"/>
      <c r="D1368" s="24"/>
      <c r="E1368" s="24"/>
      <c r="F1368" s="126"/>
      <c r="G1368" s="129"/>
      <c r="H1368" s="129"/>
      <c r="I1368" s="129"/>
      <c r="J1368" s="129"/>
      <c r="K1368" s="129"/>
      <c r="L1368" s="129"/>
      <c r="M1368" s="129"/>
      <c r="N1368" s="129"/>
      <c r="O1368" s="129"/>
      <c r="P1368" s="129"/>
      <c r="Q1368" s="129"/>
      <c r="R1368" s="129"/>
      <c r="S1368" s="20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</row>
    <row r="1369" ht="7.5" customHeight="1">
      <c r="A1369" s="1"/>
      <c r="B1369" s="24"/>
      <c r="C1369" s="24"/>
      <c r="D1369" s="24"/>
      <c r="E1369" s="24"/>
      <c r="F1369" s="126"/>
      <c r="G1369" s="126"/>
      <c r="H1369" s="126"/>
      <c r="I1369" s="126"/>
      <c r="J1369" s="126"/>
      <c r="K1369" s="126"/>
      <c r="L1369" s="126"/>
      <c r="M1369" s="126"/>
      <c r="N1369" s="126"/>
      <c r="O1369" s="126"/>
      <c r="P1369" s="126"/>
      <c r="Q1369" s="126"/>
      <c r="R1369" s="124" t="s">
        <v>21</v>
      </c>
      <c r="S1369" s="81" t="s">
        <v>343</v>
      </c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</row>
    <row r="1370" ht="7.5" customHeight="1">
      <c r="A1370" s="1"/>
      <c r="B1370" s="24"/>
      <c r="C1370" s="24"/>
      <c r="D1370" s="24"/>
      <c r="E1370" s="24"/>
      <c r="F1370" s="126"/>
      <c r="G1370" s="126"/>
      <c r="H1370" s="126"/>
      <c r="I1370" s="126"/>
      <c r="J1370" s="126"/>
      <c r="K1370" s="126"/>
      <c r="L1370" s="126"/>
      <c r="M1370" s="126"/>
      <c r="N1370" s="126"/>
      <c r="O1370" s="126"/>
      <c r="P1370" s="126"/>
      <c r="Q1370" s="126"/>
      <c r="R1370" s="20"/>
      <c r="S1370" s="24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</row>
    <row r="1371" ht="7.5" customHeight="1">
      <c r="A1371" s="1"/>
      <c r="B1371" s="24"/>
      <c r="C1371" s="24"/>
      <c r="D1371" s="24"/>
      <c r="E1371" s="24"/>
      <c r="F1371" s="126"/>
      <c r="G1371" s="126"/>
      <c r="H1371" s="126"/>
      <c r="I1371" s="126"/>
      <c r="J1371" s="126"/>
      <c r="K1371" s="126"/>
      <c r="L1371" s="126"/>
      <c r="M1371" s="126"/>
      <c r="N1371" s="126"/>
      <c r="O1371" s="126"/>
      <c r="P1371" s="126"/>
      <c r="Q1371" s="126"/>
      <c r="R1371" s="126"/>
      <c r="S1371" s="24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</row>
    <row r="1372" ht="7.5" customHeight="1">
      <c r="A1372" s="1"/>
      <c r="B1372" s="24"/>
      <c r="C1372" s="24"/>
      <c r="D1372" s="24"/>
      <c r="E1372" s="24"/>
      <c r="F1372" s="126"/>
      <c r="G1372" s="126"/>
      <c r="H1372" s="126"/>
      <c r="I1372" s="126"/>
      <c r="J1372" s="126"/>
      <c r="K1372" s="126"/>
      <c r="L1372" s="126"/>
      <c r="M1372" s="126"/>
      <c r="N1372" s="126"/>
      <c r="O1372" s="126"/>
      <c r="P1372" s="126"/>
      <c r="Q1372" s="126"/>
      <c r="R1372" s="126"/>
      <c r="S1372" s="24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</row>
    <row r="1373" ht="7.5" customHeight="1">
      <c r="A1373" s="1"/>
      <c r="B1373" s="24"/>
      <c r="C1373" s="24"/>
      <c r="D1373" s="24"/>
      <c r="E1373" s="24"/>
      <c r="F1373" s="126"/>
      <c r="G1373" s="126"/>
      <c r="H1373" s="126"/>
      <c r="I1373" s="126"/>
      <c r="J1373" s="126"/>
      <c r="K1373" s="126"/>
      <c r="L1373" s="126"/>
      <c r="M1373" s="126"/>
      <c r="N1373" s="126"/>
      <c r="O1373" s="126"/>
      <c r="P1373" s="126"/>
      <c r="Q1373" s="126"/>
      <c r="R1373" s="126"/>
      <c r="S1373" s="24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</row>
    <row r="1374" ht="7.5" customHeight="1">
      <c r="A1374" s="1"/>
      <c r="B1374" s="24"/>
      <c r="C1374" s="24"/>
      <c r="D1374" s="24"/>
      <c r="E1374" s="24"/>
      <c r="F1374" s="126"/>
      <c r="G1374" s="126"/>
      <c r="H1374" s="126"/>
      <c r="I1374" s="126"/>
      <c r="J1374" s="126"/>
      <c r="K1374" s="126"/>
      <c r="L1374" s="126"/>
      <c r="M1374" s="126"/>
      <c r="N1374" s="126"/>
      <c r="O1374" s="126"/>
      <c r="P1374" s="126"/>
      <c r="Q1374" s="126"/>
      <c r="R1374" s="126"/>
      <c r="S1374" s="20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</row>
    <row r="1375" ht="7.5" customHeight="1">
      <c r="A1375" s="1"/>
      <c r="B1375" s="24"/>
      <c r="C1375" s="24"/>
      <c r="D1375" s="24"/>
      <c r="E1375" s="24"/>
      <c r="F1375" s="126"/>
      <c r="G1375" s="126"/>
      <c r="H1375" s="126"/>
      <c r="I1375" s="126"/>
      <c r="J1375" s="126"/>
      <c r="K1375" s="126"/>
      <c r="L1375" s="126"/>
      <c r="M1375" s="126"/>
      <c r="N1375" s="126"/>
      <c r="O1375" s="126"/>
      <c r="P1375" s="126"/>
      <c r="Q1375" s="126"/>
      <c r="R1375" s="126"/>
      <c r="S1375" s="12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</row>
    <row r="1376" ht="7.5" customHeight="1">
      <c r="A1376" s="1"/>
      <c r="B1376" s="24"/>
      <c r="C1376" s="24"/>
      <c r="D1376" s="24"/>
      <c r="E1376" s="24"/>
      <c r="F1376" s="126"/>
      <c r="G1376" s="126"/>
      <c r="H1376" s="126"/>
      <c r="I1376" s="126"/>
      <c r="J1376" s="126"/>
      <c r="K1376" s="126"/>
      <c r="L1376" s="126"/>
      <c r="M1376" s="126"/>
      <c r="N1376" s="126"/>
      <c r="O1376" s="126"/>
      <c r="P1376" s="126"/>
      <c r="Q1376" s="126"/>
      <c r="R1376" s="126"/>
      <c r="S1376" s="12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</row>
    <row r="1377" ht="7.5" customHeight="1">
      <c r="A1377" s="1"/>
      <c r="B1377" s="24"/>
      <c r="C1377" s="20"/>
      <c r="D1377" s="24"/>
      <c r="E1377" s="24"/>
      <c r="F1377" s="126"/>
      <c r="G1377" s="126"/>
      <c r="H1377" s="126"/>
      <c r="I1377" s="126"/>
      <c r="J1377" s="126"/>
      <c r="K1377" s="126"/>
      <c r="L1377" s="126"/>
      <c r="M1377" s="126"/>
      <c r="N1377" s="126"/>
      <c r="O1377" s="126"/>
      <c r="P1377" s="126"/>
      <c r="Q1377" s="126"/>
      <c r="R1377" s="126"/>
      <c r="S1377" s="12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</row>
    <row r="1378" ht="7.5" customHeight="1">
      <c r="A1378" s="1"/>
      <c r="B1378" s="24"/>
      <c r="C1378" s="94" t="s">
        <v>344</v>
      </c>
      <c r="D1378" s="24"/>
      <c r="E1378" s="24"/>
      <c r="F1378" s="126"/>
      <c r="G1378" s="126"/>
      <c r="H1378" s="126"/>
      <c r="I1378" s="126"/>
      <c r="J1378" s="126"/>
      <c r="K1378" s="126"/>
      <c r="L1378" s="126"/>
      <c r="M1378" s="126"/>
      <c r="N1378" s="126"/>
      <c r="O1378" s="126"/>
      <c r="P1378" s="126"/>
      <c r="Q1378" s="126"/>
      <c r="R1378" s="126"/>
      <c r="S1378" s="12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</row>
    <row r="1379" ht="7.5" customHeight="1">
      <c r="A1379" s="1"/>
      <c r="B1379" s="24"/>
      <c r="C1379" s="24"/>
      <c r="D1379" s="24"/>
      <c r="E1379" s="24"/>
      <c r="F1379" s="126"/>
      <c r="G1379" s="126"/>
      <c r="H1379" s="126"/>
      <c r="I1379" s="126"/>
      <c r="J1379" s="126"/>
      <c r="K1379" s="126"/>
      <c r="L1379" s="126"/>
      <c r="M1379" s="126"/>
      <c r="N1379" s="126"/>
      <c r="O1379" s="126"/>
      <c r="P1379" s="126"/>
      <c r="Q1379" s="126"/>
      <c r="R1379" s="126"/>
      <c r="S1379" s="12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</row>
    <row r="1380" ht="7.5" customHeight="1">
      <c r="A1380" s="7"/>
      <c r="B1380" s="98"/>
      <c r="C1380" s="98"/>
      <c r="D1380" s="98"/>
      <c r="E1380" s="98"/>
      <c r="F1380" s="143"/>
      <c r="G1380" s="143"/>
      <c r="H1380" s="143"/>
      <c r="I1380" s="143"/>
      <c r="J1380" s="143"/>
      <c r="K1380" s="143"/>
      <c r="L1380" s="143"/>
      <c r="M1380" s="143"/>
      <c r="N1380" s="143"/>
      <c r="O1380" s="143"/>
      <c r="P1380" s="143"/>
      <c r="Q1380" s="143"/>
      <c r="R1380" s="143"/>
      <c r="S1380" s="143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</row>
    <row r="1381" ht="7.5" customHeight="1">
      <c r="A1381" s="7"/>
      <c r="B1381" s="269"/>
      <c r="C1381" s="269"/>
      <c r="D1381" s="269"/>
      <c r="E1381" s="269"/>
      <c r="F1381" s="269"/>
      <c r="G1381" s="269"/>
      <c r="H1381" s="269"/>
      <c r="I1381" s="269"/>
      <c r="J1381" s="269"/>
      <c r="K1381" s="269"/>
      <c r="L1381" s="269"/>
      <c r="M1381" s="269"/>
      <c r="N1381" s="269"/>
      <c r="O1381" s="269"/>
      <c r="P1381" s="269"/>
      <c r="Q1381" s="269"/>
      <c r="R1381" s="269"/>
      <c r="S1381" s="269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</row>
    <row r="1382" ht="7.5" customHeight="1">
      <c r="A1382" s="7"/>
      <c r="B1382" s="269"/>
      <c r="C1382" s="269"/>
      <c r="D1382" s="269"/>
      <c r="E1382" s="269"/>
      <c r="F1382" s="269"/>
      <c r="G1382" s="269"/>
      <c r="H1382" s="269"/>
      <c r="I1382" s="269"/>
      <c r="J1382" s="269"/>
      <c r="K1382" s="269"/>
      <c r="L1382" s="269"/>
      <c r="M1382" s="269"/>
      <c r="N1382" s="269"/>
      <c r="O1382" s="269"/>
      <c r="P1382" s="269"/>
      <c r="Q1382" s="269"/>
      <c r="R1382" s="269"/>
      <c r="S1382" s="269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</row>
    <row r="1383" ht="7.5" customHeight="1">
      <c r="A1383" s="1"/>
      <c r="B1383" s="269"/>
      <c r="C1383" s="269"/>
      <c r="D1383" s="269"/>
      <c r="E1383" s="269"/>
      <c r="F1383" s="269"/>
      <c r="G1383" s="269"/>
      <c r="H1383" s="269"/>
      <c r="I1383" s="269"/>
      <c r="J1383" s="269"/>
      <c r="K1383" s="269"/>
      <c r="L1383" s="269"/>
      <c r="M1383" s="269"/>
      <c r="N1383" s="269"/>
      <c r="O1383" s="269"/>
      <c r="P1383" s="269"/>
      <c r="Q1383" s="269"/>
      <c r="R1383" s="269"/>
      <c r="S1383" s="269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</row>
    <row r="1384" ht="7.5" customHeight="1">
      <c r="A1384" s="1"/>
      <c r="B1384" s="269"/>
      <c r="C1384" s="269"/>
      <c r="D1384" s="269"/>
      <c r="E1384" s="269"/>
      <c r="F1384" s="269"/>
      <c r="G1384" s="269"/>
      <c r="H1384" s="269"/>
      <c r="I1384" s="269"/>
      <c r="J1384" s="269"/>
      <c r="K1384" s="269"/>
      <c r="L1384" s="269"/>
      <c r="M1384" s="269"/>
      <c r="N1384" s="269"/>
      <c r="O1384" s="269"/>
      <c r="P1384" s="269"/>
      <c r="Q1384" s="269"/>
      <c r="R1384" s="269"/>
      <c r="S1384" s="269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</row>
    <row r="1385" ht="7.5" customHeight="1">
      <c r="A1385" s="1"/>
      <c r="B1385" s="269"/>
      <c r="C1385" s="269"/>
      <c r="D1385" s="269"/>
      <c r="E1385" s="269"/>
      <c r="F1385" s="269"/>
      <c r="G1385" s="269"/>
      <c r="H1385" s="269"/>
      <c r="I1385" s="269"/>
      <c r="J1385" s="269"/>
      <c r="K1385" s="269"/>
      <c r="L1385" s="269"/>
      <c r="M1385" s="269"/>
      <c r="N1385" s="269"/>
      <c r="O1385" s="269"/>
      <c r="P1385" s="269"/>
      <c r="Q1385" s="269"/>
      <c r="R1385" s="269"/>
      <c r="S1385" s="269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</row>
    <row r="1386" ht="7.5" customHeight="1">
      <c r="A1386" s="1"/>
      <c r="B1386" s="269"/>
      <c r="C1386" s="269"/>
      <c r="D1386" s="269"/>
      <c r="E1386" s="269"/>
      <c r="F1386" s="269"/>
      <c r="G1386" s="269"/>
      <c r="H1386" s="269"/>
      <c r="I1386" s="269"/>
      <c r="J1386" s="269"/>
      <c r="K1386" s="269"/>
      <c r="L1386" s="269"/>
      <c r="M1386" s="269"/>
      <c r="N1386" s="269"/>
      <c r="O1386" s="269"/>
      <c r="P1386" s="269"/>
      <c r="Q1386" s="269"/>
      <c r="R1386" s="269"/>
      <c r="S1386" s="269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</row>
    <row r="1387" ht="7.5" customHeight="1">
      <c r="A1387" s="1"/>
      <c r="B1387" s="269"/>
      <c r="C1387" s="269"/>
      <c r="D1387" s="269"/>
      <c r="E1387" s="269"/>
      <c r="F1387" s="269"/>
      <c r="G1387" s="269"/>
      <c r="H1387" s="269"/>
      <c r="I1387" s="269"/>
      <c r="J1387" s="269"/>
      <c r="K1387" s="269"/>
      <c r="L1387" s="269"/>
      <c r="M1387" s="269"/>
      <c r="N1387" s="269"/>
      <c r="O1387" s="269"/>
      <c r="P1387" s="269"/>
      <c r="Q1387" s="269"/>
      <c r="R1387" s="269"/>
      <c r="S1387" s="269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</row>
    <row r="1388" ht="7.5" customHeight="1">
      <c r="A1388" s="1"/>
      <c r="B1388" s="269"/>
      <c r="C1388" s="269"/>
      <c r="D1388" s="269"/>
      <c r="E1388" s="269"/>
      <c r="F1388" s="269"/>
      <c r="G1388" s="269"/>
      <c r="H1388" s="269"/>
      <c r="I1388" s="269"/>
      <c r="J1388" s="269"/>
      <c r="K1388" s="269"/>
      <c r="L1388" s="269"/>
      <c r="M1388" s="269"/>
      <c r="N1388" s="269"/>
      <c r="O1388" s="269"/>
      <c r="P1388" s="269"/>
      <c r="Q1388" s="269"/>
      <c r="R1388" s="269"/>
      <c r="S1388" s="269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</row>
    <row r="1389" ht="7.5" customHeight="1">
      <c r="A1389" s="1"/>
      <c r="B1389" s="269"/>
      <c r="C1389" s="269"/>
      <c r="D1389" s="269"/>
      <c r="E1389" s="269"/>
      <c r="F1389" s="269"/>
      <c r="G1389" s="269"/>
      <c r="H1389" s="269"/>
      <c r="I1389" s="269"/>
      <c r="J1389" s="269"/>
      <c r="K1389" s="269"/>
      <c r="L1389" s="269"/>
      <c r="M1389" s="269"/>
      <c r="N1389" s="269"/>
      <c r="O1389" s="269"/>
      <c r="P1389" s="269"/>
      <c r="Q1389" s="269"/>
      <c r="R1389" s="269"/>
      <c r="S1389" s="269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</row>
    <row r="1390" ht="7.5" customHeight="1">
      <c r="A1390" s="1"/>
      <c r="B1390" s="269"/>
      <c r="C1390" s="269"/>
      <c r="D1390" s="269"/>
      <c r="E1390" s="269"/>
      <c r="F1390" s="269"/>
      <c r="G1390" s="269"/>
      <c r="H1390" s="269"/>
      <c r="I1390" s="269"/>
      <c r="J1390" s="269"/>
      <c r="K1390" s="269"/>
      <c r="L1390" s="269"/>
      <c r="M1390" s="269"/>
      <c r="N1390" s="269"/>
      <c r="O1390" s="269"/>
      <c r="P1390" s="269"/>
      <c r="Q1390" s="269"/>
      <c r="R1390" s="269"/>
      <c r="S1390" s="269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</row>
    <row r="1391" ht="7.5" customHeight="1">
      <c r="A1391" s="1"/>
      <c r="B1391" s="269"/>
      <c r="C1391" s="269"/>
      <c r="D1391" s="269"/>
      <c r="E1391" s="269"/>
      <c r="F1391" s="269"/>
      <c r="G1391" s="269"/>
      <c r="H1391" s="269"/>
      <c r="I1391" s="269"/>
      <c r="J1391" s="269"/>
      <c r="K1391" s="269"/>
      <c r="L1391" s="269"/>
      <c r="M1391" s="269"/>
      <c r="N1391" s="269"/>
      <c r="O1391" s="269"/>
      <c r="P1391" s="269"/>
      <c r="Q1391" s="269"/>
      <c r="R1391" s="269"/>
      <c r="S1391" s="269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</row>
    <row r="1392" ht="7.5" customHeight="1">
      <c r="A1392" s="1"/>
      <c r="B1392" s="269"/>
      <c r="C1392" s="269"/>
      <c r="D1392" s="269"/>
      <c r="E1392" s="269"/>
      <c r="F1392" s="269"/>
      <c r="G1392" s="269"/>
      <c r="H1392" s="269"/>
      <c r="I1392" s="269"/>
      <c r="J1392" s="269"/>
      <c r="K1392" s="269"/>
      <c r="L1392" s="269"/>
      <c r="M1392" s="269"/>
      <c r="N1392" s="269"/>
      <c r="O1392" s="269"/>
      <c r="P1392" s="269"/>
      <c r="Q1392" s="269"/>
      <c r="R1392" s="269"/>
      <c r="S1392" s="269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</row>
    <row r="1393" ht="7.5" customHeight="1">
      <c r="A1393" s="1"/>
      <c r="B1393" s="269"/>
      <c r="C1393" s="269"/>
      <c r="D1393" s="269"/>
      <c r="E1393" s="269"/>
      <c r="F1393" s="269"/>
      <c r="G1393" s="269"/>
      <c r="H1393" s="269"/>
      <c r="I1393" s="269"/>
      <c r="J1393" s="269"/>
      <c r="K1393" s="269"/>
      <c r="L1393" s="269"/>
      <c r="M1393" s="269"/>
      <c r="N1393" s="269"/>
      <c r="O1393" s="269"/>
      <c r="P1393" s="269"/>
      <c r="Q1393" s="269"/>
      <c r="R1393" s="269"/>
      <c r="S1393" s="269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</row>
    <row r="1394" ht="7.5" customHeight="1">
      <c r="A1394" s="1"/>
      <c r="B1394" s="269"/>
      <c r="C1394" s="269"/>
      <c r="D1394" s="269"/>
      <c r="E1394" s="269"/>
      <c r="F1394" s="269"/>
      <c r="G1394" s="269"/>
      <c r="H1394" s="269"/>
      <c r="I1394" s="269"/>
      <c r="J1394" s="269"/>
      <c r="K1394" s="269"/>
      <c r="L1394" s="269"/>
      <c r="M1394" s="269"/>
      <c r="N1394" s="269"/>
      <c r="O1394" s="269"/>
      <c r="P1394" s="269"/>
      <c r="Q1394" s="269"/>
      <c r="R1394" s="269"/>
      <c r="S1394" s="269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</row>
    <row r="1395" ht="7.5" customHeight="1">
      <c r="A1395" s="1"/>
      <c r="B1395" s="269"/>
      <c r="C1395" s="269"/>
      <c r="D1395" s="269"/>
      <c r="E1395" s="269"/>
      <c r="F1395" s="269"/>
      <c r="G1395" s="269"/>
      <c r="H1395" s="269"/>
      <c r="I1395" s="269"/>
      <c r="J1395" s="269"/>
      <c r="K1395" s="269"/>
      <c r="L1395" s="269"/>
      <c r="M1395" s="269"/>
      <c r="N1395" s="269"/>
      <c r="O1395" s="269"/>
      <c r="P1395" s="269"/>
      <c r="Q1395" s="269"/>
      <c r="R1395" s="269"/>
      <c r="S1395" s="269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</row>
    <row r="1396" ht="7.5" customHeight="1">
      <c r="A1396" s="25"/>
      <c r="B1396" s="269"/>
      <c r="C1396" s="269"/>
      <c r="D1396" s="269"/>
      <c r="E1396" s="269"/>
      <c r="F1396" s="269"/>
      <c r="G1396" s="269"/>
      <c r="H1396" s="269"/>
      <c r="I1396" s="269"/>
      <c r="J1396" s="269"/>
      <c r="K1396" s="269"/>
      <c r="L1396" s="269"/>
      <c r="M1396" s="269"/>
      <c r="N1396" s="269"/>
      <c r="O1396" s="269"/>
      <c r="P1396" s="269"/>
      <c r="Q1396" s="269"/>
      <c r="R1396" s="269"/>
      <c r="S1396" s="269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</row>
    <row r="1397" ht="7.5" customHeight="1">
      <c r="A1397" s="25"/>
      <c r="B1397" s="269"/>
      <c r="C1397" s="269"/>
      <c r="D1397" s="269"/>
      <c r="E1397" s="269"/>
      <c r="F1397" s="269"/>
      <c r="G1397" s="269"/>
      <c r="H1397" s="269"/>
      <c r="I1397" s="269"/>
      <c r="J1397" s="269"/>
      <c r="K1397" s="269"/>
      <c r="L1397" s="269"/>
      <c r="M1397" s="269"/>
      <c r="N1397" s="269"/>
      <c r="O1397" s="269"/>
      <c r="P1397" s="269"/>
      <c r="Q1397" s="269"/>
      <c r="R1397" s="269"/>
      <c r="S1397" s="269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</row>
    <row r="1398" ht="7.5" customHeight="1">
      <c r="A1398" s="25"/>
      <c r="B1398" s="269"/>
      <c r="C1398" s="269"/>
      <c r="D1398" s="269"/>
      <c r="E1398" s="269"/>
      <c r="F1398" s="269"/>
      <c r="G1398" s="269"/>
      <c r="H1398" s="269"/>
      <c r="I1398" s="269"/>
      <c r="J1398" s="269"/>
      <c r="K1398" s="269"/>
      <c r="L1398" s="269"/>
      <c r="M1398" s="269"/>
      <c r="N1398" s="269"/>
      <c r="O1398" s="269"/>
      <c r="P1398" s="269"/>
      <c r="Q1398" s="269"/>
      <c r="R1398" s="269"/>
      <c r="S1398" s="269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</row>
    <row r="1399" ht="7.5" customHeight="1">
      <c r="A1399" s="1"/>
      <c r="B1399" s="269"/>
      <c r="C1399" s="269"/>
      <c r="D1399" s="269"/>
      <c r="E1399" s="269"/>
      <c r="F1399" s="269"/>
      <c r="G1399" s="269"/>
      <c r="H1399" s="269"/>
      <c r="I1399" s="269"/>
      <c r="J1399" s="269"/>
      <c r="K1399" s="269"/>
      <c r="L1399" s="269"/>
      <c r="M1399" s="269"/>
      <c r="N1399" s="269"/>
      <c r="O1399" s="269"/>
      <c r="P1399" s="269"/>
      <c r="Q1399" s="269"/>
      <c r="R1399" s="269"/>
      <c r="S1399" s="269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</row>
    <row r="1400" ht="7.5" customHeight="1">
      <c r="A1400" s="1"/>
      <c r="B1400" s="270"/>
      <c r="C1400" s="270"/>
      <c r="D1400" s="270"/>
      <c r="E1400" s="270"/>
      <c r="F1400" s="270"/>
      <c r="G1400" s="270"/>
      <c r="H1400" s="270"/>
      <c r="I1400" s="270"/>
      <c r="J1400" s="270"/>
      <c r="K1400" s="270"/>
      <c r="L1400" s="270"/>
      <c r="M1400" s="270"/>
      <c r="N1400" s="270"/>
      <c r="O1400" s="270"/>
      <c r="P1400" s="270"/>
      <c r="Q1400" s="270"/>
      <c r="R1400" s="270"/>
      <c r="S1400" s="270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</row>
    <row r="1401" ht="11.25" customHeight="1">
      <c r="A1401" s="7"/>
      <c r="B1401" s="113"/>
      <c r="C1401" s="114"/>
      <c r="D1401" s="114"/>
      <c r="E1401" s="114"/>
      <c r="F1401" s="114"/>
      <c r="G1401" s="114"/>
      <c r="H1401" s="114"/>
      <c r="I1401" s="114"/>
      <c r="J1401" s="114"/>
      <c r="K1401" s="114"/>
      <c r="L1401" s="114"/>
      <c r="M1401" s="114"/>
      <c r="N1401" s="114"/>
      <c r="O1401" s="114"/>
      <c r="P1401" s="114"/>
      <c r="Q1401" s="114"/>
      <c r="R1401" s="115"/>
      <c r="S1401" s="165" t="s">
        <v>43</v>
      </c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</row>
    <row r="1402" ht="11.25" customHeight="1">
      <c r="A1402" s="7"/>
      <c r="B1402" s="88"/>
      <c r="C1402" s="88"/>
      <c r="D1402" s="88"/>
      <c r="E1402" s="88"/>
      <c r="F1402" s="88"/>
      <c r="G1402" s="88"/>
      <c r="H1402" s="88"/>
      <c r="I1402" s="88"/>
      <c r="J1402" s="88"/>
      <c r="K1402" s="88"/>
      <c r="L1402" s="88"/>
      <c r="M1402" s="88"/>
      <c r="N1402" s="88"/>
      <c r="O1402" s="88"/>
      <c r="P1402" s="88"/>
      <c r="Q1402" s="88"/>
      <c r="R1402" s="95"/>
      <c r="S1402" s="87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</row>
    <row r="1403" ht="11.25" customHeight="1">
      <c r="A1403" s="7"/>
      <c r="B1403" s="117" t="s">
        <v>345</v>
      </c>
      <c r="C1403" s="118"/>
      <c r="D1403" s="118"/>
      <c r="E1403" s="118"/>
      <c r="F1403" s="118"/>
      <c r="G1403" s="118"/>
      <c r="H1403" s="118"/>
      <c r="I1403" s="118"/>
      <c r="J1403" s="118"/>
      <c r="K1403" s="118"/>
      <c r="L1403" s="118"/>
      <c r="M1403" s="118"/>
      <c r="N1403" s="118"/>
      <c r="O1403" s="118"/>
      <c r="P1403" s="118"/>
      <c r="Q1403" s="118"/>
      <c r="R1403" s="118"/>
      <c r="S1403" s="119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</row>
    <row r="1404" ht="61.5" customHeight="1">
      <c r="A1404" s="1"/>
      <c r="B1404" s="2"/>
      <c r="C1404" s="3"/>
      <c r="D1404" s="3"/>
      <c r="E1404" s="61"/>
      <c r="F1404" s="61"/>
      <c r="G1404" s="61"/>
      <c r="H1404" s="61"/>
      <c r="I1404" s="61"/>
      <c r="J1404" s="61"/>
      <c r="K1404" s="61"/>
      <c r="L1404" s="61"/>
      <c r="M1404" s="61"/>
      <c r="N1404" s="61"/>
      <c r="O1404" s="62" t="s">
        <v>5</v>
      </c>
      <c r="P1404" s="63"/>
      <c r="Q1404" s="63"/>
      <c r="R1404" s="63"/>
      <c r="S1404" s="64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</row>
    <row r="1405" ht="34.5" customHeight="1">
      <c r="A1405" s="1"/>
      <c r="B1405" s="244" t="s">
        <v>6</v>
      </c>
      <c r="C1405" s="244" t="s">
        <v>7</v>
      </c>
      <c r="D1405" s="244" t="s">
        <v>8</v>
      </c>
      <c r="E1405" s="244" t="s">
        <v>9</v>
      </c>
      <c r="F1405" s="245" t="s">
        <v>10</v>
      </c>
      <c r="G1405" s="246" t="s">
        <v>11</v>
      </c>
      <c r="H1405" s="245" t="s">
        <v>10</v>
      </c>
      <c r="I1405" s="246" t="s">
        <v>12</v>
      </c>
      <c r="J1405" s="245" t="s">
        <v>10</v>
      </c>
      <c r="K1405" s="246" t="s">
        <v>13</v>
      </c>
      <c r="L1405" s="245" t="s">
        <v>10</v>
      </c>
      <c r="M1405" s="246" t="s">
        <v>14</v>
      </c>
      <c r="N1405" s="245" t="s">
        <v>10</v>
      </c>
      <c r="O1405" s="246" t="s">
        <v>15</v>
      </c>
      <c r="P1405" s="245" t="s">
        <v>10</v>
      </c>
      <c r="Q1405" s="246" t="s">
        <v>16</v>
      </c>
      <c r="R1405" s="247" t="s">
        <v>17</v>
      </c>
      <c r="S1405" s="69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</row>
    <row r="1406" ht="7.5" customHeight="1">
      <c r="A1406" s="1"/>
      <c r="B1406" s="120" t="s">
        <v>18</v>
      </c>
      <c r="C1406" s="107" t="s">
        <v>341</v>
      </c>
      <c r="D1406" s="177" t="s">
        <v>342</v>
      </c>
      <c r="E1406" s="308" t="s">
        <v>25</v>
      </c>
      <c r="F1406" s="122"/>
      <c r="G1406" s="312"/>
      <c r="H1406" s="312"/>
      <c r="I1406" s="312"/>
      <c r="J1406" s="312"/>
      <c r="K1406" s="312"/>
      <c r="L1406" s="312"/>
      <c r="M1406" s="312"/>
      <c r="N1406" s="312"/>
      <c r="O1406" s="312"/>
      <c r="P1406" s="312"/>
      <c r="Q1406" s="312"/>
      <c r="R1406" s="202" t="s">
        <v>21</v>
      </c>
      <c r="S1406" s="102" t="s">
        <v>315</v>
      </c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</row>
    <row r="1407" ht="7.5" customHeight="1">
      <c r="A1407" s="1"/>
      <c r="B1407" s="24"/>
      <c r="C1407" s="24"/>
      <c r="D1407" s="24"/>
      <c r="E1407" s="24"/>
      <c r="F1407" s="126"/>
      <c r="G1407" s="128"/>
      <c r="H1407" s="128"/>
      <c r="I1407" s="128"/>
      <c r="J1407" s="128"/>
      <c r="K1407" s="128"/>
      <c r="L1407" s="128"/>
      <c r="M1407" s="128"/>
      <c r="N1407" s="128"/>
      <c r="O1407" s="128"/>
      <c r="P1407" s="128"/>
      <c r="Q1407" s="128"/>
      <c r="R1407" s="20"/>
      <c r="S1407" s="24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</row>
    <row r="1408" ht="7.5" customHeight="1">
      <c r="A1408" s="1"/>
      <c r="B1408" s="24"/>
      <c r="C1408" s="24"/>
      <c r="D1408" s="24"/>
      <c r="E1408" s="24"/>
      <c r="F1408" s="126"/>
      <c r="G1408" s="126"/>
      <c r="H1408" s="126"/>
      <c r="I1408" s="126"/>
      <c r="J1408" s="126"/>
      <c r="K1408" s="126"/>
      <c r="L1408" s="126"/>
      <c r="M1408" s="126"/>
      <c r="N1408" s="126"/>
      <c r="O1408" s="126"/>
      <c r="P1408" s="126"/>
      <c r="Q1408" s="126"/>
      <c r="R1408" s="126"/>
      <c r="S1408" s="20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</row>
    <row r="1409" ht="7.5" customHeight="1">
      <c r="A1409" s="1"/>
      <c r="B1409" s="24"/>
      <c r="C1409" s="24"/>
      <c r="D1409" s="24"/>
      <c r="E1409" s="24"/>
      <c r="F1409" s="126"/>
      <c r="G1409" s="126"/>
      <c r="H1409" s="126"/>
      <c r="I1409" s="126"/>
      <c r="J1409" s="126"/>
      <c r="K1409" s="126"/>
      <c r="L1409" s="126"/>
      <c r="M1409" s="126"/>
      <c r="N1409" s="126"/>
      <c r="O1409" s="126"/>
      <c r="P1409" s="126"/>
      <c r="Q1409" s="126"/>
      <c r="R1409" s="124" t="s">
        <v>21</v>
      </c>
      <c r="S1409" s="81" t="s">
        <v>316</v>
      </c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</row>
    <row r="1410" ht="7.5" customHeight="1">
      <c r="A1410" s="1"/>
      <c r="B1410" s="24"/>
      <c r="C1410" s="24"/>
      <c r="D1410" s="24"/>
      <c r="E1410" s="24"/>
      <c r="F1410" s="126"/>
      <c r="G1410" s="128"/>
      <c r="H1410" s="128"/>
      <c r="I1410" s="128"/>
      <c r="J1410" s="128"/>
      <c r="K1410" s="128"/>
      <c r="L1410" s="128"/>
      <c r="M1410" s="128"/>
      <c r="N1410" s="128"/>
      <c r="O1410" s="128"/>
      <c r="P1410" s="128"/>
      <c r="Q1410" s="128"/>
      <c r="R1410" s="20"/>
      <c r="S1410" s="24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</row>
    <row r="1411" ht="7.5" customHeight="1">
      <c r="A1411" s="1"/>
      <c r="B1411" s="24"/>
      <c r="C1411" s="24"/>
      <c r="D1411" s="24"/>
      <c r="E1411" s="24"/>
      <c r="F1411" s="129"/>
      <c r="G1411" s="128"/>
      <c r="H1411" s="128"/>
      <c r="I1411" s="128"/>
      <c r="J1411" s="129"/>
      <c r="K1411" s="128"/>
      <c r="L1411" s="129"/>
      <c r="M1411" s="128"/>
      <c r="N1411" s="128"/>
      <c r="O1411" s="128"/>
      <c r="P1411" s="128"/>
      <c r="Q1411" s="128"/>
      <c r="R1411" s="126"/>
      <c r="S1411" s="20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</row>
    <row r="1412" ht="7.5" customHeight="1">
      <c r="A1412" s="1"/>
      <c r="B1412" s="24"/>
      <c r="C1412" s="24"/>
      <c r="D1412" s="24"/>
      <c r="E1412" s="24"/>
      <c r="F1412" s="126"/>
      <c r="G1412" s="126"/>
      <c r="H1412" s="126"/>
      <c r="I1412" s="126"/>
      <c r="J1412" s="126"/>
      <c r="K1412" s="126"/>
      <c r="L1412" s="126"/>
      <c r="M1412" s="126"/>
      <c r="N1412" s="126"/>
      <c r="O1412" s="126"/>
      <c r="P1412" s="126"/>
      <c r="Q1412" s="126"/>
      <c r="R1412" s="124" t="s">
        <v>21</v>
      </c>
      <c r="S1412" s="81" t="s">
        <v>317</v>
      </c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</row>
    <row r="1413" ht="7.5" customHeight="1">
      <c r="A1413" s="1"/>
      <c r="B1413" s="24"/>
      <c r="C1413" s="24"/>
      <c r="D1413" s="24"/>
      <c r="E1413" s="24"/>
      <c r="F1413" s="126"/>
      <c r="G1413" s="126"/>
      <c r="H1413" s="126"/>
      <c r="I1413" s="126"/>
      <c r="J1413" s="126"/>
      <c r="K1413" s="126"/>
      <c r="L1413" s="126"/>
      <c r="M1413" s="126"/>
      <c r="N1413" s="126"/>
      <c r="O1413" s="126"/>
      <c r="P1413" s="126"/>
      <c r="Q1413" s="126"/>
      <c r="R1413" s="20"/>
      <c r="S1413" s="20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</row>
    <row r="1414" ht="7.5" customHeight="1">
      <c r="A1414" s="1"/>
      <c r="B1414" s="24"/>
      <c r="C1414" s="24"/>
      <c r="D1414" s="24"/>
      <c r="E1414" s="24"/>
      <c r="F1414" s="126"/>
      <c r="G1414" s="126"/>
      <c r="H1414" s="126"/>
      <c r="I1414" s="126"/>
      <c r="J1414" s="126"/>
      <c r="K1414" s="126"/>
      <c r="L1414" s="126"/>
      <c r="M1414" s="126"/>
      <c r="N1414" s="126"/>
      <c r="O1414" s="126"/>
      <c r="P1414" s="126"/>
      <c r="Q1414" s="126"/>
      <c r="R1414" s="124" t="s">
        <v>21</v>
      </c>
      <c r="S1414" s="81" t="s">
        <v>318</v>
      </c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</row>
    <row r="1415" ht="7.5" customHeight="1">
      <c r="A1415" s="1"/>
      <c r="B1415" s="24"/>
      <c r="C1415" s="24"/>
      <c r="D1415" s="24"/>
      <c r="E1415" s="24"/>
      <c r="F1415" s="123"/>
      <c r="G1415" s="123"/>
      <c r="H1415" s="123"/>
      <c r="I1415" s="123"/>
      <c r="J1415" s="123"/>
      <c r="K1415" s="123"/>
      <c r="L1415" s="123"/>
      <c r="M1415" s="123"/>
      <c r="N1415" s="123"/>
      <c r="O1415" s="123"/>
      <c r="P1415" s="123"/>
      <c r="Q1415" s="123"/>
      <c r="R1415" s="20"/>
      <c r="S1415" s="24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</row>
    <row r="1416" ht="7.5" customHeight="1">
      <c r="A1416" s="1"/>
      <c r="B1416" s="24"/>
      <c r="C1416" s="24"/>
      <c r="D1416" s="24"/>
      <c r="E1416" s="24"/>
      <c r="F1416" s="123"/>
      <c r="G1416" s="123"/>
      <c r="H1416" s="123"/>
      <c r="I1416" s="123"/>
      <c r="J1416" s="123"/>
      <c r="K1416" s="123"/>
      <c r="L1416" s="123"/>
      <c r="M1416" s="123"/>
      <c r="N1416" s="123"/>
      <c r="O1416" s="123"/>
      <c r="P1416" s="123"/>
      <c r="Q1416" s="123"/>
      <c r="R1416" s="126"/>
      <c r="S1416" s="20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</row>
    <row r="1417" ht="7.5" customHeight="1">
      <c r="A1417" s="25"/>
      <c r="B1417" s="24"/>
      <c r="C1417" s="24"/>
      <c r="D1417" s="24"/>
      <c r="E1417" s="24"/>
      <c r="F1417" s="123"/>
      <c r="G1417" s="123"/>
      <c r="H1417" s="123"/>
      <c r="I1417" s="123"/>
      <c r="J1417" s="123"/>
      <c r="K1417" s="123"/>
      <c r="L1417" s="123"/>
      <c r="M1417" s="123"/>
      <c r="N1417" s="123"/>
      <c r="O1417" s="123"/>
      <c r="P1417" s="123"/>
      <c r="Q1417" s="123"/>
      <c r="R1417" s="124" t="s">
        <v>21</v>
      </c>
      <c r="S1417" s="81" t="s">
        <v>319</v>
      </c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</row>
    <row r="1418" ht="7.5" customHeight="1">
      <c r="A1418" s="7"/>
      <c r="B1418" s="24"/>
      <c r="C1418" s="24"/>
      <c r="D1418" s="24"/>
      <c r="E1418" s="24"/>
      <c r="F1418" s="123"/>
      <c r="G1418" s="123"/>
      <c r="H1418" s="123"/>
      <c r="I1418" s="123"/>
      <c r="J1418" s="123"/>
      <c r="K1418" s="123"/>
      <c r="L1418" s="123"/>
      <c r="M1418" s="123"/>
      <c r="N1418" s="123"/>
      <c r="O1418" s="123"/>
      <c r="P1418" s="123"/>
      <c r="Q1418" s="123"/>
      <c r="R1418" s="20"/>
      <c r="S1418" s="20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</row>
    <row r="1419" ht="7.5" customHeight="1">
      <c r="A1419" s="7"/>
      <c r="B1419" s="24"/>
      <c r="C1419" s="24"/>
      <c r="D1419" s="24"/>
      <c r="E1419" s="24"/>
      <c r="F1419" s="123"/>
      <c r="G1419" s="123"/>
      <c r="H1419" s="126"/>
      <c r="I1419" s="126"/>
      <c r="J1419" s="126"/>
      <c r="K1419" s="126"/>
      <c r="L1419" s="126"/>
      <c r="M1419" s="126"/>
      <c r="N1419" s="126"/>
      <c r="O1419" s="126"/>
      <c r="P1419" s="126"/>
      <c r="Q1419" s="126"/>
      <c r="R1419" s="124" t="s">
        <v>21</v>
      </c>
      <c r="S1419" s="81" t="s">
        <v>320</v>
      </c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</row>
    <row r="1420" ht="7.5" customHeight="1">
      <c r="A1420" s="1"/>
      <c r="B1420" s="24"/>
      <c r="C1420" s="24"/>
      <c r="D1420" s="24"/>
      <c r="E1420" s="24"/>
      <c r="F1420" s="123"/>
      <c r="G1420" s="123"/>
      <c r="H1420" s="126"/>
      <c r="I1420" s="126"/>
      <c r="J1420" s="126"/>
      <c r="K1420" s="126"/>
      <c r="L1420" s="126"/>
      <c r="M1420" s="126"/>
      <c r="N1420" s="126"/>
      <c r="O1420" s="126"/>
      <c r="P1420" s="126"/>
      <c r="Q1420" s="126"/>
      <c r="R1420" s="20"/>
      <c r="S1420" s="24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</row>
    <row r="1421" ht="7.5" customHeight="1">
      <c r="A1421" s="1"/>
      <c r="B1421" s="24"/>
      <c r="C1421" s="24"/>
      <c r="D1421" s="24"/>
      <c r="E1421" s="24"/>
      <c r="F1421" s="123"/>
      <c r="G1421" s="123"/>
      <c r="H1421" s="126"/>
      <c r="I1421" s="126"/>
      <c r="J1421" s="126"/>
      <c r="K1421" s="126"/>
      <c r="L1421" s="126"/>
      <c r="M1421" s="126"/>
      <c r="N1421" s="126"/>
      <c r="O1421" s="126"/>
      <c r="P1421" s="126"/>
      <c r="Q1421" s="126"/>
      <c r="R1421" s="126"/>
      <c r="S1421" s="20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</row>
    <row r="1422" ht="7.5" customHeight="1">
      <c r="A1422" s="1"/>
      <c r="B1422" s="24"/>
      <c r="C1422" s="24"/>
      <c r="D1422" s="24"/>
      <c r="E1422" s="24"/>
      <c r="F1422" s="123"/>
      <c r="G1422" s="133" t="s">
        <v>321</v>
      </c>
      <c r="H1422" s="126"/>
      <c r="I1422" s="123"/>
      <c r="J1422" s="126"/>
      <c r="K1422" s="126"/>
      <c r="L1422" s="126"/>
      <c r="M1422" s="126"/>
      <c r="N1422" s="126"/>
      <c r="O1422" s="126"/>
      <c r="P1422" s="126"/>
      <c r="Q1422" s="126"/>
      <c r="R1422" s="124" t="s">
        <v>21</v>
      </c>
      <c r="S1422" s="81" t="s">
        <v>322</v>
      </c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</row>
    <row r="1423" ht="7.5" customHeight="1">
      <c r="A1423" s="1"/>
      <c r="B1423" s="24"/>
      <c r="C1423" s="24"/>
      <c r="D1423" s="24"/>
      <c r="E1423" s="24"/>
      <c r="F1423" s="129"/>
      <c r="G1423" s="24"/>
      <c r="H1423" s="129"/>
      <c r="I1423" s="126"/>
      <c r="J1423" s="129"/>
      <c r="K1423" s="129"/>
      <c r="L1423" s="129"/>
      <c r="M1423" s="129"/>
      <c r="N1423" s="129"/>
      <c r="O1423" s="129"/>
      <c r="P1423" s="129"/>
      <c r="Q1423" s="129"/>
      <c r="R1423" s="20"/>
      <c r="S1423" s="24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</row>
    <row r="1424" ht="7.5" customHeight="1">
      <c r="A1424" s="1"/>
      <c r="B1424" s="24"/>
      <c r="C1424" s="24"/>
      <c r="D1424" s="24"/>
      <c r="E1424" s="24"/>
      <c r="F1424" s="129"/>
      <c r="G1424" s="87"/>
      <c r="H1424" s="129"/>
      <c r="I1424" s="126"/>
      <c r="J1424" s="129"/>
      <c r="K1424" s="129"/>
      <c r="L1424" s="129"/>
      <c r="M1424" s="129"/>
      <c r="N1424" s="129"/>
      <c r="O1424" s="129"/>
      <c r="P1424" s="129"/>
      <c r="Q1424" s="129"/>
      <c r="R1424" s="126"/>
      <c r="S1424" s="20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</row>
    <row r="1425" ht="7.5" customHeight="1">
      <c r="A1425" s="1"/>
      <c r="B1425" s="24"/>
      <c r="C1425" s="24"/>
      <c r="D1425" s="24"/>
      <c r="E1425" s="24"/>
      <c r="F1425" s="292">
        <v>3443.0</v>
      </c>
      <c r="G1425" s="135">
        <f>ROUND(F1425*mark_up,0)</f>
        <v>15115</v>
      </c>
      <c r="H1425" s="136"/>
      <c r="I1425" s="135" t="s">
        <v>25</v>
      </c>
      <c r="J1425" s="137"/>
      <c r="K1425" s="135" t="s">
        <v>25</v>
      </c>
      <c r="L1425" s="137"/>
      <c r="M1425" s="135" t="s">
        <v>25</v>
      </c>
      <c r="N1425" s="137"/>
      <c r="O1425" s="135" t="s">
        <v>25</v>
      </c>
      <c r="P1425" s="137"/>
      <c r="Q1425" s="135" t="s">
        <v>25</v>
      </c>
      <c r="R1425" s="124" t="s">
        <v>21</v>
      </c>
      <c r="S1425" s="81" t="s">
        <v>323</v>
      </c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</row>
    <row r="1426" ht="7.5" customHeight="1">
      <c r="A1426" s="1"/>
      <c r="B1426" s="24"/>
      <c r="C1426" s="24"/>
      <c r="D1426" s="24"/>
      <c r="E1426" s="24"/>
      <c r="F1426" s="87"/>
      <c r="G1426" s="87"/>
      <c r="H1426" s="138"/>
      <c r="I1426" s="87"/>
      <c r="J1426" s="87"/>
      <c r="K1426" s="87"/>
      <c r="L1426" s="87"/>
      <c r="M1426" s="87"/>
      <c r="N1426" s="87"/>
      <c r="O1426" s="87"/>
      <c r="P1426" s="87"/>
      <c r="Q1426" s="87"/>
      <c r="R1426" s="20"/>
      <c r="S1426" s="24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</row>
    <row r="1427" ht="7.5" customHeight="1">
      <c r="A1427" s="1"/>
      <c r="B1427" s="24"/>
      <c r="C1427" s="24"/>
      <c r="D1427" s="24"/>
      <c r="E1427" s="24"/>
      <c r="F1427" s="123"/>
      <c r="G1427" s="123"/>
      <c r="H1427" s="126"/>
      <c r="I1427" s="126"/>
      <c r="J1427" s="126"/>
      <c r="K1427" s="126"/>
      <c r="L1427" s="126"/>
      <c r="M1427" s="126"/>
      <c r="N1427" s="126"/>
      <c r="O1427" s="126"/>
      <c r="P1427" s="126"/>
      <c r="Q1427" s="126"/>
      <c r="R1427" s="126"/>
      <c r="S1427" s="20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</row>
    <row r="1428" ht="7.5" customHeight="1">
      <c r="A1428" s="1"/>
      <c r="B1428" s="24"/>
      <c r="C1428" s="24"/>
      <c r="D1428" s="24"/>
      <c r="E1428" s="24"/>
      <c r="F1428" s="123"/>
      <c r="G1428" s="123"/>
      <c r="H1428" s="126"/>
      <c r="I1428" s="126"/>
      <c r="J1428" s="126"/>
      <c r="K1428" s="126"/>
      <c r="L1428" s="126"/>
      <c r="M1428" s="126"/>
      <c r="N1428" s="126"/>
      <c r="O1428" s="126"/>
      <c r="P1428" s="126"/>
      <c r="Q1428" s="126"/>
      <c r="R1428" s="124" t="s">
        <v>21</v>
      </c>
      <c r="S1428" s="81" t="s">
        <v>210</v>
      </c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</row>
    <row r="1429" ht="7.5" customHeight="1">
      <c r="A1429" s="1"/>
      <c r="B1429" s="24"/>
      <c r="C1429" s="24"/>
      <c r="D1429" s="24"/>
      <c r="E1429" s="24"/>
      <c r="F1429" s="123"/>
      <c r="G1429" s="123"/>
      <c r="H1429" s="126"/>
      <c r="I1429" s="126"/>
      <c r="J1429" s="126"/>
      <c r="K1429" s="126"/>
      <c r="L1429" s="126"/>
      <c r="M1429" s="126"/>
      <c r="N1429" s="126"/>
      <c r="O1429" s="126"/>
      <c r="P1429" s="126"/>
      <c r="Q1429" s="126"/>
      <c r="R1429" s="20"/>
      <c r="S1429" s="24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</row>
    <row r="1430" ht="7.5" customHeight="1">
      <c r="A1430" s="1"/>
      <c r="B1430" s="24"/>
      <c r="C1430" s="24"/>
      <c r="D1430" s="24"/>
      <c r="E1430" s="24"/>
      <c r="F1430" s="123"/>
      <c r="G1430" s="123"/>
      <c r="H1430" s="126"/>
      <c r="I1430" s="126"/>
      <c r="J1430" s="126"/>
      <c r="K1430" s="126"/>
      <c r="L1430" s="126"/>
      <c r="M1430" s="126"/>
      <c r="N1430" s="126"/>
      <c r="O1430" s="126"/>
      <c r="P1430" s="126"/>
      <c r="Q1430" s="126"/>
      <c r="R1430" s="129"/>
      <c r="S1430" s="20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</row>
    <row r="1431" ht="7.5" customHeight="1">
      <c r="A1431" s="1"/>
      <c r="B1431" s="24"/>
      <c r="C1431" s="24"/>
      <c r="D1431" s="24"/>
      <c r="E1431" s="24"/>
      <c r="F1431" s="123"/>
      <c r="G1431" s="123"/>
      <c r="H1431" s="126"/>
      <c r="I1431" s="126"/>
      <c r="J1431" s="126"/>
      <c r="K1431" s="126"/>
      <c r="L1431" s="126"/>
      <c r="M1431" s="126"/>
      <c r="N1431" s="126"/>
      <c r="O1431" s="126"/>
      <c r="P1431" s="126"/>
      <c r="Q1431" s="126"/>
      <c r="R1431" s="124" t="s">
        <v>21</v>
      </c>
      <c r="S1431" s="81" t="s">
        <v>343</v>
      </c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</row>
    <row r="1432" ht="7.5" customHeight="1">
      <c r="A1432" s="1"/>
      <c r="B1432" s="24"/>
      <c r="C1432" s="24"/>
      <c r="D1432" s="24"/>
      <c r="E1432" s="24"/>
      <c r="F1432" s="123"/>
      <c r="G1432" s="123"/>
      <c r="H1432" s="126"/>
      <c r="I1432" s="126"/>
      <c r="J1432" s="126"/>
      <c r="K1432" s="126"/>
      <c r="L1432" s="126"/>
      <c r="M1432" s="126"/>
      <c r="N1432" s="126"/>
      <c r="O1432" s="126"/>
      <c r="P1432" s="126"/>
      <c r="Q1432" s="126"/>
      <c r="R1432" s="20"/>
      <c r="S1432" s="24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</row>
    <row r="1433" ht="7.5" customHeight="1">
      <c r="A1433" s="1"/>
      <c r="B1433" s="24"/>
      <c r="C1433" s="24"/>
      <c r="D1433" s="24"/>
      <c r="E1433" s="24"/>
      <c r="F1433" s="123"/>
      <c r="G1433" s="123"/>
      <c r="H1433" s="126"/>
      <c r="I1433" s="126"/>
      <c r="J1433" s="126"/>
      <c r="K1433" s="126"/>
      <c r="L1433" s="126"/>
      <c r="M1433" s="126"/>
      <c r="N1433" s="126"/>
      <c r="O1433" s="126"/>
      <c r="P1433" s="126"/>
      <c r="Q1433" s="126"/>
      <c r="R1433" s="126"/>
      <c r="S1433" s="24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</row>
    <row r="1434" ht="7.5" customHeight="1">
      <c r="A1434" s="1"/>
      <c r="B1434" s="24"/>
      <c r="C1434" s="24"/>
      <c r="D1434" s="24"/>
      <c r="E1434" s="24"/>
      <c r="F1434" s="123"/>
      <c r="G1434" s="123"/>
      <c r="H1434" s="126"/>
      <c r="I1434" s="126"/>
      <c r="J1434" s="126"/>
      <c r="K1434" s="126"/>
      <c r="L1434" s="126"/>
      <c r="M1434" s="126"/>
      <c r="N1434" s="126"/>
      <c r="O1434" s="126"/>
      <c r="P1434" s="126"/>
      <c r="Q1434" s="126"/>
      <c r="R1434" s="123"/>
      <c r="S1434" s="24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</row>
    <row r="1435" ht="7.5" customHeight="1">
      <c r="A1435" s="1"/>
      <c r="B1435" s="24"/>
      <c r="C1435" s="24"/>
      <c r="D1435" s="24"/>
      <c r="E1435" s="24"/>
      <c r="F1435" s="123"/>
      <c r="G1435" s="123"/>
      <c r="H1435" s="126"/>
      <c r="I1435" s="126"/>
      <c r="J1435" s="126"/>
      <c r="K1435" s="126"/>
      <c r="L1435" s="126"/>
      <c r="M1435" s="126"/>
      <c r="N1435" s="126"/>
      <c r="O1435" s="126"/>
      <c r="P1435" s="126"/>
      <c r="Q1435" s="126"/>
      <c r="R1435" s="123"/>
      <c r="S1435" s="24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</row>
    <row r="1436" ht="7.5" customHeight="1">
      <c r="A1436" s="1"/>
      <c r="B1436" s="24"/>
      <c r="C1436" s="24"/>
      <c r="D1436" s="24"/>
      <c r="E1436" s="24"/>
      <c r="F1436" s="126"/>
      <c r="G1436" s="126"/>
      <c r="H1436" s="126"/>
      <c r="I1436" s="126"/>
      <c r="J1436" s="126"/>
      <c r="K1436" s="126"/>
      <c r="L1436" s="126"/>
      <c r="M1436" s="126"/>
      <c r="N1436" s="126"/>
      <c r="O1436" s="126"/>
      <c r="P1436" s="126"/>
      <c r="Q1436" s="126"/>
      <c r="R1436" s="123"/>
      <c r="S1436" s="20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</row>
    <row r="1437" ht="7.5" customHeight="1">
      <c r="A1437" s="1"/>
      <c r="B1437" s="24"/>
      <c r="C1437" s="24"/>
      <c r="D1437" s="24"/>
      <c r="E1437" s="24"/>
      <c r="F1437" s="126"/>
      <c r="G1437" s="126"/>
      <c r="H1437" s="126"/>
      <c r="I1437" s="126"/>
      <c r="J1437" s="126"/>
      <c r="K1437" s="126"/>
      <c r="L1437" s="126"/>
      <c r="M1437" s="126"/>
      <c r="N1437" s="126"/>
      <c r="O1437" s="126"/>
      <c r="P1437" s="126"/>
      <c r="Q1437" s="126"/>
      <c r="R1437" s="123"/>
      <c r="S1437" s="123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</row>
    <row r="1438" ht="7.5" customHeight="1">
      <c r="A1438" s="1"/>
      <c r="B1438" s="24"/>
      <c r="C1438" s="24"/>
      <c r="D1438" s="24"/>
      <c r="E1438" s="24"/>
      <c r="F1438" s="126"/>
      <c r="G1438" s="126"/>
      <c r="H1438" s="126"/>
      <c r="I1438" s="126"/>
      <c r="J1438" s="126"/>
      <c r="K1438" s="126"/>
      <c r="L1438" s="126"/>
      <c r="M1438" s="126"/>
      <c r="N1438" s="126"/>
      <c r="O1438" s="126"/>
      <c r="P1438" s="126"/>
      <c r="Q1438" s="126"/>
      <c r="R1438" s="123"/>
      <c r="S1438" s="123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</row>
    <row r="1439" ht="7.5" customHeight="1">
      <c r="A1439" s="1"/>
      <c r="B1439" s="24"/>
      <c r="C1439" s="24"/>
      <c r="D1439" s="24"/>
      <c r="E1439" s="24"/>
      <c r="F1439" s="126"/>
      <c r="G1439" s="126"/>
      <c r="H1439" s="126"/>
      <c r="I1439" s="126"/>
      <c r="J1439" s="126"/>
      <c r="K1439" s="126"/>
      <c r="L1439" s="126"/>
      <c r="M1439" s="126"/>
      <c r="N1439" s="126"/>
      <c r="O1439" s="126"/>
      <c r="P1439" s="126"/>
      <c r="Q1439" s="126"/>
      <c r="R1439" s="123"/>
      <c r="S1439" s="123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</row>
    <row r="1440" ht="7.5" customHeight="1">
      <c r="A1440" s="1"/>
      <c r="B1440" s="24"/>
      <c r="C1440" s="24"/>
      <c r="D1440" s="24"/>
      <c r="E1440" s="24"/>
      <c r="F1440" s="126"/>
      <c r="G1440" s="126"/>
      <c r="H1440" s="126"/>
      <c r="I1440" s="126"/>
      <c r="J1440" s="126"/>
      <c r="K1440" s="126"/>
      <c r="L1440" s="126"/>
      <c r="M1440" s="126"/>
      <c r="N1440" s="126"/>
      <c r="O1440" s="126"/>
      <c r="P1440" s="126"/>
      <c r="Q1440" s="126"/>
      <c r="R1440" s="123"/>
      <c r="S1440" s="123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</row>
    <row r="1441" ht="7.5" customHeight="1">
      <c r="A1441" s="7"/>
      <c r="B1441" s="24"/>
      <c r="C1441" s="24"/>
      <c r="D1441" s="24"/>
      <c r="E1441" s="24"/>
      <c r="F1441" s="126"/>
      <c r="G1441" s="126"/>
      <c r="H1441" s="126"/>
      <c r="I1441" s="126"/>
      <c r="J1441" s="126"/>
      <c r="K1441" s="126"/>
      <c r="L1441" s="126"/>
      <c r="M1441" s="126"/>
      <c r="N1441" s="126"/>
      <c r="O1441" s="126"/>
      <c r="P1441" s="126"/>
      <c r="Q1441" s="126"/>
      <c r="R1441" s="123"/>
      <c r="S1441" s="123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</row>
    <row r="1442" ht="7.5" customHeight="1">
      <c r="A1442" s="7"/>
      <c r="B1442" s="24"/>
      <c r="C1442" s="20"/>
      <c r="D1442" s="24"/>
      <c r="E1442" s="24"/>
      <c r="F1442" s="126"/>
      <c r="G1442" s="126"/>
      <c r="H1442" s="126"/>
      <c r="I1442" s="126"/>
      <c r="J1442" s="126"/>
      <c r="K1442" s="126"/>
      <c r="L1442" s="126"/>
      <c r="M1442" s="126"/>
      <c r="N1442" s="126"/>
      <c r="O1442" s="126"/>
      <c r="P1442" s="126"/>
      <c r="Q1442" s="126"/>
      <c r="R1442" s="123"/>
      <c r="S1442" s="123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</row>
    <row r="1443" ht="7.5" customHeight="1">
      <c r="A1443" s="7"/>
      <c r="B1443" s="24"/>
      <c r="C1443" s="94" t="s">
        <v>344</v>
      </c>
      <c r="D1443" s="24"/>
      <c r="E1443" s="24"/>
      <c r="F1443" s="126"/>
      <c r="G1443" s="126"/>
      <c r="H1443" s="126"/>
      <c r="I1443" s="126"/>
      <c r="J1443" s="126"/>
      <c r="K1443" s="126"/>
      <c r="L1443" s="126"/>
      <c r="M1443" s="126"/>
      <c r="N1443" s="126"/>
      <c r="O1443" s="126"/>
      <c r="P1443" s="126"/>
      <c r="Q1443" s="126"/>
      <c r="R1443" s="123"/>
      <c r="S1443" s="123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</row>
    <row r="1444" ht="7.5" customHeight="1">
      <c r="A1444" s="1"/>
      <c r="B1444" s="24"/>
      <c r="C1444" s="24"/>
      <c r="D1444" s="24"/>
      <c r="E1444" s="24"/>
      <c r="F1444" s="126"/>
      <c r="G1444" s="126"/>
      <c r="H1444" s="126"/>
      <c r="I1444" s="126"/>
      <c r="J1444" s="126"/>
      <c r="K1444" s="126"/>
      <c r="L1444" s="126"/>
      <c r="M1444" s="126"/>
      <c r="N1444" s="126"/>
      <c r="O1444" s="126"/>
      <c r="P1444" s="126"/>
      <c r="Q1444" s="126"/>
      <c r="R1444" s="123"/>
      <c r="S1444" s="123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</row>
    <row r="1445" ht="7.5" customHeight="1">
      <c r="A1445" s="1"/>
      <c r="B1445" s="98"/>
      <c r="C1445" s="98"/>
      <c r="D1445" s="98"/>
      <c r="E1445" s="98"/>
      <c r="F1445" s="143"/>
      <c r="G1445" s="143"/>
      <c r="H1445" s="143"/>
      <c r="I1445" s="143"/>
      <c r="J1445" s="143"/>
      <c r="K1445" s="143"/>
      <c r="L1445" s="143"/>
      <c r="M1445" s="143"/>
      <c r="N1445" s="143"/>
      <c r="O1445" s="143"/>
      <c r="P1445" s="143"/>
      <c r="Q1445" s="143"/>
      <c r="R1445" s="143"/>
      <c r="S1445" s="143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</row>
    <row r="1446" ht="7.5" customHeight="1">
      <c r="A1446" s="1"/>
      <c r="B1446" s="269"/>
      <c r="C1446" s="269"/>
      <c r="D1446" s="269"/>
      <c r="E1446" s="269"/>
      <c r="F1446" s="269"/>
      <c r="G1446" s="269"/>
      <c r="H1446" s="269"/>
      <c r="I1446" s="269"/>
      <c r="J1446" s="269"/>
      <c r="K1446" s="269"/>
      <c r="L1446" s="269"/>
      <c r="M1446" s="269"/>
      <c r="N1446" s="269"/>
      <c r="O1446" s="269"/>
      <c r="P1446" s="269"/>
      <c r="Q1446" s="269"/>
      <c r="R1446" s="269"/>
      <c r="S1446" s="269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</row>
    <row r="1447" ht="7.5" customHeight="1">
      <c r="A1447" s="1"/>
      <c r="B1447" s="269"/>
      <c r="C1447" s="269"/>
      <c r="D1447" s="269"/>
      <c r="E1447" s="269"/>
      <c r="F1447" s="269"/>
      <c r="G1447" s="269"/>
      <c r="H1447" s="269"/>
      <c r="I1447" s="269"/>
      <c r="J1447" s="269"/>
      <c r="K1447" s="269"/>
      <c r="L1447" s="269"/>
      <c r="M1447" s="269"/>
      <c r="N1447" s="269"/>
      <c r="O1447" s="269"/>
      <c r="P1447" s="269"/>
      <c r="Q1447" s="269"/>
      <c r="R1447" s="269"/>
      <c r="S1447" s="269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</row>
    <row r="1448" ht="7.5" customHeight="1">
      <c r="A1448" s="1"/>
      <c r="B1448" s="269"/>
      <c r="C1448" s="269"/>
      <c r="D1448" s="269"/>
      <c r="E1448" s="269"/>
      <c r="F1448" s="269"/>
      <c r="G1448" s="269"/>
      <c r="H1448" s="269"/>
      <c r="I1448" s="269"/>
      <c r="J1448" s="269"/>
      <c r="K1448" s="269"/>
      <c r="L1448" s="269"/>
      <c r="M1448" s="269"/>
      <c r="N1448" s="269"/>
      <c r="O1448" s="269"/>
      <c r="P1448" s="269"/>
      <c r="Q1448" s="269"/>
      <c r="R1448" s="269"/>
      <c r="S1448" s="269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</row>
    <row r="1449" ht="7.5" customHeight="1">
      <c r="A1449" s="1"/>
      <c r="B1449" s="269"/>
      <c r="C1449" s="269"/>
      <c r="D1449" s="269"/>
      <c r="E1449" s="269"/>
      <c r="F1449" s="269"/>
      <c r="G1449" s="269"/>
      <c r="H1449" s="269"/>
      <c r="I1449" s="269"/>
      <c r="J1449" s="269"/>
      <c r="K1449" s="269"/>
      <c r="L1449" s="269"/>
      <c r="M1449" s="269"/>
      <c r="N1449" s="269"/>
      <c r="O1449" s="269"/>
      <c r="P1449" s="269"/>
      <c r="Q1449" s="269"/>
      <c r="R1449" s="269"/>
      <c r="S1449" s="269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</row>
    <row r="1450" ht="7.5" customHeight="1">
      <c r="A1450" s="1"/>
      <c r="B1450" s="269"/>
      <c r="C1450" s="269"/>
      <c r="D1450" s="269"/>
      <c r="E1450" s="269"/>
      <c r="F1450" s="269"/>
      <c r="G1450" s="269"/>
      <c r="H1450" s="269"/>
      <c r="I1450" s="269"/>
      <c r="J1450" s="269"/>
      <c r="K1450" s="269"/>
      <c r="L1450" s="269"/>
      <c r="M1450" s="269"/>
      <c r="N1450" s="269"/>
      <c r="O1450" s="269"/>
      <c r="P1450" s="269"/>
      <c r="Q1450" s="269"/>
      <c r="R1450" s="269"/>
      <c r="S1450" s="269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</row>
    <row r="1451" ht="7.5" customHeight="1">
      <c r="A1451" s="1"/>
      <c r="B1451" s="269"/>
      <c r="C1451" s="269"/>
      <c r="D1451" s="269"/>
      <c r="E1451" s="269"/>
      <c r="F1451" s="269"/>
      <c r="G1451" s="269"/>
      <c r="H1451" s="269"/>
      <c r="I1451" s="269"/>
      <c r="J1451" s="269"/>
      <c r="K1451" s="269"/>
      <c r="L1451" s="269"/>
      <c r="M1451" s="269"/>
      <c r="N1451" s="269"/>
      <c r="O1451" s="269"/>
      <c r="P1451" s="269"/>
      <c r="Q1451" s="269"/>
      <c r="R1451" s="269"/>
      <c r="S1451" s="269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</row>
    <row r="1452" ht="7.5" customHeight="1">
      <c r="A1452" s="1"/>
      <c r="B1452" s="269"/>
      <c r="C1452" s="269"/>
      <c r="D1452" s="269"/>
      <c r="E1452" s="269"/>
      <c r="F1452" s="269"/>
      <c r="G1452" s="269"/>
      <c r="H1452" s="269"/>
      <c r="I1452" s="269"/>
      <c r="J1452" s="269"/>
      <c r="K1452" s="269"/>
      <c r="L1452" s="269"/>
      <c r="M1452" s="269"/>
      <c r="N1452" s="269"/>
      <c r="O1452" s="269"/>
      <c r="P1452" s="269"/>
      <c r="Q1452" s="269"/>
      <c r="R1452" s="269"/>
      <c r="S1452" s="269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</row>
    <row r="1453" ht="7.5" customHeight="1">
      <c r="A1453" s="1"/>
      <c r="B1453" s="269"/>
      <c r="C1453" s="269"/>
      <c r="D1453" s="269"/>
      <c r="E1453" s="269"/>
      <c r="F1453" s="269"/>
      <c r="G1453" s="269"/>
      <c r="H1453" s="269"/>
      <c r="I1453" s="269"/>
      <c r="J1453" s="269"/>
      <c r="K1453" s="269"/>
      <c r="L1453" s="269"/>
      <c r="M1453" s="269"/>
      <c r="N1453" s="269"/>
      <c r="O1453" s="269"/>
      <c r="P1453" s="269"/>
      <c r="Q1453" s="269"/>
      <c r="R1453" s="269"/>
      <c r="S1453" s="269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</row>
    <row r="1454" ht="7.5" customHeight="1">
      <c r="A1454" s="1"/>
      <c r="B1454" s="269"/>
      <c r="C1454" s="269"/>
      <c r="D1454" s="269"/>
      <c r="E1454" s="269"/>
      <c r="F1454" s="269"/>
      <c r="G1454" s="269"/>
      <c r="H1454" s="269"/>
      <c r="I1454" s="269"/>
      <c r="J1454" s="269"/>
      <c r="K1454" s="269"/>
      <c r="L1454" s="269"/>
      <c r="M1454" s="269"/>
      <c r="N1454" s="269"/>
      <c r="O1454" s="269"/>
      <c r="P1454" s="269"/>
      <c r="Q1454" s="269"/>
      <c r="R1454" s="269"/>
      <c r="S1454" s="269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</row>
    <row r="1455" ht="7.5" customHeight="1">
      <c r="A1455" s="1"/>
      <c r="B1455" s="269"/>
      <c r="C1455" s="269"/>
      <c r="D1455" s="269"/>
      <c r="E1455" s="269"/>
      <c r="F1455" s="269"/>
      <c r="G1455" s="269"/>
      <c r="H1455" s="269"/>
      <c r="I1455" s="269"/>
      <c r="J1455" s="269"/>
      <c r="K1455" s="269"/>
      <c r="L1455" s="269"/>
      <c r="M1455" s="269"/>
      <c r="N1455" s="269"/>
      <c r="O1455" s="269"/>
      <c r="P1455" s="269"/>
      <c r="Q1455" s="269"/>
      <c r="R1455" s="269"/>
      <c r="S1455" s="269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</row>
    <row r="1456" ht="7.5" customHeight="1">
      <c r="A1456" s="1"/>
      <c r="B1456" s="269"/>
      <c r="C1456" s="269"/>
      <c r="D1456" s="269"/>
      <c r="E1456" s="269"/>
      <c r="F1456" s="269"/>
      <c r="G1456" s="269"/>
      <c r="H1456" s="269"/>
      <c r="I1456" s="269"/>
      <c r="J1456" s="269"/>
      <c r="K1456" s="269"/>
      <c r="L1456" s="269"/>
      <c r="M1456" s="269"/>
      <c r="N1456" s="269"/>
      <c r="O1456" s="269"/>
      <c r="P1456" s="269"/>
      <c r="Q1456" s="269"/>
      <c r="R1456" s="269"/>
      <c r="S1456" s="269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</row>
    <row r="1457" ht="7.5" customHeight="1">
      <c r="A1457" s="25"/>
      <c r="B1457" s="269"/>
      <c r="C1457" s="269"/>
      <c r="D1457" s="269"/>
      <c r="E1457" s="269"/>
      <c r="F1457" s="269"/>
      <c r="G1457" s="269"/>
      <c r="H1457" s="269"/>
      <c r="I1457" s="269"/>
      <c r="J1457" s="269"/>
      <c r="K1457" s="269"/>
      <c r="L1457" s="269"/>
      <c r="M1457" s="269"/>
      <c r="N1457" s="269"/>
      <c r="O1457" s="269"/>
      <c r="P1457" s="269"/>
      <c r="Q1457" s="269"/>
      <c r="R1457" s="269"/>
      <c r="S1457" s="269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</row>
    <row r="1458" ht="7.5" customHeight="1">
      <c r="A1458" s="25"/>
      <c r="B1458" s="269"/>
      <c r="C1458" s="269"/>
      <c r="D1458" s="269"/>
      <c r="E1458" s="269"/>
      <c r="F1458" s="269"/>
      <c r="G1458" s="269"/>
      <c r="H1458" s="269"/>
      <c r="I1458" s="269"/>
      <c r="J1458" s="269"/>
      <c r="K1458" s="269"/>
      <c r="L1458" s="269"/>
      <c r="M1458" s="269"/>
      <c r="N1458" s="269"/>
      <c r="O1458" s="269"/>
      <c r="P1458" s="269"/>
      <c r="Q1458" s="269"/>
      <c r="R1458" s="269"/>
      <c r="S1458" s="269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</row>
    <row r="1459" ht="7.5" customHeight="1">
      <c r="A1459" s="25"/>
      <c r="B1459" s="269"/>
      <c r="C1459" s="269"/>
      <c r="D1459" s="269"/>
      <c r="E1459" s="269"/>
      <c r="F1459" s="269"/>
      <c r="G1459" s="269"/>
      <c r="H1459" s="269"/>
      <c r="I1459" s="269"/>
      <c r="J1459" s="269"/>
      <c r="K1459" s="269"/>
      <c r="L1459" s="269"/>
      <c r="M1459" s="269"/>
      <c r="N1459" s="269"/>
      <c r="O1459" s="269"/>
      <c r="P1459" s="269"/>
      <c r="Q1459" s="269"/>
      <c r="R1459" s="269"/>
      <c r="S1459" s="269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</row>
    <row r="1460" ht="7.5" customHeight="1">
      <c r="A1460" s="1"/>
      <c r="B1460" s="269"/>
      <c r="C1460" s="269"/>
      <c r="D1460" s="269"/>
      <c r="E1460" s="269"/>
      <c r="F1460" s="269"/>
      <c r="G1460" s="269"/>
      <c r="H1460" s="269"/>
      <c r="I1460" s="269"/>
      <c r="J1460" s="269"/>
      <c r="K1460" s="269"/>
      <c r="L1460" s="269"/>
      <c r="M1460" s="269"/>
      <c r="N1460" s="269"/>
      <c r="O1460" s="269"/>
      <c r="P1460" s="269"/>
      <c r="Q1460" s="269"/>
      <c r="R1460" s="269"/>
      <c r="S1460" s="269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</row>
    <row r="1461" ht="7.5" customHeight="1">
      <c r="A1461" s="1"/>
      <c r="B1461" s="270"/>
      <c r="C1461" s="270"/>
      <c r="D1461" s="270"/>
      <c r="E1461" s="270"/>
      <c r="F1461" s="270"/>
      <c r="G1461" s="270"/>
      <c r="H1461" s="270"/>
      <c r="I1461" s="270"/>
      <c r="J1461" s="270"/>
      <c r="K1461" s="270"/>
      <c r="L1461" s="270"/>
      <c r="M1461" s="270"/>
      <c r="N1461" s="270"/>
      <c r="O1461" s="270"/>
      <c r="P1461" s="270"/>
      <c r="Q1461" s="270"/>
      <c r="R1461" s="270"/>
      <c r="S1461" s="270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</row>
    <row r="1462" ht="11.25" customHeight="1">
      <c r="A1462" s="7"/>
      <c r="B1462" s="290"/>
      <c r="C1462" s="194"/>
      <c r="D1462" s="194"/>
      <c r="E1462" s="194"/>
      <c r="F1462" s="194"/>
      <c r="G1462" s="194"/>
      <c r="H1462" s="194"/>
      <c r="I1462" s="194"/>
      <c r="J1462" s="194"/>
      <c r="K1462" s="194"/>
      <c r="L1462" s="194"/>
      <c r="M1462" s="194"/>
      <c r="N1462" s="194"/>
      <c r="O1462" s="194"/>
      <c r="P1462" s="194"/>
      <c r="Q1462" s="194"/>
      <c r="R1462" s="195"/>
      <c r="S1462" s="116" t="s">
        <v>43</v>
      </c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</row>
    <row r="1463" ht="11.25" customHeight="1">
      <c r="A1463" s="7"/>
      <c r="B1463" s="88"/>
      <c r="C1463" s="88"/>
      <c r="D1463" s="88"/>
      <c r="E1463" s="88"/>
      <c r="F1463" s="88"/>
      <c r="G1463" s="88"/>
      <c r="H1463" s="88"/>
      <c r="I1463" s="88"/>
      <c r="J1463" s="88"/>
      <c r="K1463" s="88"/>
      <c r="L1463" s="88"/>
      <c r="M1463" s="88"/>
      <c r="N1463" s="88"/>
      <c r="O1463" s="88"/>
      <c r="P1463" s="88"/>
      <c r="Q1463" s="88"/>
      <c r="R1463" s="95"/>
      <c r="S1463" s="87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</row>
    <row r="1464" ht="11.25" customHeight="1">
      <c r="A1464" s="7"/>
      <c r="B1464" s="117" t="s">
        <v>346</v>
      </c>
      <c r="C1464" s="118"/>
      <c r="D1464" s="118"/>
      <c r="E1464" s="118"/>
      <c r="F1464" s="118"/>
      <c r="G1464" s="118"/>
      <c r="H1464" s="118"/>
      <c r="I1464" s="118"/>
      <c r="J1464" s="118"/>
      <c r="K1464" s="118"/>
      <c r="L1464" s="118"/>
      <c r="M1464" s="118"/>
      <c r="N1464" s="118"/>
      <c r="O1464" s="118"/>
      <c r="P1464" s="118"/>
      <c r="Q1464" s="118"/>
      <c r="R1464" s="118"/>
      <c r="S1464" s="119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</row>
    <row r="1465" ht="61.5" customHeight="1">
      <c r="A1465" s="1"/>
      <c r="B1465" s="2"/>
      <c r="C1465" s="3"/>
      <c r="D1465" s="3"/>
      <c r="E1465" s="61"/>
      <c r="F1465" s="61"/>
      <c r="G1465" s="61"/>
      <c r="H1465" s="61"/>
      <c r="I1465" s="61"/>
      <c r="J1465" s="61"/>
      <c r="K1465" s="61"/>
      <c r="L1465" s="61"/>
      <c r="M1465" s="61"/>
      <c r="N1465" s="61"/>
      <c r="O1465" s="62" t="s">
        <v>5</v>
      </c>
      <c r="P1465" s="63"/>
      <c r="Q1465" s="63"/>
      <c r="R1465" s="63"/>
      <c r="S1465" s="64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</row>
    <row r="1466" ht="34.5" customHeight="1">
      <c r="A1466" s="1"/>
      <c r="B1466" s="244" t="s">
        <v>6</v>
      </c>
      <c r="C1466" s="244" t="s">
        <v>7</v>
      </c>
      <c r="D1466" s="244" t="s">
        <v>8</v>
      </c>
      <c r="E1466" s="244" t="s">
        <v>9</v>
      </c>
      <c r="F1466" s="245" t="s">
        <v>10</v>
      </c>
      <c r="G1466" s="246" t="s">
        <v>11</v>
      </c>
      <c r="H1466" s="245" t="s">
        <v>10</v>
      </c>
      <c r="I1466" s="246" t="s">
        <v>12</v>
      </c>
      <c r="J1466" s="245" t="s">
        <v>10</v>
      </c>
      <c r="K1466" s="246" t="s">
        <v>13</v>
      </c>
      <c r="L1466" s="245" t="s">
        <v>10</v>
      </c>
      <c r="M1466" s="246" t="s">
        <v>14</v>
      </c>
      <c r="N1466" s="245" t="s">
        <v>10</v>
      </c>
      <c r="O1466" s="246" t="s">
        <v>15</v>
      </c>
      <c r="P1466" s="245" t="s">
        <v>10</v>
      </c>
      <c r="Q1466" s="246" t="s">
        <v>16</v>
      </c>
      <c r="R1466" s="247" t="s">
        <v>17</v>
      </c>
      <c r="S1466" s="69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</row>
    <row r="1467" ht="7.5" customHeight="1">
      <c r="A1467" s="1"/>
      <c r="B1467" s="120" t="s">
        <v>18</v>
      </c>
      <c r="C1467" s="107" t="s">
        <v>341</v>
      </c>
      <c r="D1467" s="177" t="s">
        <v>342</v>
      </c>
      <c r="E1467" s="308" t="s">
        <v>25</v>
      </c>
      <c r="F1467" s="122"/>
      <c r="G1467" s="312"/>
      <c r="H1467" s="312"/>
      <c r="I1467" s="312"/>
      <c r="J1467" s="312"/>
      <c r="K1467" s="312"/>
      <c r="L1467" s="312"/>
      <c r="M1467" s="312"/>
      <c r="N1467" s="312"/>
      <c r="O1467" s="312"/>
      <c r="P1467" s="312"/>
      <c r="Q1467" s="312"/>
      <c r="R1467" s="124" t="s">
        <v>21</v>
      </c>
      <c r="S1467" s="81" t="s">
        <v>315</v>
      </c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</row>
    <row r="1468" ht="7.5" customHeight="1">
      <c r="A1468" s="1"/>
      <c r="B1468" s="24"/>
      <c r="C1468" s="24"/>
      <c r="D1468" s="24"/>
      <c r="E1468" s="24"/>
      <c r="F1468" s="126"/>
      <c r="G1468" s="128"/>
      <c r="H1468" s="128"/>
      <c r="I1468" s="128"/>
      <c r="J1468" s="128"/>
      <c r="K1468" s="128"/>
      <c r="L1468" s="128"/>
      <c r="M1468" s="128"/>
      <c r="N1468" s="128"/>
      <c r="O1468" s="128"/>
      <c r="P1468" s="128"/>
      <c r="Q1468" s="128"/>
      <c r="R1468" s="20"/>
      <c r="S1468" s="24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</row>
    <row r="1469" ht="7.5" customHeight="1">
      <c r="A1469" s="1"/>
      <c r="B1469" s="24"/>
      <c r="C1469" s="24"/>
      <c r="D1469" s="24"/>
      <c r="E1469" s="24"/>
      <c r="F1469" s="126"/>
      <c r="G1469" s="126"/>
      <c r="H1469" s="126"/>
      <c r="I1469" s="126"/>
      <c r="J1469" s="126"/>
      <c r="K1469" s="126"/>
      <c r="L1469" s="126"/>
      <c r="M1469" s="126"/>
      <c r="N1469" s="126"/>
      <c r="O1469" s="126"/>
      <c r="P1469" s="126"/>
      <c r="Q1469" s="126"/>
      <c r="R1469" s="126"/>
      <c r="S1469" s="20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</row>
    <row r="1470" ht="7.5" customHeight="1">
      <c r="A1470" s="1"/>
      <c r="B1470" s="24"/>
      <c r="C1470" s="24"/>
      <c r="D1470" s="24"/>
      <c r="E1470" s="24"/>
      <c r="F1470" s="126"/>
      <c r="G1470" s="126"/>
      <c r="H1470" s="126"/>
      <c r="I1470" s="126"/>
      <c r="J1470" s="126"/>
      <c r="K1470" s="126"/>
      <c r="L1470" s="126"/>
      <c r="M1470" s="126"/>
      <c r="N1470" s="126"/>
      <c r="O1470" s="126"/>
      <c r="P1470" s="126"/>
      <c r="Q1470" s="126"/>
      <c r="R1470" s="124" t="s">
        <v>21</v>
      </c>
      <c r="S1470" s="81" t="s">
        <v>327</v>
      </c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</row>
    <row r="1471" ht="7.5" customHeight="1">
      <c r="A1471" s="1"/>
      <c r="B1471" s="24"/>
      <c r="C1471" s="24"/>
      <c r="D1471" s="24"/>
      <c r="E1471" s="24"/>
      <c r="F1471" s="126"/>
      <c r="G1471" s="128"/>
      <c r="H1471" s="128"/>
      <c r="I1471" s="128"/>
      <c r="J1471" s="128"/>
      <c r="K1471" s="128"/>
      <c r="L1471" s="128"/>
      <c r="M1471" s="128"/>
      <c r="N1471" s="128"/>
      <c r="O1471" s="128"/>
      <c r="P1471" s="128"/>
      <c r="Q1471" s="128"/>
      <c r="R1471" s="20"/>
      <c r="S1471" s="24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</row>
    <row r="1472" ht="7.5" customHeight="1">
      <c r="A1472" s="1"/>
      <c r="B1472" s="24"/>
      <c r="C1472" s="24"/>
      <c r="D1472" s="24"/>
      <c r="E1472" s="24"/>
      <c r="F1472" s="129"/>
      <c r="G1472" s="128"/>
      <c r="H1472" s="128"/>
      <c r="I1472" s="128"/>
      <c r="J1472" s="129"/>
      <c r="K1472" s="128"/>
      <c r="L1472" s="129"/>
      <c r="M1472" s="128"/>
      <c r="N1472" s="128"/>
      <c r="O1472" s="128"/>
      <c r="P1472" s="128"/>
      <c r="Q1472" s="128"/>
      <c r="R1472" s="126"/>
      <c r="S1472" s="20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</row>
    <row r="1473" ht="7.5" customHeight="1">
      <c r="A1473" s="1"/>
      <c r="B1473" s="24"/>
      <c r="C1473" s="24"/>
      <c r="D1473" s="24"/>
      <c r="E1473" s="24"/>
      <c r="F1473" s="126"/>
      <c r="G1473" s="126"/>
      <c r="H1473" s="126"/>
      <c r="I1473" s="126"/>
      <c r="J1473" s="126"/>
      <c r="K1473" s="126"/>
      <c r="L1473" s="126"/>
      <c r="M1473" s="126"/>
      <c r="N1473" s="126"/>
      <c r="O1473" s="126"/>
      <c r="P1473" s="126"/>
      <c r="Q1473" s="126"/>
      <c r="R1473" s="124" t="s">
        <v>21</v>
      </c>
      <c r="S1473" s="81" t="s">
        <v>328</v>
      </c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</row>
    <row r="1474" ht="7.5" customHeight="1">
      <c r="A1474" s="1"/>
      <c r="B1474" s="24"/>
      <c r="C1474" s="24"/>
      <c r="D1474" s="24"/>
      <c r="E1474" s="24"/>
      <c r="F1474" s="126"/>
      <c r="G1474" s="126"/>
      <c r="H1474" s="126"/>
      <c r="I1474" s="126"/>
      <c r="J1474" s="126"/>
      <c r="K1474" s="126"/>
      <c r="L1474" s="126"/>
      <c r="M1474" s="126"/>
      <c r="N1474" s="126"/>
      <c r="O1474" s="126"/>
      <c r="P1474" s="126"/>
      <c r="Q1474" s="126"/>
      <c r="R1474" s="20"/>
      <c r="S1474" s="20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</row>
    <row r="1475" ht="7.5" customHeight="1">
      <c r="A1475" s="1"/>
      <c r="B1475" s="24"/>
      <c r="C1475" s="24"/>
      <c r="D1475" s="24"/>
      <c r="E1475" s="24"/>
      <c r="F1475" s="126"/>
      <c r="G1475" s="126"/>
      <c r="H1475" s="126"/>
      <c r="I1475" s="126"/>
      <c r="J1475" s="126"/>
      <c r="K1475" s="126"/>
      <c r="L1475" s="126"/>
      <c r="M1475" s="126"/>
      <c r="N1475" s="126"/>
      <c r="O1475" s="126"/>
      <c r="P1475" s="126"/>
      <c r="Q1475" s="126"/>
      <c r="R1475" s="124" t="s">
        <v>21</v>
      </c>
      <c r="S1475" s="81" t="s">
        <v>329</v>
      </c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</row>
    <row r="1476" ht="7.5" customHeight="1">
      <c r="A1476" s="1"/>
      <c r="B1476" s="24"/>
      <c r="C1476" s="24"/>
      <c r="D1476" s="24"/>
      <c r="E1476" s="24"/>
      <c r="F1476" s="126"/>
      <c r="G1476" s="126"/>
      <c r="H1476" s="126"/>
      <c r="I1476" s="126"/>
      <c r="J1476" s="126"/>
      <c r="K1476" s="126"/>
      <c r="L1476" s="126"/>
      <c r="M1476" s="126"/>
      <c r="N1476" s="126"/>
      <c r="O1476" s="126"/>
      <c r="P1476" s="126"/>
      <c r="Q1476" s="126"/>
      <c r="R1476" s="20"/>
      <c r="S1476" s="24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</row>
    <row r="1477" ht="7.5" customHeight="1">
      <c r="A1477" s="1"/>
      <c r="B1477" s="24"/>
      <c r="C1477" s="24"/>
      <c r="D1477" s="24"/>
      <c r="E1477" s="24"/>
      <c r="F1477" s="126"/>
      <c r="G1477" s="126"/>
      <c r="H1477" s="126"/>
      <c r="I1477" s="126"/>
      <c r="J1477" s="126"/>
      <c r="K1477" s="126"/>
      <c r="L1477" s="126"/>
      <c r="M1477" s="126"/>
      <c r="N1477" s="126"/>
      <c r="O1477" s="126"/>
      <c r="P1477" s="126"/>
      <c r="Q1477" s="126"/>
      <c r="R1477" s="126"/>
      <c r="S1477" s="20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</row>
    <row r="1478" ht="7.5" customHeight="1">
      <c r="A1478" s="25"/>
      <c r="B1478" s="24"/>
      <c r="C1478" s="24"/>
      <c r="D1478" s="24"/>
      <c r="E1478" s="24"/>
      <c r="F1478" s="126"/>
      <c r="G1478" s="126"/>
      <c r="H1478" s="126"/>
      <c r="I1478" s="126"/>
      <c r="J1478" s="126"/>
      <c r="K1478" s="126"/>
      <c r="L1478" s="126"/>
      <c r="M1478" s="126"/>
      <c r="N1478" s="126"/>
      <c r="O1478" s="126"/>
      <c r="P1478" s="126"/>
      <c r="Q1478" s="126"/>
      <c r="R1478" s="124" t="s">
        <v>21</v>
      </c>
      <c r="S1478" s="81" t="s">
        <v>330</v>
      </c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</row>
    <row r="1479" ht="7.5" customHeight="1">
      <c r="A1479" s="7"/>
      <c r="B1479" s="24"/>
      <c r="C1479" s="24"/>
      <c r="D1479" s="24"/>
      <c r="E1479" s="24"/>
      <c r="F1479" s="126"/>
      <c r="G1479" s="126"/>
      <c r="H1479" s="126"/>
      <c r="I1479" s="126"/>
      <c r="J1479" s="126"/>
      <c r="K1479" s="126"/>
      <c r="L1479" s="126"/>
      <c r="M1479" s="126"/>
      <c r="N1479" s="126"/>
      <c r="O1479" s="126"/>
      <c r="P1479" s="126"/>
      <c r="Q1479" s="126"/>
      <c r="R1479" s="20"/>
      <c r="S1479" s="24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</row>
    <row r="1480" ht="7.5" customHeight="1">
      <c r="A1480" s="7"/>
      <c r="B1480" s="24"/>
      <c r="C1480" s="24"/>
      <c r="D1480" s="24"/>
      <c r="E1480" s="24"/>
      <c r="F1480" s="126"/>
      <c r="G1480" s="126"/>
      <c r="H1480" s="126"/>
      <c r="I1480" s="126"/>
      <c r="J1480" s="126"/>
      <c r="K1480" s="126"/>
      <c r="L1480" s="126"/>
      <c r="M1480" s="126"/>
      <c r="N1480" s="126"/>
      <c r="O1480" s="126"/>
      <c r="P1480" s="126"/>
      <c r="Q1480" s="126"/>
      <c r="R1480" s="129"/>
      <c r="S1480" s="20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</row>
    <row r="1481" ht="7.5" customHeight="1">
      <c r="A1481" s="1"/>
      <c r="B1481" s="24"/>
      <c r="C1481" s="24"/>
      <c r="D1481" s="24"/>
      <c r="E1481" s="24"/>
      <c r="F1481" s="126"/>
      <c r="G1481" s="133" t="s">
        <v>331</v>
      </c>
      <c r="H1481" s="126"/>
      <c r="I1481" s="126"/>
      <c r="J1481" s="126"/>
      <c r="K1481" s="126"/>
      <c r="L1481" s="126"/>
      <c r="M1481" s="126"/>
      <c r="N1481" s="126"/>
      <c r="O1481" s="126"/>
      <c r="P1481" s="126"/>
      <c r="Q1481" s="126"/>
      <c r="R1481" s="124" t="s">
        <v>21</v>
      </c>
      <c r="S1481" s="81" t="s">
        <v>332</v>
      </c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</row>
    <row r="1482" ht="7.5" customHeight="1">
      <c r="A1482" s="1"/>
      <c r="B1482" s="24"/>
      <c r="C1482" s="24"/>
      <c r="D1482" s="24"/>
      <c r="E1482" s="24"/>
      <c r="F1482" s="126"/>
      <c r="G1482" s="24"/>
      <c r="H1482" s="126"/>
      <c r="I1482" s="126"/>
      <c r="J1482" s="126"/>
      <c r="K1482" s="126"/>
      <c r="L1482" s="126"/>
      <c r="M1482" s="126"/>
      <c r="N1482" s="126"/>
      <c r="O1482" s="126"/>
      <c r="P1482" s="126"/>
      <c r="Q1482" s="126"/>
      <c r="R1482" s="20"/>
      <c r="S1482" s="20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</row>
    <row r="1483" ht="7.5" customHeight="1">
      <c r="A1483" s="1"/>
      <c r="B1483" s="24"/>
      <c r="C1483" s="24"/>
      <c r="D1483" s="24"/>
      <c r="E1483" s="24"/>
      <c r="F1483" s="129"/>
      <c r="G1483" s="24"/>
      <c r="H1483" s="129"/>
      <c r="I1483" s="309"/>
      <c r="J1483" s="129"/>
      <c r="K1483" s="129"/>
      <c r="L1483" s="129"/>
      <c r="M1483" s="129"/>
      <c r="N1483" s="129"/>
      <c r="O1483" s="129"/>
      <c r="P1483" s="129"/>
      <c r="Q1483" s="129"/>
      <c r="R1483" s="124" t="s">
        <v>21</v>
      </c>
      <c r="S1483" s="81" t="s">
        <v>322</v>
      </c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</row>
    <row r="1484" ht="7.5" customHeight="1">
      <c r="A1484" s="1"/>
      <c r="B1484" s="24"/>
      <c r="C1484" s="24"/>
      <c r="D1484" s="24"/>
      <c r="E1484" s="24"/>
      <c r="F1484" s="129"/>
      <c r="G1484" s="87"/>
      <c r="H1484" s="129"/>
      <c r="I1484" s="20"/>
      <c r="J1484" s="129"/>
      <c r="K1484" s="129"/>
      <c r="L1484" s="129"/>
      <c r="M1484" s="129"/>
      <c r="N1484" s="129"/>
      <c r="O1484" s="129"/>
      <c r="P1484" s="129"/>
      <c r="Q1484" s="129"/>
      <c r="R1484" s="20"/>
      <c r="S1484" s="24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</row>
    <row r="1485" ht="7.5" customHeight="1">
      <c r="A1485" s="1"/>
      <c r="B1485" s="24"/>
      <c r="C1485" s="24"/>
      <c r="D1485" s="24"/>
      <c r="E1485" s="24"/>
      <c r="F1485" s="292">
        <v>5980.7</v>
      </c>
      <c r="G1485" s="135">
        <f>ROUND(F1485*mark_up,0)</f>
        <v>26255</v>
      </c>
      <c r="H1485" s="136"/>
      <c r="I1485" s="135" t="s">
        <v>25</v>
      </c>
      <c r="J1485" s="137"/>
      <c r="K1485" s="135" t="s">
        <v>25</v>
      </c>
      <c r="L1485" s="137"/>
      <c r="M1485" s="135" t="s">
        <v>25</v>
      </c>
      <c r="N1485" s="137"/>
      <c r="O1485" s="135" t="s">
        <v>25</v>
      </c>
      <c r="P1485" s="137"/>
      <c r="Q1485" s="135" t="s">
        <v>25</v>
      </c>
      <c r="R1485" s="126"/>
      <c r="S1485" s="20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</row>
    <row r="1486" ht="7.5" customHeight="1">
      <c r="A1486" s="1"/>
      <c r="B1486" s="24"/>
      <c r="C1486" s="24"/>
      <c r="D1486" s="24"/>
      <c r="E1486" s="24"/>
      <c r="F1486" s="87"/>
      <c r="G1486" s="87"/>
      <c r="H1486" s="138"/>
      <c r="I1486" s="87"/>
      <c r="J1486" s="87"/>
      <c r="K1486" s="87"/>
      <c r="L1486" s="87"/>
      <c r="M1486" s="87"/>
      <c r="N1486" s="87"/>
      <c r="O1486" s="87"/>
      <c r="P1486" s="87"/>
      <c r="Q1486" s="87"/>
      <c r="R1486" s="124" t="s">
        <v>21</v>
      </c>
      <c r="S1486" s="81" t="s">
        <v>323</v>
      </c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</row>
    <row r="1487" ht="7.5" customHeight="1">
      <c r="A1487" s="1"/>
      <c r="B1487" s="24"/>
      <c r="C1487" s="24"/>
      <c r="D1487" s="24"/>
      <c r="E1487" s="24"/>
      <c r="F1487" s="128"/>
      <c r="G1487" s="128"/>
      <c r="H1487" s="128"/>
      <c r="I1487" s="128"/>
      <c r="J1487" s="128"/>
      <c r="K1487" s="128"/>
      <c r="L1487" s="128"/>
      <c r="M1487" s="128"/>
      <c r="N1487" s="128"/>
      <c r="O1487" s="128"/>
      <c r="P1487" s="128"/>
      <c r="Q1487" s="128"/>
      <c r="R1487" s="20"/>
      <c r="S1487" s="24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</row>
    <row r="1488" ht="7.5" customHeight="1">
      <c r="A1488" s="1"/>
      <c r="B1488" s="24"/>
      <c r="C1488" s="24"/>
      <c r="D1488" s="24"/>
      <c r="E1488" s="24"/>
      <c r="F1488" s="126"/>
      <c r="G1488" s="126"/>
      <c r="H1488" s="126"/>
      <c r="I1488" s="126"/>
      <c r="J1488" s="126"/>
      <c r="K1488" s="126"/>
      <c r="L1488" s="126"/>
      <c r="M1488" s="126"/>
      <c r="N1488" s="126"/>
      <c r="O1488" s="126"/>
      <c r="P1488" s="126"/>
      <c r="Q1488" s="126"/>
      <c r="R1488" s="126"/>
      <c r="S1488" s="20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</row>
    <row r="1489" ht="7.5" customHeight="1">
      <c r="A1489" s="1"/>
      <c r="B1489" s="24"/>
      <c r="C1489" s="24"/>
      <c r="D1489" s="24"/>
      <c r="E1489" s="24"/>
      <c r="F1489" s="126"/>
      <c r="G1489" s="126"/>
      <c r="H1489" s="126"/>
      <c r="I1489" s="126"/>
      <c r="J1489" s="126"/>
      <c r="K1489" s="126"/>
      <c r="L1489" s="126"/>
      <c r="M1489" s="126"/>
      <c r="N1489" s="126"/>
      <c r="O1489" s="126"/>
      <c r="P1489" s="126"/>
      <c r="Q1489" s="126"/>
      <c r="R1489" s="124" t="s">
        <v>21</v>
      </c>
      <c r="S1489" s="81" t="s">
        <v>210</v>
      </c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</row>
    <row r="1490" ht="7.5" customHeight="1">
      <c r="A1490" s="1"/>
      <c r="B1490" s="24"/>
      <c r="C1490" s="24"/>
      <c r="D1490" s="24"/>
      <c r="E1490" s="24"/>
      <c r="F1490" s="126"/>
      <c r="G1490" s="126"/>
      <c r="H1490" s="126"/>
      <c r="I1490" s="126"/>
      <c r="J1490" s="126"/>
      <c r="K1490" s="126"/>
      <c r="L1490" s="126"/>
      <c r="M1490" s="126"/>
      <c r="N1490" s="126"/>
      <c r="O1490" s="126"/>
      <c r="P1490" s="126"/>
      <c r="Q1490" s="126"/>
      <c r="R1490" s="20"/>
      <c r="S1490" s="24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</row>
    <row r="1491" ht="7.5" customHeight="1">
      <c r="A1491" s="1"/>
      <c r="B1491" s="24"/>
      <c r="C1491" s="24"/>
      <c r="D1491" s="24"/>
      <c r="E1491" s="24"/>
      <c r="F1491" s="126"/>
      <c r="G1491" s="126"/>
      <c r="H1491" s="126"/>
      <c r="I1491" s="126"/>
      <c r="J1491" s="126"/>
      <c r="K1491" s="126"/>
      <c r="L1491" s="126"/>
      <c r="M1491" s="126"/>
      <c r="N1491" s="126"/>
      <c r="O1491" s="126"/>
      <c r="P1491" s="126"/>
      <c r="Q1491" s="126"/>
      <c r="R1491" s="129"/>
      <c r="S1491" s="20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</row>
    <row r="1492" ht="7.5" customHeight="1">
      <c r="A1492" s="1"/>
      <c r="B1492" s="24"/>
      <c r="C1492" s="24"/>
      <c r="D1492" s="24"/>
      <c r="E1492" s="24"/>
      <c r="F1492" s="126"/>
      <c r="G1492" s="126"/>
      <c r="H1492" s="126"/>
      <c r="I1492" s="126"/>
      <c r="J1492" s="126"/>
      <c r="K1492" s="126"/>
      <c r="L1492" s="126"/>
      <c r="M1492" s="126"/>
      <c r="N1492" s="126"/>
      <c r="O1492" s="126"/>
      <c r="P1492" s="126"/>
      <c r="Q1492" s="126"/>
      <c r="R1492" s="124" t="s">
        <v>21</v>
      </c>
      <c r="S1492" s="81" t="s">
        <v>343</v>
      </c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</row>
    <row r="1493" ht="7.5" customHeight="1">
      <c r="A1493" s="1"/>
      <c r="B1493" s="24"/>
      <c r="C1493" s="24"/>
      <c r="D1493" s="24"/>
      <c r="E1493" s="24"/>
      <c r="F1493" s="126"/>
      <c r="G1493" s="126"/>
      <c r="H1493" s="126"/>
      <c r="I1493" s="126"/>
      <c r="J1493" s="126"/>
      <c r="K1493" s="126"/>
      <c r="L1493" s="126"/>
      <c r="M1493" s="126"/>
      <c r="N1493" s="126"/>
      <c r="O1493" s="126"/>
      <c r="P1493" s="126"/>
      <c r="Q1493" s="126"/>
      <c r="R1493" s="20"/>
      <c r="S1493" s="24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</row>
    <row r="1494" ht="7.5" customHeight="1">
      <c r="A1494" s="1"/>
      <c r="B1494" s="24"/>
      <c r="C1494" s="24"/>
      <c r="D1494" s="24"/>
      <c r="E1494" s="24"/>
      <c r="F1494" s="126"/>
      <c r="G1494" s="126"/>
      <c r="H1494" s="126"/>
      <c r="I1494" s="126"/>
      <c r="J1494" s="126"/>
      <c r="K1494" s="126"/>
      <c r="L1494" s="126"/>
      <c r="M1494" s="126"/>
      <c r="N1494" s="126"/>
      <c r="O1494" s="126"/>
      <c r="P1494" s="126"/>
      <c r="Q1494" s="126"/>
      <c r="R1494" s="126"/>
      <c r="S1494" s="24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</row>
    <row r="1495" ht="7.5" customHeight="1">
      <c r="A1495" s="1"/>
      <c r="B1495" s="24"/>
      <c r="C1495" s="24"/>
      <c r="D1495" s="24"/>
      <c r="E1495" s="24"/>
      <c r="F1495" s="126"/>
      <c r="G1495" s="126"/>
      <c r="H1495" s="126"/>
      <c r="I1495" s="126"/>
      <c r="J1495" s="126"/>
      <c r="K1495" s="126"/>
      <c r="L1495" s="126"/>
      <c r="M1495" s="126"/>
      <c r="N1495" s="126"/>
      <c r="O1495" s="126"/>
      <c r="P1495" s="126"/>
      <c r="Q1495" s="126"/>
      <c r="R1495" s="126"/>
      <c r="S1495" s="24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</row>
    <row r="1496" ht="7.5" customHeight="1">
      <c r="A1496" s="1"/>
      <c r="B1496" s="24"/>
      <c r="C1496" s="24"/>
      <c r="D1496" s="24"/>
      <c r="E1496" s="24"/>
      <c r="F1496" s="126"/>
      <c r="G1496" s="126"/>
      <c r="H1496" s="126"/>
      <c r="I1496" s="126"/>
      <c r="J1496" s="126"/>
      <c r="K1496" s="126"/>
      <c r="L1496" s="126"/>
      <c r="M1496" s="126"/>
      <c r="N1496" s="126"/>
      <c r="O1496" s="126"/>
      <c r="P1496" s="126"/>
      <c r="Q1496" s="126"/>
      <c r="R1496" s="126"/>
      <c r="S1496" s="24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</row>
    <row r="1497" ht="7.5" customHeight="1">
      <c r="A1497" s="1"/>
      <c r="B1497" s="24"/>
      <c r="C1497" s="24"/>
      <c r="D1497" s="24"/>
      <c r="E1497" s="24"/>
      <c r="F1497" s="126"/>
      <c r="G1497" s="126"/>
      <c r="H1497" s="126"/>
      <c r="I1497" s="126"/>
      <c r="J1497" s="126"/>
      <c r="K1497" s="126"/>
      <c r="L1497" s="126"/>
      <c r="M1497" s="126"/>
      <c r="N1497" s="126"/>
      <c r="O1497" s="126"/>
      <c r="P1497" s="126"/>
      <c r="Q1497" s="126"/>
      <c r="R1497" s="126"/>
      <c r="S1497" s="20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</row>
    <row r="1498" ht="7.5" customHeight="1">
      <c r="A1498" s="1"/>
      <c r="B1498" s="24"/>
      <c r="C1498" s="24"/>
      <c r="D1498" s="24"/>
      <c r="E1498" s="24"/>
      <c r="F1498" s="126"/>
      <c r="G1498" s="126"/>
      <c r="H1498" s="126"/>
      <c r="I1498" s="126"/>
      <c r="J1498" s="126"/>
      <c r="K1498" s="126"/>
      <c r="L1498" s="126"/>
      <c r="M1498" s="126"/>
      <c r="N1498" s="126"/>
      <c r="O1498" s="126"/>
      <c r="P1498" s="126"/>
      <c r="Q1498" s="126"/>
      <c r="R1498" s="126"/>
      <c r="S1498" s="12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</row>
    <row r="1499" ht="7.5" customHeight="1">
      <c r="A1499" s="1"/>
      <c r="B1499" s="24"/>
      <c r="C1499" s="24"/>
      <c r="D1499" s="24"/>
      <c r="E1499" s="24"/>
      <c r="F1499" s="126"/>
      <c r="G1499" s="126"/>
      <c r="H1499" s="126"/>
      <c r="I1499" s="126"/>
      <c r="J1499" s="126"/>
      <c r="K1499" s="126"/>
      <c r="L1499" s="126"/>
      <c r="M1499" s="126"/>
      <c r="N1499" s="126"/>
      <c r="O1499" s="126"/>
      <c r="P1499" s="126"/>
      <c r="Q1499" s="126"/>
      <c r="R1499" s="126"/>
      <c r="S1499" s="12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</row>
    <row r="1500" ht="7.5" customHeight="1">
      <c r="A1500" s="1"/>
      <c r="B1500" s="24"/>
      <c r="C1500" s="20"/>
      <c r="D1500" s="24"/>
      <c r="E1500" s="24"/>
      <c r="F1500" s="126"/>
      <c r="G1500" s="126"/>
      <c r="H1500" s="126"/>
      <c r="I1500" s="126"/>
      <c r="J1500" s="126"/>
      <c r="K1500" s="126"/>
      <c r="L1500" s="126"/>
      <c r="M1500" s="126"/>
      <c r="N1500" s="126"/>
      <c r="O1500" s="126"/>
      <c r="P1500" s="126"/>
      <c r="Q1500" s="126"/>
      <c r="R1500" s="126"/>
      <c r="S1500" s="12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</row>
    <row r="1501" ht="7.5" customHeight="1">
      <c r="A1501" s="1"/>
      <c r="B1501" s="24"/>
      <c r="C1501" s="94" t="s">
        <v>344</v>
      </c>
      <c r="D1501" s="24"/>
      <c r="E1501" s="24"/>
      <c r="F1501" s="126"/>
      <c r="G1501" s="126"/>
      <c r="H1501" s="126"/>
      <c r="I1501" s="126"/>
      <c r="J1501" s="126"/>
      <c r="K1501" s="126"/>
      <c r="L1501" s="126"/>
      <c r="M1501" s="126"/>
      <c r="N1501" s="126"/>
      <c r="O1501" s="126"/>
      <c r="P1501" s="126"/>
      <c r="Q1501" s="126"/>
      <c r="R1501" s="126"/>
      <c r="S1501" s="12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</row>
    <row r="1502" ht="7.5" customHeight="1">
      <c r="A1502" s="7"/>
      <c r="B1502" s="24"/>
      <c r="C1502" s="24"/>
      <c r="D1502" s="24"/>
      <c r="E1502" s="24"/>
      <c r="F1502" s="126"/>
      <c r="G1502" s="126"/>
      <c r="H1502" s="126"/>
      <c r="I1502" s="126"/>
      <c r="J1502" s="126"/>
      <c r="K1502" s="126"/>
      <c r="L1502" s="126"/>
      <c r="M1502" s="126"/>
      <c r="N1502" s="126"/>
      <c r="O1502" s="126"/>
      <c r="P1502" s="126"/>
      <c r="Q1502" s="126"/>
      <c r="R1502" s="126"/>
      <c r="S1502" s="12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</row>
    <row r="1503" ht="7.5" customHeight="1">
      <c r="A1503" s="7"/>
      <c r="B1503" s="98"/>
      <c r="C1503" s="98"/>
      <c r="D1503" s="98"/>
      <c r="E1503" s="98"/>
      <c r="F1503" s="143"/>
      <c r="G1503" s="143"/>
      <c r="H1503" s="143"/>
      <c r="I1503" s="143"/>
      <c r="J1503" s="143"/>
      <c r="K1503" s="143"/>
      <c r="L1503" s="143"/>
      <c r="M1503" s="143"/>
      <c r="N1503" s="143"/>
      <c r="O1503" s="143"/>
      <c r="P1503" s="143"/>
      <c r="Q1503" s="143"/>
      <c r="R1503" s="143"/>
      <c r="S1503" s="143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</row>
    <row r="1504" ht="7.5" customHeight="1">
      <c r="A1504" s="7"/>
      <c r="B1504" s="269"/>
      <c r="C1504" s="269"/>
      <c r="D1504" s="269"/>
      <c r="E1504" s="269"/>
      <c r="F1504" s="269"/>
      <c r="G1504" s="269"/>
      <c r="H1504" s="269"/>
      <c r="I1504" s="269"/>
      <c r="J1504" s="269"/>
      <c r="K1504" s="269"/>
      <c r="L1504" s="269"/>
      <c r="M1504" s="269"/>
      <c r="N1504" s="269"/>
      <c r="O1504" s="269"/>
      <c r="P1504" s="269"/>
      <c r="Q1504" s="269"/>
      <c r="R1504" s="269"/>
      <c r="S1504" s="269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</row>
    <row r="1505" ht="7.5" customHeight="1">
      <c r="A1505" s="1"/>
      <c r="B1505" s="269"/>
      <c r="C1505" s="269"/>
      <c r="D1505" s="269"/>
      <c r="E1505" s="269"/>
      <c r="F1505" s="269"/>
      <c r="G1505" s="269"/>
      <c r="H1505" s="269"/>
      <c r="I1505" s="269"/>
      <c r="J1505" s="269"/>
      <c r="K1505" s="269"/>
      <c r="L1505" s="269"/>
      <c r="M1505" s="269"/>
      <c r="N1505" s="269"/>
      <c r="O1505" s="269"/>
      <c r="P1505" s="269"/>
      <c r="Q1505" s="269"/>
      <c r="R1505" s="269"/>
      <c r="S1505" s="269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</row>
    <row r="1506" ht="7.5" customHeight="1">
      <c r="A1506" s="1"/>
      <c r="B1506" s="269"/>
      <c r="C1506" s="269"/>
      <c r="D1506" s="269"/>
      <c r="E1506" s="269"/>
      <c r="F1506" s="269"/>
      <c r="G1506" s="269"/>
      <c r="H1506" s="269"/>
      <c r="I1506" s="269"/>
      <c r="J1506" s="269"/>
      <c r="K1506" s="269"/>
      <c r="L1506" s="269"/>
      <c r="M1506" s="269"/>
      <c r="N1506" s="269"/>
      <c r="O1506" s="269"/>
      <c r="P1506" s="269"/>
      <c r="Q1506" s="269"/>
      <c r="R1506" s="269"/>
      <c r="S1506" s="269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</row>
    <row r="1507" ht="7.5" customHeight="1">
      <c r="A1507" s="1"/>
      <c r="B1507" s="269"/>
      <c r="C1507" s="269"/>
      <c r="D1507" s="269"/>
      <c r="E1507" s="269"/>
      <c r="F1507" s="269"/>
      <c r="G1507" s="269"/>
      <c r="H1507" s="269"/>
      <c r="I1507" s="269"/>
      <c r="J1507" s="269"/>
      <c r="K1507" s="269"/>
      <c r="L1507" s="269"/>
      <c r="M1507" s="269"/>
      <c r="N1507" s="269"/>
      <c r="O1507" s="269"/>
      <c r="P1507" s="269"/>
      <c r="Q1507" s="269"/>
      <c r="R1507" s="269"/>
      <c r="S1507" s="269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</row>
    <row r="1508" ht="7.5" customHeight="1">
      <c r="A1508" s="1"/>
      <c r="B1508" s="269"/>
      <c r="C1508" s="269"/>
      <c r="D1508" s="269"/>
      <c r="E1508" s="269"/>
      <c r="F1508" s="269"/>
      <c r="G1508" s="269"/>
      <c r="H1508" s="269"/>
      <c r="I1508" s="269"/>
      <c r="J1508" s="269"/>
      <c r="K1508" s="269"/>
      <c r="L1508" s="269"/>
      <c r="M1508" s="269"/>
      <c r="N1508" s="269"/>
      <c r="O1508" s="269"/>
      <c r="P1508" s="269"/>
      <c r="Q1508" s="269"/>
      <c r="R1508" s="269"/>
      <c r="S1508" s="269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</row>
    <row r="1509" ht="7.5" customHeight="1">
      <c r="A1509" s="1"/>
      <c r="B1509" s="269"/>
      <c r="C1509" s="269"/>
      <c r="D1509" s="269"/>
      <c r="E1509" s="269"/>
      <c r="F1509" s="269"/>
      <c r="G1509" s="269"/>
      <c r="H1509" s="269"/>
      <c r="I1509" s="269"/>
      <c r="J1509" s="269"/>
      <c r="K1509" s="269"/>
      <c r="L1509" s="269"/>
      <c r="M1509" s="269"/>
      <c r="N1509" s="269"/>
      <c r="O1509" s="269"/>
      <c r="P1509" s="269"/>
      <c r="Q1509" s="269"/>
      <c r="R1509" s="269"/>
      <c r="S1509" s="269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</row>
    <row r="1510" ht="7.5" customHeight="1">
      <c r="A1510" s="1"/>
      <c r="B1510" s="269"/>
      <c r="C1510" s="269"/>
      <c r="D1510" s="269"/>
      <c r="E1510" s="269"/>
      <c r="F1510" s="269"/>
      <c r="G1510" s="269"/>
      <c r="H1510" s="269"/>
      <c r="I1510" s="269"/>
      <c r="J1510" s="269"/>
      <c r="K1510" s="269"/>
      <c r="L1510" s="269"/>
      <c r="M1510" s="269"/>
      <c r="N1510" s="269"/>
      <c r="O1510" s="269"/>
      <c r="P1510" s="269"/>
      <c r="Q1510" s="269"/>
      <c r="R1510" s="269"/>
      <c r="S1510" s="269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</row>
    <row r="1511" ht="7.5" customHeight="1">
      <c r="A1511" s="1"/>
      <c r="B1511" s="269"/>
      <c r="C1511" s="269"/>
      <c r="D1511" s="269"/>
      <c r="E1511" s="269"/>
      <c r="F1511" s="269"/>
      <c r="G1511" s="269"/>
      <c r="H1511" s="269"/>
      <c r="I1511" s="269"/>
      <c r="J1511" s="269"/>
      <c r="K1511" s="269"/>
      <c r="L1511" s="269"/>
      <c r="M1511" s="269"/>
      <c r="N1511" s="269"/>
      <c r="O1511" s="269"/>
      <c r="P1511" s="269"/>
      <c r="Q1511" s="269"/>
      <c r="R1511" s="269"/>
      <c r="S1511" s="269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</row>
    <row r="1512" ht="7.5" customHeight="1">
      <c r="A1512" s="1"/>
      <c r="B1512" s="269"/>
      <c r="C1512" s="269"/>
      <c r="D1512" s="269"/>
      <c r="E1512" s="269"/>
      <c r="F1512" s="269"/>
      <c r="G1512" s="269"/>
      <c r="H1512" s="269"/>
      <c r="I1512" s="269"/>
      <c r="J1512" s="269"/>
      <c r="K1512" s="269"/>
      <c r="L1512" s="269"/>
      <c r="M1512" s="269"/>
      <c r="N1512" s="269"/>
      <c r="O1512" s="269"/>
      <c r="P1512" s="269"/>
      <c r="Q1512" s="269"/>
      <c r="R1512" s="269"/>
      <c r="S1512" s="269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</row>
    <row r="1513" ht="7.5" customHeight="1">
      <c r="A1513" s="1"/>
      <c r="B1513" s="269"/>
      <c r="C1513" s="269"/>
      <c r="D1513" s="269"/>
      <c r="E1513" s="269"/>
      <c r="F1513" s="269"/>
      <c r="G1513" s="269"/>
      <c r="H1513" s="269"/>
      <c r="I1513" s="269"/>
      <c r="J1513" s="269"/>
      <c r="K1513" s="269"/>
      <c r="L1513" s="269"/>
      <c r="M1513" s="269"/>
      <c r="N1513" s="269"/>
      <c r="O1513" s="269"/>
      <c r="P1513" s="269"/>
      <c r="Q1513" s="269"/>
      <c r="R1513" s="269"/>
      <c r="S1513" s="269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</row>
    <row r="1514" ht="7.5" customHeight="1">
      <c r="A1514" s="1"/>
      <c r="B1514" s="269"/>
      <c r="C1514" s="269"/>
      <c r="D1514" s="269"/>
      <c r="E1514" s="269"/>
      <c r="F1514" s="269"/>
      <c r="G1514" s="269"/>
      <c r="H1514" s="269"/>
      <c r="I1514" s="269"/>
      <c r="J1514" s="269"/>
      <c r="K1514" s="269"/>
      <c r="L1514" s="269"/>
      <c r="M1514" s="269"/>
      <c r="N1514" s="269"/>
      <c r="O1514" s="269"/>
      <c r="P1514" s="269"/>
      <c r="Q1514" s="269"/>
      <c r="R1514" s="269"/>
      <c r="S1514" s="269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</row>
    <row r="1515" ht="7.5" customHeight="1">
      <c r="A1515" s="1"/>
      <c r="B1515" s="269"/>
      <c r="C1515" s="269"/>
      <c r="D1515" s="269"/>
      <c r="E1515" s="269"/>
      <c r="F1515" s="269"/>
      <c r="G1515" s="269"/>
      <c r="H1515" s="269"/>
      <c r="I1515" s="269"/>
      <c r="J1515" s="269"/>
      <c r="K1515" s="269"/>
      <c r="L1515" s="269"/>
      <c r="M1515" s="269"/>
      <c r="N1515" s="269"/>
      <c r="O1515" s="269"/>
      <c r="P1515" s="269"/>
      <c r="Q1515" s="269"/>
      <c r="R1515" s="269"/>
      <c r="S1515" s="269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</row>
    <row r="1516" ht="7.5" customHeight="1">
      <c r="A1516" s="1"/>
      <c r="B1516" s="269"/>
      <c r="C1516" s="269"/>
      <c r="D1516" s="269"/>
      <c r="E1516" s="269"/>
      <c r="F1516" s="269"/>
      <c r="G1516" s="269"/>
      <c r="H1516" s="269"/>
      <c r="I1516" s="269"/>
      <c r="J1516" s="269"/>
      <c r="K1516" s="269"/>
      <c r="L1516" s="269"/>
      <c r="M1516" s="269"/>
      <c r="N1516" s="269"/>
      <c r="O1516" s="269"/>
      <c r="P1516" s="269"/>
      <c r="Q1516" s="269"/>
      <c r="R1516" s="269"/>
      <c r="S1516" s="269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</row>
    <row r="1517" ht="7.5" customHeight="1">
      <c r="A1517" s="1"/>
      <c r="B1517" s="269"/>
      <c r="C1517" s="269"/>
      <c r="D1517" s="269"/>
      <c r="E1517" s="269"/>
      <c r="F1517" s="269"/>
      <c r="G1517" s="269"/>
      <c r="H1517" s="269"/>
      <c r="I1517" s="269"/>
      <c r="J1517" s="269"/>
      <c r="K1517" s="269"/>
      <c r="L1517" s="269"/>
      <c r="M1517" s="269"/>
      <c r="N1517" s="269"/>
      <c r="O1517" s="269"/>
      <c r="P1517" s="269"/>
      <c r="Q1517" s="269"/>
      <c r="R1517" s="269"/>
      <c r="S1517" s="269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</row>
    <row r="1518" ht="7.5" customHeight="1">
      <c r="A1518" s="25"/>
      <c r="B1518" s="269"/>
      <c r="C1518" s="269"/>
      <c r="D1518" s="269"/>
      <c r="E1518" s="269"/>
      <c r="F1518" s="269"/>
      <c r="G1518" s="269"/>
      <c r="H1518" s="269"/>
      <c r="I1518" s="269"/>
      <c r="J1518" s="269"/>
      <c r="K1518" s="269"/>
      <c r="L1518" s="269"/>
      <c r="M1518" s="269"/>
      <c r="N1518" s="269"/>
      <c r="O1518" s="269"/>
      <c r="P1518" s="269"/>
      <c r="Q1518" s="269"/>
      <c r="R1518" s="269"/>
      <c r="S1518" s="269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</row>
    <row r="1519" ht="7.5" customHeight="1">
      <c r="A1519" s="25"/>
      <c r="B1519" s="269"/>
      <c r="C1519" s="269"/>
      <c r="D1519" s="269"/>
      <c r="E1519" s="269"/>
      <c r="F1519" s="269"/>
      <c r="G1519" s="269"/>
      <c r="H1519" s="269"/>
      <c r="I1519" s="269"/>
      <c r="J1519" s="269"/>
      <c r="K1519" s="269"/>
      <c r="L1519" s="269"/>
      <c r="M1519" s="269"/>
      <c r="N1519" s="269"/>
      <c r="O1519" s="269"/>
      <c r="P1519" s="269"/>
      <c r="Q1519" s="269"/>
      <c r="R1519" s="269"/>
      <c r="S1519" s="269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</row>
    <row r="1520" ht="7.5" customHeight="1">
      <c r="A1520" s="25"/>
      <c r="B1520" s="269"/>
      <c r="C1520" s="269"/>
      <c r="D1520" s="269"/>
      <c r="E1520" s="269"/>
      <c r="F1520" s="269"/>
      <c r="G1520" s="269"/>
      <c r="H1520" s="269"/>
      <c r="I1520" s="269"/>
      <c r="J1520" s="269"/>
      <c r="K1520" s="269"/>
      <c r="L1520" s="269"/>
      <c r="M1520" s="269"/>
      <c r="N1520" s="269"/>
      <c r="O1520" s="269"/>
      <c r="P1520" s="269"/>
      <c r="Q1520" s="269"/>
      <c r="R1520" s="269"/>
      <c r="S1520" s="269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</row>
    <row r="1521" ht="7.5" customHeight="1">
      <c r="A1521" s="1"/>
      <c r="B1521" s="269"/>
      <c r="C1521" s="269"/>
      <c r="D1521" s="269"/>
      <c r="E1521" s="269"/>
      <c r="F1521" s="269"/>
      <c r="G1521" s="269"/>
      <c r="H1521" s="269"/>
      <c r="I1521" s="269"/>
      <c r="J1521" s="269"/>
      <c r="K1521" s="269"/>
      <c r="L1521" s="269"/>
      <c r="M1521" s="269"/>
      <c r="N1521" s="269"/>
      <c r="O1521" s="269"/>
      <c r="P1521" s="269"/>
      <c r="Q1521" s="269"/>
      <c r="R1521" s="269"/>
      <c r="S1521" s="269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</row>
    <row r="1522" ht="7.5" customHeight="1">
      <c r="A1522" s="1"/>
      <c r="B1522" s="270"/>
      <c r="C1522" s="270"/>
      <c r="D1522" s="270"/>
      <c r="E1522" s="270"/>
      <c r="F1522" s="270"/>
      <c r="G1522" s="270"/>
      <c r="H1522" s="270"/>
      <c r="I1522" s="270"/>
      <c r="J1522" s="270"/>
      <c r="K1522" s="270"/>
      <c r="L1522" s="270"/>
      <c r="M1522" s="270"/>
      <c r="N1522" s="270"/>
      <c r="O1522" s="270"/>
      <c r="P1522" s="270"/>
      <c r="Q1522" s="270"/>
      <c r="R1522" s="270"/>
      <c r="S1522" s="270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</row>
    <row r="1523" ht="11.25" customHeight="1">
      <c r="A1523" s="7"/>
      <c r="B1523" s="290"/>
      <c r="C1523" s="194"/>
      <c r="D1523" s="194"/>
      <c r="E1523" s="194"/>
      <c r="F1523" s="194"/>
      <c r="G1523" s="194"/>
      <c r="H1523" s="194"/>
      <c r="I1523" s="194"/>
      <c r="J1523" s="194"/>
      <c r="K1523" s="194"/>
      <c r="L1523" s="194"/>
      <c r="M1523" s="194"/>
      <c r="N1523" s="194"/>
      <c r="O1523" s="194"/>
      <c r="P1523" s="194"/>
      <c r="Q1523" s="194"/>
      <c r="R1523" s="195"/>
      <c r="S1523" s="116" t="s">
        <v>43</v>
      </c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</row>
    <row r="1524" ht="11.25" customHeight="1">
      <c r="A1524" s="7"/>
      <c r="B1524" s="88"/>
      <c r="C1524" s="88"/>
      <c r="D1524" s="88"/>
      <c r="E1524" s="88"/>
      <c r="F1524" s="88"/>
      <c r="G1524" s="88"/>
      <c r="H1524" s="88"/>
      <c r="I1524" s="88"/>
      <c r="J1524" s="88"/>
      <c r="K1524" s="88"/>
      <c r="L1524" s="88"/>
      <c r="M1524" s="88"/>
      <c r="N1524" s="88"/>
      <c r="O1524" s="88"/>
      <c r="P1524" s="88"/>
      <c r="Q1524" s="88"/>
      <c r="R1524" s="95"/>
      <c r="S1524" s="87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</row>
    <row r="1525" ht="11.25" customHeight="1">
      <c r="A1525" s="7"/>
      <c r="B1525" s="117" t="s">
        <v>347</v>
      </c>
      <c r="C1525" s="118"/>
      <c r="D1525" s="118"/>
      <c r="E1525" s="118"/>
      <c r="F1525" s="118"/>
      <c r="G1525" s="118"/>
      <c r="H1525" s="118"/>
      <c r="I1525" s="118"/>
      <c r="J1525" s="118"/>
      <c r="K1525" s="118"/>
      <c r="L1525" s="118"/>
      <c r="M1525" s="118"/>
      <c r="N1525" s="118"/>
      <c r="O1525" s="118"/>
      <c r="P1525" s="118"/>
      <c r="Q1525" s="118"/>
      <c r="R1525" s="118"/>
      <c r="S1525" s="119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</row>
    <row r="1526" ht="61.5" customHeight="1">
      <c r="A1526" s="1"/>
      <c r="B1526" s="2"/>
      <c r="C1526" s="3"/>
      <c r="D1526" s="3"/>
      <c r="E1526" s="61"/>
      <c r="F1526" s="61"/>
      <c r="G1526" s="61"/>
      <c r="H1526" s="61"/>
      <c r="I1526" s="61"/>
      <c r="J1526" s="61"/>
      <c r="K1526" s="61"/>
      <c r="L1526" s="61"/>
      <c r="M1526" s="61"/>
      <c r="N1526" s="61"/>
      <c r="O1526" s="62" t="s">
        <v>5</v>
      </c>
      <c r="P1526" s="63"/>
      <c r="Q1526" s="63"/>
      <c r="R1526" s="63"/>
      <c r="S1526" s="64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</row>
    <row r="1527" ht="34.5" customHeight="1">
      <c r="A1527" s="7"/>
      <c r="B1527" s="244" t="s">
        <v>6</v>
      </c>
      <c r="C1527" s="244" t="s">
        <v>7</v>
      </c>
      <c r="D1527" s="222" t="s">
        <v>8</v>
      </c>
      <c r="E1527" s="222" t="s">
        <v>9</v>
      </c>
      <c r="F1527" s="223" t="s">
        <v>10</v>
      </c>
      <c r="G1527" s="246" t="s">
        <v>11</v>
      </c>
      <c r="H1527" s="245" t="s">
        <v>10</v>
      </c>
      <c r="I1527" s="246" t="s">
        <v>12</v>
      </c>
      <c r="J1527" s="245" t="s">
        <v>10</v>
      </c>
      <c r="K1527" s="246" t="s">
        <v>13</v>
      </c>
      <c r="L1527" s="245" t="s">
        <v>10</v>
      </c>
      <c r="M1527" s="246" t="s">
        <v>14</v>
      </c>
      <c r="N1527" s="245" t="s">
        <v>10</v>
      </c>
      <c r="O1527" s="246" t="s">
        <v>15</v>
      </c>
      <c r="P1527" s="245" t="s">
        <v>10</v>
      </c>
      <c r="Q1527" s="246" t="s">
        <v>16</v>
      </c>
      <c r="R1527" s="247" t="s">
        <v>17</v>
      </c>
      <c r="S1527" s="69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</row>
    <row r="1528" ht="7.5" customHeight="1">
      <c r="A1528" s="7"/>
      <c r="B1528" s="179" t="s">
        <v>18</v>
      </c>
      <c r="C1528" s="71" t="s">
        <v>348</v>
      </c>
      <c r="D1528" s="72" t="s">
        <v>349</v>
      </c>
      <c r="E1528" s="148" t="s">
        <v>25</v>
      </c>
      <c r="F1528" s="162"/>
      <c r="G1528" s="163"/>
      <c r="H1528" s="163"/>
      <c r="I1528" s="163"/>
      <c r="J1528" s="163"/>
      <c r="K1528" s="163"/>
      <c r="L1528" s="163"/>
      <c r="M1528" s="163"/>
      <c r="N1528" s="163"/>
      <c r="O1528" s="163"/>
      <c r="P1528" s="163"/>
      <c r="Q1528" s="163"/>
      <c r="R1528" s="80" t="s">
        <v>21</v>
      </c>
      <c r="S1528" s="157" t="s">
        <v>307</v>
      </c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</row>
    <row r="1529" ht="7.5" customHeight="1">
      <c r="A1529" s="7"/>
      <c r="B1529" s="24"/>
      <c r="C1529" s="24"/>
      <c r="D1529" s="24"/>
      <c r="E1529" s="24"/>
      <c r="F1529" s="163"/>
      <c r="G1529" s="163"/>
      <c r="H1529" s="163"/>
      <c r="I1529" s="163"/>
      <c r="J1529" s="163"/>
      <c r="K1529" s="163"/>
      <c r="L1529" s="163"/>
      <c r="M1529" s="163"/>
      <c r="N1529" s="163"/>
      <c r="O1529" s="163"/>
      <c r="P1529" s="163"/>
      <c r="Q1529" s="163"/>
      <c r="R1529" s="20"/>
      <c r="S1529" s="24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</row>
    <row r="1530" ht="7.5" customHeight="1">
      <c r="A1530" s="7"/>
      <c r="B1530" s="24"/>
      <c r="C1530" s="24"/>
      <c r="D1530" s="24"/>
      <c r="E1530" s="24"/>
      <c r="F1530" s="163"/>
      <c r="G1530" s="163"/>
      <c r="H1530" s="163"/>
      <c r="I1530" s="163"/>
      <c r="J1530" s="163"/>
      <c r="K1530" s="163"/>
      <c r="L1530" s="163"/>
      <c r="M1530" s="163"/>
      <c r="N1530" s="163"/>
      <c r="O1530" s="163"/>
      <c r="P1530" s="163"/>
      <c r="Q1530" s="163"/>
      <c r="R1530" s="265"/>
      <c r="S1530" s="20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</row>
    <row r="1531" ht="7.5" customHeight="1">
      <c r="A1531" s="1"/>
      <c r="B1531" s="24"/>
      <c r="C1531" s="24"/>
      <c r="D1531" s="24"/>
      <c r="E1531" s="24"/>
      <c r="F1531" s="105"/>
      <c r="G1531" s="105"/>
      <c r="H1531" s="105"/>
      <c r="I1531" s="105"/>
      <c r="J1531" s="105"/>
      <c r="K1531" s="105"/>
      <c r="L1531" s="105"/>
      <c r="M1531" s="105"/>
      <c r="N1531" s="105"/>
      <c r="O1531" s="105"/>
      <c r="P1531" s="105"/>
      <c r="Q1531" s="105"/>
      <c r="R1531" s="80" t="s">
        <v>21</v>
      </c>
      <c r="S1531" s="157" t="s">
        <v>350</v>
      </c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</row>
    <row r="1532" ht="7.5" customHeight="1">
      <c r="A1532" s="1"/>
      <c r="B1532" s="24"/>
      <c r="C1532" s="24"/>
      <c r="D1532" s="24"/>
      <c r="E1532" s="24"/>
      <c r="G1532" s="105"/>
      <c r="H1532" s="105"/>
      <c r="I1532" s="105"/>
      <c r="J1532" s="105"/>
      <c r="K1532" s="105"/>
      <c r="L1532" s="105"/>
      <c r="M1532" s="105"/>
      <c r="N1532" s="105"/>
      <c r="O1532" s="105"/>
      <c r="P1532" s="105"/>
      <c r="Q1532" s="105"/>
      <c r="R1532" s="20"/>
      <c r="S1532" s="20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</row>
    <row r="1533" ht="7.5" customHeight="1">
      <c r="A1533" s="1"/>
      <c r="B1533" s="24"/>
      <c r="C1533" s="24"/>
      <c r="D1533" s="24"/>
      <c r="E1533" s="24"/>
      <c r="R1533" s="80" t="s">
        <v>21</v>
      </c>
      <c r="S1533" s="157" t="s">
        <v>318</v>
      </c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</row>
    <row r="1534" ht="7.5" customHeight="1">
      <c r="A1534" s="1"/>
      <c r="B1534" s="24"/>
      <c r="C1534" s="24"/>
      <c r="D1534" s="24"/>
      <c r="E1534" s="24"/>
      <c r="R1534" s="20"/>
      <c r="S1534" s="24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</row>
    <row r="1535" ht="7.5" customHeight="1">
      <c r="A1535" s="1"/>
      <c r="B1535" s="24"/>
      <c r="C1535" s="24"/>
      <c r="D1535" s="24"/>
      <c r="E1535" s="24"/>
      <c r="S1535" s="20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</row>
    <row r="1536" ht="7.5" customHeight="1">
      <c r="A1536" s="1"/>
      <c r="B1536" s="24"/>
      <c r="C1536" s="24"/>
      <c r="D1536" s="24"/>
      <c r="E1536" s="24"/>
      <c r="G1536" s="105"/>
      <c r="H1536" s="105"/>
      <c r="I1536" s="105"/>
      <c r="J1536" s="105"/>
      <c r="K1536" s="105"/>
      <c r="L1536" s="105"/>
      <c r="M1536" s="105"/>
      <c r="N1536" s="105"/>
      <c r="O1536" s="105"/>
      <c r="P1536" s="105"/>
      <c r="Q1536" s="105"/>
      <c r="R1536" s="80" t="s">
        <v>21</v>
      </c>
      <c r="S1536" s="157" t="s">
        <v>323</v>
      </c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</row>
    <row r="1537" ht="7.5" customHeight="1">
      <c r="A1537" s="1"/>
      <c r="B1537" s="24"/>
      <c r="C1537" s="24"/>
      <c r="D1537" s="24"/>
      <c r="E1537" s="24"/>
      <c r="G1537" s="105"/>
      <c r="H1537" s="105"/>
      <c r="I1537" s="105"/>
      <c r="J1537" s="105"/>
      <c r="K1537" s="105"/>
      <c r="L1537" s="105"/>
      <c r="M1537" s="105"/>
      <c r="N1537" s="105"/>
      <c r="O1537" s="105"/>
      <c r="P1537" s="105"/>
      <c r="Q1537" s="105"/>
      <c r="R1537" s="20"/>
      <c r="S1537" s="24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</row>
    <row r="1538" ht="7.5" customHeight="1">
      <c r="A1538" s="1"/>
      <c r="B1538" s="24"/>
      <c r="C1538" s="24"/>
      <c r="D1538" s="24"/>
      <c r="E1538" s="24"/>
      <c r="S1538" s="20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</row>
    <row r="1539" ht="7.5" customHeight="1">
      <c r="A1539" s="1"/>
      <c r="B1539" s="24"/>
      <c r="C1539" s="24"/>
      <c r="D1539" s="24"/>
      <c r="E1539" s="24"/>
      <c r="F1539" s="85">
        <v>1997.35</v>
      </c>
      <c r="G1539" s="86">
        <f>ROUND(F1539*mark_up,0)</f>
        <v>8768</v>
      </c>
      <c r="H1539" s="109"/>
      <c r="I1539" s="86" t="s">
        <v>25</v>
      </c>
      <c r="J1539" s="85"/>
      <c r="K1539" s="86" t="s">
        <v>25</v>
      </c>
      <c r="L1539" s="85"/>
      <c r="M1539" s="86" t="s">
        <v>25</v>
      </c>
      <c r="N1539" s="85"/>
      <c r="O1539" s="86" t="s">
        <v>25</v>
      </c>
      <c r="P1539" s="85"/>
      <c r="Q1539" s="86" t="s">
        <v>25</v>
      </c>
      <c r="R1539" s="80" t="s">
        <v>21</v>
      </c>
      <c r="S1539" s="155" t="s">
        <v>276</v>
      </c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</row>
    <row r="1540" ht="7.5" customHeight="1">
      <c r="A1540" s="25"/>
      <c r="B1540" s="24"/>
      <c r="C1540" s="24"/>
      <c r="D1540" s="24"/>
      <c r="E1540" s="24"/>
      <c r="F1540" s="87"/>
      <c r="G1540" s="87"/>
      <c r="H1540" s="110"/>
      <c r="I1540" s="87"/>
      <c r="J1540" s="87"/>
      <c r="K1540" s="87"/>
      <c r="L1540" s="87"/>
      <c r="M1540" s="87"/>
      <c r="N1540" s="87"/>
      <c r="O1540" s="87"/>
      <c r="P1540" s="87"/>
      <c r="Q1540" s="87"/>
      <c r="R1540" s="20"/>
      <c r="S1540" s="24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</row>
    <row r="1541" ht="7.5" customHeight="1">
      <c r="A1541" s="25"/>
      <c r="B1541" s="24"/>
      <c r="C1541" s="24"/>
      <c r="D1541" s="24"/>
      <c r="E1541" s="24"/>
      <c r="F1541" s="146"/>
      <c r="G1541" s="146"/>
      <c r="H1541" s="146"/>
      <c r="I1541" s="146"/>
      <c r="J1541" s="146"/>
      <c r="K1541" s="146"/>
      <c r="M1541" s="146"/>
      <c r="N1541" s="146"/>
      <c r="O1541" s="146"/>
      <c r="P1541" s="146"/>
      <c r="Q1541" s="146"/>
      <c r="R1541" s="79" t="s">
        <v>21</v>
      </c>
      <c r="S1541" s="20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</row>
    <row r="1542" ht="7.5" customHeight="1">
      <c r="A1542" s="7"/>
      <c r="B1542" s="24"/>
      <c r="C1542" s="24"/>
      <c r="D1542" s="24"/>
      <c r="E1542" s="24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</row>
    <row r="1543" ht="7.5" customHeight="1">
      <c r="A1543" s="1"/>
      <c r="B1543" s="24"/>
      <c r="C1543" s="24"/>
      <c r="D1543" s="24"/>
      <c r="E1543" s="24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</row>
    <row r="1544" ht="7.5" customHeight="1">
      <c r="A1544" s="1"/>
      <c r="B1544" s="24"/>
      <c r="C1544" s="24"/>
      <c r="D1544" s="24"/>
      <c r="E1544" s="24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</row>
    <row r="1545" ht="7.5" customHeight="1">
      <c r="A1545" s="1"/>
      <c r="B1545" s="24"/>
      <c r="C1545" s="24"/>
      <c r="D1545" s="24"/>
      <c r="E1545" s="24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</row>
    <row r="1546" ht="7.5" customHeight="1">
      <c r="A1546" s="1"/>
      <c r="B1546" s="24"/>
      <c r="C1546" s="24"/>
      <c r="D1546" s="24"/>
      <c r="E1546" s="24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</row>
    <row r="1547" ht="7.5" customHeight="1">
      <c r="A1547" s="1"/>
      <c r="B1547" s="24"/>
      <c r="C1547" s="24"/>
      <c r="D1547" s="24"/>
      <c r="E1547" s="24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</row>
    <row r="1548" ht="7.5" customHeight="1">
      <c r="A1548" s="1"/>
      <c r="B1548" s="24"/>
      <c r="C1548" s="24"/>
      <c r="D1548" s="24"/>
      <c r="E1548" s="24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</row>
    <row r="1549" ht="7.5" customHeight="1">
      <c r="A1549" s="1"/>
      <c r="B1549" s="24"/>
      <c r="C1549" s="20"/>
      <c r="D1549" s="24"/>
      <c r="E1549" s="24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</row>
    <row r="1550" ht="7.5" customHeight="1">
      <c r="A1550" s="1"/>
      <c r="B1550" s="24"/>
      <c r="C1550" s="94" t="s">
        <v>351</v>
      </c>
      <c r="D1550" s="24"/>
      <c r="E1550" s="24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</row>
    <row r="1551" ht="7.5" customHeight="1">
      <c r="A1551" s="1"/>
      <c r="B1551" s="24"/>
      <c r="C1551" s="24"/>
      <c r="D1551" s="24"/>
      <c r="E1551" s="24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</row>
    <row r="1552" ht="7.5" customHeight="1">
      <c r="A1552" s="1"/>
      <c r="B1552" s="20"/>
      <c r="C1552" s="98"/>
      <c r="D1552" s="20"/>
      <c r="E1552" s="20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</row>
    <row r="1553" ht="7.5" customHeight="1">
      <c r="A1553" s="1"/>
      <c r="B1553" s="70" t="s">
        <v>18</v>
      </c>
      <c r="C1553" s="107" t="s">
        <v>352</v>
      </c>
      <c r="D1553" s="72" t="s">
        <v>353</v>
      </c>
      <c r="E1553" s="148" t="s">
        <v>25</v>
      </c>
      <c r="F1553" s="73"/>
      <c r="G1553" s="73"/>
      <c r="H1553" s="73"/>
      <c r="I1553" s="73"/>
      <c r="J1553" s="73"/>
      <c r="K1553" s="73"/>
      <c r="L1553" s="73"/>
      <c r="M1553" s="73"/>
      <c r="N1553" s="73"/>
      <c r="O1553" s="73"/>
      <c r="P1553" s="73"/>
      <c r="Q1553" s="73"/>
      <c r="R1553" s="75" t="s">
        <v>21</v>
      </c>
      <c r="S1553" s="167" t="s">
        <v>354</v>
      </c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</row>
    <row r="1554" ht="7.5" customHeight="1">
      <c r="A1554" s="1"/>
      <c r="B1554" s="24"/>
      <c r="C1554" s="24"/>
      <c r="D1554" s="24"/>
      <c r="E1554" s="24"/>
      <c r="F1554" s="89"/>
      <c r="G1554" s="198"/>
      <c r="H1554" s="103"/>
      <c r="I1554" s="77"/>
      <c r="J1554" s="103"/>
      <c r="K1554" s="77"/>
      <c r="L1554" s="103"/>
      <c r="M1554" s="77"/>
      <c r="N1554" s="91"/>
      <c r="O1554" s="77"/>
      <c r="P1554" s="91"/>
      <c r="Q1554" s="77"/>
      <c r="R1554" s="20"/>
      <c r="S1554" s="24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</row>
    <row r="1555" ht="7.5" customHeight="1">
      <c r="A1555" s="7"/>
      <c r="B1555" s="24"/>
      <c r="C1555" s="24"/>
      <c r="D1555" s="24"/>
      <c r="E1555" s="24"/>
      <c r="F1555" s="104"/>
      <c r="G1555" s="77"/>
      <c r="H1555" s="91"/>
      <c r="I1555" s="77"/>
      <c r="J1555" s="104"/>
      <c r="K1555" s="77"/>
      <c r="L1555" s="104"/>
      <c r="M1555" s="77"/>
      <c r="N1555" s="91"/>
      <c r="O1555" s="77"/>
      <c r="P1555" s="91"/>
      <c r="Q1555" s="77"/>
      <c r="R1555" s="79"/>
      <c r="S1555" s="20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</row>
    <row r="1556" ht="7.5" customHeight="1">
      <c r="A1556" s="7"/>
      <c r="B1556" s="24"/>
      <c r="C1556" s="24"/>
      <c r="D1556" s="24"/>
      <c r="E1556" s="24"/>
      <c r="F1556" s="105"/>
      <c r="G1556" s="105"/>
      <c r="H1556" s="105"/>
      <c r="I1556" s="105"/>
      <c r="J1556" s="105"/>
      <c r="K1556" s="105"/>
      <c r="L1556" s="105"/>
      <c r="M1556" s="105"/>
      <c r="N1556" s="105"/>
      <c r="O1556" s="105"/>
      <c r="P1556" s="105"/>
      <c r="Q1556" s="105"/>
      <c r="R1556" s="80" t="s">
        <v>21</v>
      </c>
      <c r="S1556" s="157" t="s">
        <v>318</v>
      </c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</row>
    <row r="1557" ht="7.5" customHeight="1">
      <c r="A1557" s="7"/>
      <c r="B1557" s="24"/>
      <c r="C1557" s="24"/>
      <c r="D1557" s="24"/>
      <c r="E1557" s="24"/>
      <c r="R1557" s="20"/>
      <c r="S1557" s="24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</row>
    <row r="1558" ht="7.5" customHeight="1">
      <c r="A1558" s="1"/>
      <c r="B1558" s="24"/>
      <c r="C1558" s="24"/>
      <c r="D1558" s="24"/>
      <c r="E1558" s="24"/>
      <c r="R1558" s="79"/>
      <c r="S1558" s="20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</row>
    <row r="1559" ht="7.5" customHeight="1">
      <c r="A1559" s="25"/>
      <c r="B1559" s="24"/>
      <c r="C1559" s="24"/>
      <c r="D1559" s="24"/>
      <c r="E1559" s="24"/>
      <c r="R1559" s="80" t="s">
        <v>21</v>
      </c>
      <c r="S1559" s="157" t="s">
        <v>338</v>
      </c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</row>
    <row r="1560" ht="7.5" customHeight="1">
      <c r="A1560" s="25"/>
      <c r="B1560" s="24"/>
      <c r="C1560" s="24"/>
      <c r="D1560" s="24"/>
      <c r="E1560" s="24"/>
      <c r="R1560" s="20"/>
      <c r="S1560" s="20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</row>
    <row r="1561" ht="7.5" customHeight="1">
      <c r="A1561" s="25"/>
      <c r="B1561" s="24"/>
      <c r="C1561" s="24"/>
      <c r="D1561" s="24"/>
      <c r="E1561" s="24"/>
      <c r="F1561" s="105"/>
      <c r="R1561" s="80" t="s">
        <v>21</v>
      </c>
      <c r="S1561" s="157" t="s">
        <v>355</v>
      </c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</row>
    <row r="1562" ht="7.5" customHeight="1">
      <c r="A1562" s="1"/>
      <c r="B1562" s="24"/>
      <c r="C1562" s="24"/>
      <c r="D1562" s="24"/>
      <c r="E1562" s="24"/>
      <c r="R1562" s="20"/>
      <c r="S1562" s="24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</row>
    <row r="1563" ht="7.5" customHeight="1">
      <c r="A1563" s="1"/>
      <c r="B1563" s="24"/>
      <c r="C1563" s="24"/>
      <c r="D1563" s="24"/>
      <c r="E1563" s="24"/>
      <c r="S1563" s="20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</row>
    <row r="1564" ht="7.5" customHeight="1">
      <c r="A1564" s="1"/>
      <c r="B1564" s="24"/>
      <c r="C1564" s="24"/>
      <c r="D1564" s="24"/>
      <c r="E1564" s="24"/>
      <c r="F1564" s="85">
        <v>2853.05</v>
      </c>
      <c r="G1564" s="86">
        <f>ROUND(F1564*mark_up,0)</f>
        <v>12525</v>
      </c>
      <c r="H1564" s="109"/>
      <c r="I1564" s="86" t="s">
        <v>25</v>
      </c>
      <c r="J1564" s="85"/>
      <c r="K1564" s="86" t="s">
        <v>25</v>
      </c>
      <c r="L1564" s="85"/>
      <c r="M1564" s="86" t="s">
        <v>25</v>
      </c>
      <c r="N1564" s="85"/>
      <c r="O1564" s="86" t="s">
        <v>25</v>
      </c>
      <c r="P1564" s="85"/>
      <c r="Q1564" s="86" t="s">
        <v>25</v>
      </c>
      <c r="R1564" s="80" t="s">
        <v>21</v>
      </c>
      <c r="S1564" s="157" t="s">
        <v>356</v>
      </c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</row>
    <row r="1565" ht="7.5" customHeight="1">
      <c r="A1565" s="1"/>
      <c r="B1565" s="24"/>
      <c r="C1565" s="24"/>
      <c r="D1565" s="24"/>
      <c r="E1565" s="24"/>
      <c r="F1565" s="87"/>
      <c r="G1565" s="87"/>
      <c r="H1565" s="110"/>
      <c r="I1565" s="87"/>
      <c r="J1565" s="87"/>
      <c r="K1565" s="87"/>
      <c r="L1565" s="87"/>
      <c r="M1565" s="87"/>
      <c r="N1565" s="87"/>
      <c r="O1565" s="87"/>
      <c r="P1565" s="87"/>
      <c r="Q1565" s="87"/>
      <c r="R1565" s="20"/>
      <c r="S1565" s="20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</row>
    <row r="1566" ht="7.5" customHeight="1">
      <c r="A1566" s="1"/>
      <c r="B1566" s="24"/>
      <c r="C1566" s="24"/>
      <c r="D1566" s="24"/>
      <c r="E1566" s="24"/>
      <c r="F1566" s="82"/>
      <c r="G1566" s="82"/>
      <c r="H1566" s="82"/>
      <c r="I1566" s="82"/>
      <c r="J1566" s="82"/>
      <c r="K1566" s="82"/>
      <c r="L1566" s="82"/>
      <c r="M1566" s="82"/>
      <c r="N1566" s="82"/>
      <c r="O1566" s="82"/>
      <c r="P1566" s="82"/>
      <c r="Q1566" s="82"/>
      <c r="R1566" s="80" t="s">
        <v>21</v>
      </c>
      <c r="S1566" s="157" t="s">
        <v>323</v>
      </c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</row>
    <row r="1567" ht="7.5" customHeight="1">
      <c r="A1567" s="1"/>
      <c r="B1567" s="24"/>
      <c r="C1567" s="24"/>
      <c r="D1567" s="24"/>
      <c r="E1567" s="24"/>
      <c r="F1567" s="146"/>
      <c r="G1567" s="146"/>
      <c r="H1567" s="146"/>
      <c r="I1567" s="146"/>
      <c r="J1567" s="146"/>
      <c r="K1567" s="146"/>
      <c r="L1567" s="146"/>
      <c r="M1567" s="146"/>
      <c r="N1567" s="146"/>
      <c r="O1567" s="146"/>
      <c r="P1567" s="146"/>
      <c r="Q1567" s="146"/>
      <c r="R1567" s="20"/>
      <c r="S1567" s="24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</row>
    <row r="1568" ht="7.5" customHeight="1">
      <c r="A1568" s="1"/>
      <c r="B1568" s="24"/>
      <c r="C1568" s="24"/>
      <c r="D1568" s="24"/>
      <c r="E1568" s="24"/>
      <c r="F1568" s="146"/>
      <c r="S1568" s="20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</row>
    <row r="1569" ht="7.5" customHeight="1">
      <c r="A1569" s="1"/>
      <c r="B1569" s="24"/>
      <c r="C1569" s="24"/>
      <c r="D1569" s="24"/>
      <c r="E1569" s="24"/>
      <c r="F1569" s="146"/>
      <c r="R1569" s="80" t="s">
        <v>21</v>
      </c>
      <c r="S1569" s="157" t="s">
        <v>357</v>
      </c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</row>
    <row r="1570" ht="7.5" customHeight="1">
      <c r="A1570" s="1"/>
      <c r="B1570" s="24"/>
      <c r="C1570" s="24"/>
      <c r="D1570" s="24"/>
      <c r="E1570" s="24"/>
      <c r="F1570" s="146"/>
      <c r="G1570" s="146"/>
      <c r="H1570" s="146"/>
      <c r="I1570" s="146"/>
      <c r="J1570" s="146"/>
      <c r="K1570" s="146"/>
      <c r="L1570" s="146"/>
      <c r="M1570" s="146"/>
      <c r="N1570" s="146"/>
      <c r="O1570" s="146"/>
      <c r="P1570" s="146"/>
      <c r="Q1570" s="146"/>
      <c r="R1570" s="20"/>
      <c r="S1570" s="20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</row>
    <row r="1571" ht="7.5" customHeight="1">
      <c r="A1571" s="1"/>
      <c r="B1571" s="24"/>
      <c r="C1571" s="24"/>
      <c r="D1571" s="24"/>
      <c r="E1571" s="24"/>
      <c r="R1571" s="80" t="s">
        <v>21</v>
      </c>
      <c r="S1571" s="155" t="s">
        <v>358</v>
      </c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</row>
    <row r="1572" ht="7.5" customHeight="1">
      <c r="A1572" s="1"/>
      <c r="B1572" s="24"/>
      <c r="C1572" s="24"/>
      <c r="D1572" s="24"/>
      <c r="E1572" s="24"/>
      <c r="R1572" s="20"/>
      <c r="S1572" s="20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</row>
    <row r="1573" ht="7.5" customHeight="1">
      <c r="A1573" s="1"/>
      <c r="B1573" s="24"/>
      <c r="C1573" s="24"/>
      <c r="D1573" s="24"/>
      <c r="E1573" s="24"/>
      <c r="R1573" s="80" t="s">
        <v>21</v>
      </c>
      <c r="S1573" s="155" t="s">
        <v>359</v>
      </c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</row>
    <row r="1574" ht="7.5" customHeight="1">
      <c r="A1574" s="1"/>
      <c r="B1574" s="24"/>
      <c r="C1574" s="20"/>
      <c r="D1574" s="24"/>
      <c r="E1574" s="24"/>
      <c r="R1574" s="20"/>
      <c r="S1574" s="20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</row>
    <row r="1575" ht="7.5" customHeight="1">
      <c r="A1575" s="1"/>
      <c r="B1575" s="24"/>
      <c r="C1575" s="94" t="s">
        <v>360</v>
      </c>
      <c r="D1575" s="24"/>
      <c r="E1575" s="24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</row>
    <row r="1576" ht="7.5" customHeight="1">
      <c r="A1576" s="1"/>
      <c r="B1576" s="24"/>
      <c r="C1576" s="24"/>
      <c r="D1576" s="24"/>
      <c r="E1576" s="24"/>
      <c r="F1576" s="146"/>
      <c r="G1576" s="146"/>
      <c r="H1576" s="146"/>
      <c r="I1576" s="146"/>
      <c r="J1576" s="146"/>
      <c r="K1576" s="146"/>
      <c r="L1576" s="146"/>
      <c r="M1576" s="146"/>
      <c r="N1576" s="146"/>
      <c r="O1576" s="146"/>
      <c r="P1576" s="146"/>
      <c r="Q1576" s="14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</row>
    <row r="1577" ht="7.5" customHeight="1">
      <c r="A1577" s="7"/>
      <c r="B1577" s="98"/>
      <c r="C1577" s="98"/>
      <c r="D1577" s="98"/>
      <c r="E1577" s="98"/>
      <c r="F1577" s="147"/>
      <c r="G1577" s="147"/>
      <c r="H1577" s="147"/>
      <c r="I1577" s="147"/>
      <c r="J1577" s="147"/>
      <c r="K1577" s="147"/>
      <c r="L1577" s="147"/>
      <c r="M1577" s="147"/>
      <c r="N1577" s="147"/>
      <c r="O1577" s="147"/>
      <c r="P1577" s="147"/>
      <c r="Q1577" s="147"/>
      <c r="R1577" s="112"/>
      <c r="S1577" s="112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</row>
    <row r="1578" ht="7.5" customHeight="1">
      <c r="A1578" s="7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</row>
    <row r="1579" ht="7.5" customHeight="1">
      <c r="A1579" s="7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</row>
    <row r="1580" ht="7.5" customHeight="1">
      <c r="A1580" s="1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</row>
    <row r="1581" ht="7.5" customHeight="1">
      <c r="A1581" s="1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</row>
    <row r="1582" ht="7.5" customHeight="1">
      <c r="A1582" s="1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</row>
    <row r="1583" ht="7.5" customHeight="1">
      <c r="A1583" s="1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</row>
    <row r="1584" ht="11.25" customHeight="1">
      <c r="A1584" s="1"/>
      <c r="B1584" s="113"/>
      <c r="C1584" s="114"/>
      <c r="D1584" s="114"/>
      <c r="E1584" s="114"/>
      <c r="F1584" s="114"/>
      <c r="G1584" s="114"/>
      <c r="H1584" s="114"/>
      <c r="I1584" s="114"/>
      <c r="J1584" s="114"/>
      <c r="K1584" s="114"/>
      <c r="L1584" s="114"/>
      <c r="M1584" s="114"/>
      <c r="N1584" s="114"/>
      <c r="O1584" s="114"/>
      <c r="P1584" s="114"/>
      <c r="Q1584" s="114"/>
      <c r="R1584" s="115"/>
      <c r="S1584" s="165" t="s">
        <v>43</v>
      </c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</row>
    <row r="1585" ht="11.25" customHeight="1">
      <c r="A1585" s="1"/>
      <c r="B1585" s="191"/>
      <c r="C1585" s="191"/>
      <c r="D1585" s="191"/>
      <c r="E1585" s="191"/>
      <c r="F1585" s="191"/>
      <c r="G1585" s="191"/>
      <c r="H1585" s="191"/>
      <c r="I1585" s="191"/>
      <c r="J1585" s="191"/>
      <c r="K1585" s="191"/>
      <c r="L1585" s="191"/>
      <c r="M1585" s="191"/>
      <c r="N1585" s="191"/>
      <c r="O1585" s="191"/>
      <c r="P1585" s="191"/>
      <c r="Q1585" s="191"/>
      <c r="R1585" s="192"/>
      <c r="S1585" s="87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</row>
    <row r="1586" ht="11.25" customHeight="1">
      <c r="A1586" s="1"/>
      <c r="B1586" s="117" t="s">
        <v>361</v>
      </c>
      <c r="C1586" s="118"/>
      <c r="D1586" s="118"/>
      <c r="E1586" s="118"/>
      <c r="F1586" s="118"/>
      <c r="G1586" s="118"/>
      <c r="H1586" s="118"/>
      <c r="I1586" s="118"/>
      <c r="J1586" s="118"/>
      <c r="K1586" s="118"/>
      <c r="L1586" s="118"/>
      <c r="M1586" s="118"/>
      <c r="N1586" s="118"/>
      <c r="O1586" s="118"/>
      <c r="P1586" s="118"/>
      <c r="Q1586" s="118"/>
      <c r="R1586" s="118"/>
      <c r="S1586" s="119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</row>
    <row r="1587" ht="61.5" customHeight="1">
      <c r="A1587" s="1"/>
      <c r="B1587" s="2"/>
      <c r="C1587" s="3"/>
      <c r="D1587" s="3"/>
      <c r="E1587" s="61"/>
      <c r="F1587" s="61"/>
      <c r="G1587" s="61"/>
      <c r="H1587" s="61"/>
      <c r="I1587" s="61"/>
      <c r="J1587" s="61"/>
      <c r="K1587" s="61"/>
      <c r="L1587" s="61"/>
      <c r="M1587" s="61"/>
      <c r="N1587" s="61"/>
      <c r="O1587" s="62" t="s">
        <v>5</v>
      </c>
      <c r="P1587" s="63"/>
      <c r="Q1587" s="63"/>
      <c r="R1587" s="63"/>
      <c r="S1587" s="64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</row>
    <row r="1588" ht="34.5" customHeight="1">
      <c r="A1588" s="7"/>
      <c r="B1588" s="244" t="s">
        <v>6</v>
      </c>
      <c r="C1588" s="244" t="s">
        <v>7</v>
      </c>
      <c r="D1588" s="244" t="s">
        <v>8</v>
      </c>
      <c r="E1588" s="244" t="s">
        <v>9</v>
      </c>
      <c r="F1588" s="245" t="s">
        <v>10</v>
      </c>
      <c r="G1588" s="246" t="s">
        <v>11</v>
      </c>
      <c r="H1588" s="245" t="s">
        <v>10</v>
      </c>
      <c r="I1588" s="246" t="s">
        <v>12</v>
      </c>
      <c r="J1588" s="245" t="s">
        <v>10</v>
      </c>
      <c r="K1588" s="246" t="s">
        <v>13</v>
      </c>
      <c r="L1588" s="245" t="s">
        <v>10</v>
      </c>
      <c r="M1588" s="246" t="s">
        <v>14</v>
      </c>
      <c r="N1588" s="245" t="s">
        <v>10</v>
      </c>
      <c r="O1588" s="246" t="s">
        <v>15</v>
      </c>
      <c r="P1588" s="245" t="s">
        <v>10</v>
      </c>
      <c r="Q1588" s="246" t="s">
        <v>16</v>
      </c>
      <c r="R1588" s="247" t="s">
        <v>17</v>
      </c>
      <c r="S1588" s="69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</row>
    <row r="1589" ht="7.5" customHeight="1">
      <c r="A1589" s="7"/>
      <c r="B1589" s="70" t="s">
        <v>18</v>
      </c>
      <c r="C1589" s="107" t="s">
        <v>362</v>
      </c>
      <c r="D1589" s="180" t="s">
        <v>363</v>
      </c>
      <c r="E1589" s="84" t="s">
        <v>25</v>
      </c>
      <c r="F1589" s="227"/>
      <c r="G1589" s="261"/>
      <c r="H1589" s="262"/>
      <c r="I1589" s="108"/>
      <c r="J1589" s="262"/>
      <c r="K1589" s="108"/>
      <c r="L1589" s="262"/>
      <c r="M1589" s="108"/>
      <c r="N1589" s="149"/>
      <c r="O1589" s="108"/>
      <c r="P1589" s="149"/>
      <c r="Q1589" s="108"/>
      <c r="R1589" s="75" t="s">
        <v>21</v>
      </c>
      <c r="S1589" s="152" t="s">
        <v>364</v>
      </c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</row>
    <row r="1590" ht="7.5" customHeight="1">
      <c r="A1590" s="7"/>
      <c r="B1590" s="24"/>
      <c r="C1590" s="24"/>
      <c r="D1590" s="24"/>
      <c r="E1590" s="24"/>
      <c r="F1590" s="89"/>
      <c r="G1590" s="198"/>
      <c r="H1590" s="103"/>
      <c r="I1590" s="77"/>
      <c r="J1590" s="103"/>
      <c r="K1590" s="77"/>
      <c r="L1590" s="103"/>
      <c r="M1590" s="77"/>
      <c r="N1590" s="91"/>
      <c r="O1590" s="77"/>
      <c r="P1590" s="91"/>
      <c r="Q1590" s="77"/>
      <c r="R1590" s="20"/>
      <c r="S1590" s="24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</row>
    <row r="1591" ht="7.5" customHeight="1">
      <c r="A1591" s="7"/>
      <c r="B1591" s="24"/>
      <c r="C1591" s="24"/>
      <c r="D1591" s="24"/>
      <c r="E1591" s="24"/>
      <c r="F1591" s="82"/>
      <c r="G1591" s="82"/>
      <c r="H1591" s="82"/>
      <c r="I1591" s="82"/>
      <c r="J1591" s="82"/>
      <c r="K1591" s="82"/>
      <c r="L1591" s="82"/>
      <c r="M1591" s="82"/>
      <c r="N1591" s="82"/>
      <c r="O1591" s="82"/>
      <c r="P1591" s="82"/>
      <c r="Q1591" s="82"/>
      <c r="S1591" s="20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</row>
    <row r="1592" ht="7.5" customHeight="1">
      <c r="A1592" s="1"/>
      <c r="B1592" s="24"/>
      <c r="C1592" s="24"/>
      <c r="D1592" s="24"/>
      <c r="E1592" s="24"/>
      <c r="F1592" s="82"/>
      <c r="G1592" s="82"/>
      <c r="H1592" s="82"/>
      <c r="I1592" s="82"/>
      <c r="J1592" s="82"/>
      <c r="K1592" s="82"/>
      <c r="L1592" s="82"/>
      <c r="M1592" s="82"/>
      <c r="N1592" s="82"/>
      <c r="O1592" s="82"/>
      <c r="P1592" s="82"/>
      <c r="Q1592" s="82"/>
      <c r="R1592" s="80" t="s">
        <v>21</v>
      </c>
      <c r="S1592" s="155" t="s">
        <v>365</v>
      </c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</row>
    <row r="1593" ht="7.5" customHeight="1">
      <c r="A1593" s="1"/>
      <c r="B1593" s="24"/>
      <c r="C1593" s="24"/>
      <c r="D1593" s="24"/>
      <c r="E1593" s="24"/>
      <c r="F1593" s="89"/>
      <c r="G1593" s="198"/>
      <c r="H1593" s="103"/>
      <c r="I1593" s="77"/>
      <c r="J1593" s="103"/>
      <c r="K1593" s="77"/>
      <c r="L1593" s="103"/>
      <c r="M1593" s="77"/>
      <c r="N1593" s="91"/>
      <c r="O1593" s="77"/>
      <c r="P1593" s="91"/>
      <c r="Q1593" s="77"/>
      <c r="R1593" s="20"/>
      <c r="S1593" s="24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</row>
    <row r="1594" ht="7.5" customHeight="1">
      <c r="A1594" s="1"/>
      <c r="B1594" s="24"/>
      <c r="C1594" s="24"/>
      <c r="D1594" s="24"/>
      <c r="E1594" s="24"/>
      <c r="F1594" s="104"/>
      <c r="G1594" s="77"/>
      <c r="H1594" s="91"/>
      <c r="I1594" s="77"/>
      <c r="J1594" s="104"/>
      <c r="K1594" s="77"/>
      <c r="L1594" s="104"/>
      <c r="M1594" s="77"/>
      <c r="N1594" s="91"/>
      <c r="O1594" s="77"/>
      <c r="P1594" s="91"/>
      <c r="Q1594" s="77"/>
      <c r="R1594" s="79"/>
      <c r="S1594" s="20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</row>
    <row r="1595" ht="7.5" customHeight="1">
      <c r="A1595" s="1"/>
      <c r="B1595" s="24"/>
      <c r="C1595" s="24"/>
      <c r="D1595" s="24"/>
      <c r="E1595" s="24"/>
      <c r="F1595" s="82"/>
      <c r="G1595" s="82"/>
      <c r="H1595" s="82"/>
      <c r="I1595" s="82"/>
      <c r="J1595" s="82"/>
      <c r="K1595" s="82"/>
      <c r="L1595" s="82"/>
      <c r="M1595" s="82"/>
      <c r="N1595" s="82"/>
      <c r="O1595" s="82"/>
      <c r="P1595" s="82"/>
      <c r="Q1595" s="82"/>
      <c r="R1595" s="80" t="s">
        <v>21</v>
      </c>
      <c r="S1595" s="155" t="s">
        <v>366</v>
      </c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</row>
    <row r="1596" ht="7.5" customHeight="1">
      <c r="A1596" s="1"/>
      <c r="B1596" s="24"/>
      <c r="C1596" s="24"/>
      <c r="D1596" s="24"/>
      <c r="E1596" s="24"/>
      <c r="R1596" s="20"/>
      <c r="S1596" s="24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</row>
    <row r="1597" ht="7.5" customHeight="1">
      <c r="A1597" s="1"/>
      <c r="B1597" s="24"/>
      <c r="C1597" s="24"/>
      <c r="D1597" s="24"/>
      <c r="E1597" s="24"/>
      <c r="S1597" s="20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</row>
    <row r="1598" ht="7.5" customHeight="1">
      <c r="A1598" s="1"/>
      <c r="B1598" s="24"/>
      <c r="C1598" s="24"/>
      <c r="D1598" s="24"/>
      <c r="E1598" s="24"/>
      <c r="R1598" s="80" t="s">
        <v>21</v>
      </c>
      <c r="S1598" s="155" t="s">
        <v>367</v>
      </c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</row>
    <row r="1599" ht="7.5" customHeight="1">
      <c r="A1599" s="1"/>
      <c r="B1599" s="24"/>
      <c r="C1599" s="24"/>
      <c r="D1599" s="24"/>
      <c r="E1599" s="24"/>
      <c r="R1599" s="20"/>
      <c r="S1599" s="20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</row>
    <row r="1600" ht="7.5" customHeight="1">
      <c r="A1600" s="1"/>
      <c r="B1600" s="24"/>
      <c r="C1600" s="24"/>
      <c r="D1600" s="24"/>
      <c r="E1600" s="24"/>
      <c r="R1600" s="80" t="s">
        <v>21</v>
      </c>
      <c r="S1600" s="155" t="s">
        <v>368</v>
      </c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</row>
    <row r="1601" ht="7.5" customHeight="1">
      <c r="A1601" s="25"/>
      <c r="B1601" s="24"/>
      <c r="C1601" s="24"/>
      <c r="D1601" s="24"/>
      <c r="E1601" s="24"/>
      <c r="F1601" s="85">
        <v>5440.575</v>
      </c>
      <c r="G1601" s="86">
        <f>ROUND(F1601*mark_up,0)</f>
        <v>23884</v>
      </c>
      <c r="H1601" s="109"/>
      <c r="I1601" s="86" t="s">
        <v>25</v>
      </c>
      <c r="J1601" s="85"/>
      <c r="K1601" s="86" t="s">
        <v>25</v>
      </c>
      <c r="L1601" s="85"/>
      <c r="M1601" s="86" t="s">
        <v>25</v>
      </c>
      <c r="N1601" s="85"/>
      <c r="O1601" s="86" t="s">
        <v>25</v>
      </c>
      <c r="P1601" s="85"/>
      <c r="Q1601" s="86" t="s">
        <v>25</v>
      </c>
      <c r="R1601" s="20"/>
      <c r="S1601" s="24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</row>
    <row r="1602" ht="7.5" customHeight="1">
      <c r="A1602" s="25"/>
      <c r="B1602" s="24"/>
      <c r="C1602" s="24"/>
      <c r="D1602" s="24"/>
      <c r="E1602" s="24"/>
      <c r="F1602" s="87"/>
      <c r="G1602" s="87"/>
      <c r="H1602" s="110"/>
      <c r="I1602" s="87"/>
      <c r="J1602" s="87"/>
      <c r="K1602" s="87"/>
      <c r="L1602" s="87"/>
      <c r="M1602" s="87"/>
      <c r="N1602" s="87"/>
      <c r="O1602" s="87"/>
      <c r="P1602" s="87"/>
      <c r="Q1602" s="87"/>
      <c r="R1602" s="95"/>
      <c r="S1602" s="20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</row>
    <row r="1603" ht="7.5" customHeight="1">
      <c r="A1603" s="7"/>
      <c r="B1603" s="24"/>
      <c r="C1603" s="24"/>
      <c r="D1603" s="24"/>
      <c r="E1603" s="24"/>
      <c r="F1603" s="163"/>
      <c r="R1603" s="80" t="s">
        <v>21</v>
      </c>
      <c r="S1603" s="155" t="s">
        <v>369</v>
      </c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</row>
    <row r="1604" ht="7.5" customHeight="1">
      <c r="A1604" s="1"/>
      <c r="B1604" s="24"/>
      <c r="C1604" s="24"/>
      <c r="D1604" s="24"/>
      <c r="E1604" s="24"/>
      <c r="F1604" s="163"/>
      <c r="R1604" s="20"/>
      <c r="S1604" s="20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</row>
    <row r="1605" ht="7.5" customHeight="1">
      <c r="A1605" s="1"/>
      <c r="B1605" s="24"/>
      <c r="C1605" s="24"/>
      <c r="D1605" s="24"/>
      <c r="E1605" s="24"/>
      <c r="F1605" s="163"/>
      <c r="G1605" s="163"/>
      <c r="H1605" s="163"/>
      <c r="I1605" s="163"/>
      <c r="J1605" s="163"/>
      <c r="K1605" s="163"/>
      <c r="L1605" s="163"/>
      <c r="M1605" s="163"/>
      <c r="N1605" s="163"/>
      <c r="O1605" s="163"/>
      <c r="P1605" s="163"/>
      <c r="Q1605" s="163"/>
      <c r="R1605" s="80" t="s">
        <v>21</v>
      </c>
      <c r="S1605" s="157" t="s">
        <v>323</v>
      </c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</row>
    <row r="1606" ht="7.5" customHeight="1">
      <c r="A1606" s="1"/>
      <c r="B1606" s="24"/>
      <c r="C1606" s="24"/>
      <c r="D1606" s="24"/>
      <c r="E1606" s="24"/>
      <c r="F1606" s="163"/>
      <c r="G1606" s="163"/>
      <c r="H1606" s="163"/>
      <c r="I1606" s="163"/>
      <c r="J1606" s="163"/>
      <c r="K1606" s="163"/>
      <c r="L1606" s="163"/>
      <c r="M1606" s="163"/>
      <c r="N1606" s="163"/>
      <c r="O1606" s="163"/>
      <c r="P1606" s="163"/>
      <c r="Q1606" s="163"/>
      <c r="R1606" s="20"/>
      <c r="S1606" s="24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</row>
    <row r="1607" ht="7.5" customHeight="1">
      <c r="A1607" s="1"/>
      <c r="B1607" s="24"/>
      <c r="C1607" s="24"/>
      <c r="D1607" s="24"/>
      <c r="E1607" s="24"/>
      <c r="S1607" s="20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</row>
    <row r="1608" ht="7.5" customHeight="1">
      <c r="A1608" s="1"/>
      <c r="B1608" s="24"/>
      <c r="C1608" s="24"/>
      <c r="D1608" s="24"/>
      <c r="E1608" s="24"/>
      <c r="R1608" s="80" t="s">
        <v>21</v>
      </c>
      <c r="S1608" s="157" t="s">
        <v>370</v>
      </c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</row>
    <row r="1609" ht="7.5" customHeight="1">
      <c r="A1609" s="1"/>
      <c r="B1609" s="24"/>
      <c r="C1609" s="24"/>
      <c r="D1609" s="24"/>
      <c r="E1609" s="24"/>
      <c r="F1609" s="163"/>
      <c r="G1609" s="163"/>
      <c r="H1609" s="163"/>
      <c r="I1609" s="163"/>
      <c r="J1609" s="163"/>
      <c r="K1609" s="163"/>
      <c r="L1609" s="163"/>
      <c r="M1609" s="163"/>
      <c r="N1609" s="163"/>
      <c r="O1609" s="163"/>
      <c r="P1609" s="163"/>
      <c r="Q1609" s="163"/>
      <c r="R1609" s="20"/>
      <c r="S1609" s="20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</row>
    <row r="1610" ht="7.5" customHeight="1">
      <c r="A1610" s="1"/>
      <c r="B1610" s="24"/>
      <c r="C1610" s="20"/>
      <c r="D1610" s="24"/>
      <c r="E1610" s="24"/>
      <c r="F1610" s="163"/>
      <c r="G1610" s="163"/>
      <c r="H1610" s="163"/>
      <c r="I1610" s="163"/>
      <c r="J1610" s="163"/>
      <c r="K1610" s="163"/>
      <c r="L1610" s="163"/>
      <c r="M1610" s="163"/>
      <c r="N1610" s="163"/>
      <c r="O1610" s="163"/>
      <c r="P1610" s="163"/>
      <c r="Q1610" s="163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</row>
    <row r="1611" ht="7.5" customHeight="1">
      <c r="A1611" s="1"/>
      <c r="B1611" s="24"/>
      <c r="C1611" s="94" t="s">
        <v>371</v>
      </c>
      <c r="D1611" s="24"/>
      <c r="E1611" s="24"/>
      <c r="F1611" s="163"/>
      <c r="G1611" s="163"/>
      <c r="H1611" s="163"/>
      <c r="I1611" s="163"/>
      <c r="J1611" s="163"/>
      <c r="K1611" s="163"/>
      <c r="L1611" s="163"/>
      <c r="M1611" s="163"/>
      <c r="N1611" s="163"/>
      <c r="O1611" s="163"/>
      <c r="P1611" s="163"/>
      <c r="Q1611" s="163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</row>
    <row r="1612" ht="7.5" customHeight="1">
      <c r="A1612" s="1"/>
      <c r="B1612" s="24"/>
      <c r="C1612" s="24"/>
      <c r="D1612" s="24"/>
      <c r="E1612" s="24"/>
      <c r="F1612" s="163"/>
      <c r="G1612" s="163"/>
      <c r="H1612" s="163"/>
      <c r="I1612" s="163"/>
      <c r="J1612" s="163"/>
      <c r="K1612" s="163"/>
      <c r="L1612" s="163"/>
      <c r="M1612" s="163"/>
      <c r="N1612" s="163"/>
      <c r="O1612" s="163"/>
      <c r="P1612" s="163"/>
      <c r="Q1612" s="163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</row>
    <row r="1613" ht="7.5" customHeight="1">
      <c r="A1613" s="1"/>
      <c r="B1613" s="98"/>
      <c r="C1613" s="98"/>
      <c r="D1613" s="98"/>
      <c r="E1613" s="98"/>
      <c r="F1613" s="163"/>
      <c r="G1613" s="163"/>
      <c r="H1613" s="163"/>
      <c r="I1613" s="163"/>
      <c r="J1613" s="163"/>
      <c r="K1613" s="163"/>
      <c r="L1613" s="163"/>
      <c r="M1613" s="163"/>
      <c r="N1613" s="163"/>
      <c r="O1613" s="163"/>
      <c r="P1613" s="163"/>
      <c r="Q1613" s="163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</row>
    <row r="1614" ht="7.5" customHeight="1">
      <c r="A1614" s="1"/>
      <c r="B1614" s="70" t="s">
        <v>18</v>
      </c>
      <c r="C1614" s="107" t="s">
        <v>372</v>
      </c>
      <c r="D1614" s="72" t="s">
        <v>373</v>
      </c>
      <c r="E1614" s="84" t="s">
        <v>25</v>
      </c>
      <c r="F1614" s="282"/>
      <c r="G1614" s="282"/>
      <c r="H1614" s="282"/>
      <c r="I1614" s="282"/>
      <c r="J1614" s="282"/>
      <c r="K1614" s="282"/>
      <c r="L1614" s="282"/>
      <c r="M1614" s="282"/>
      <c r="N1614" s="282"/>
      <c r="O1614" s="282"/>
      <c r="P1614" s="282"/>
      <c r="Q1614" s="282"/>
      <c r="R1614" s="75" t="s">
        <v>21</v>
      </c>
      <c r="S1614" s="167" t="s">
        <v>374</v>
      </c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</row>
    <row r="1615" ht="7.5" customHeight="1">
      <c r="A1615" s="7"/>
      <c r="B1615" s="24"/>
      <c r="C1615" s="24"/>
      <c r="D1615" s="24"/>
      <c r="E1615" s="24"/>
      <c r="R1615" s="20"/>
      <c r="S1615" s="24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</row>
    <row r="1616" ht="7.5" customHeight="1">
      <c r="A1616" s="7"/>
      <c r="B1616" s="24"/>
      <c r="C1616" s="24"/>
      <c r="D1616" s="24"/>
      <c r="E1616" s="24"/>
      <c r="R1616" s="156"/>
      <c r="S1616" s="20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</row>
    <row r="1617" ht="7.5" customHeight="1">
      <c r="A1617" s="7"/>
      <c r="B1617" s="24"/>
      <c r="C1617" s="24"/>
      <c r="D1617" s="24"/>
      <c r="E1617" s="24"/>
      <c r="R1617" s="80" t="s">
        <v>21</v>
      </c>
      <c r="S1617" s="157" t="s">
        <v>375</v>
      </c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</row>
    <row r="1618" ht="7.5" customHeight="1">
      <c r="A1618" s="1"/>
      <c r="B1618" s="24"/>
      <c r="C1618" s="24"/>
      <c r="D1618" s="24"/>
      <c r="E1618" s="24"/>
      <c r="F1618" s="163"/>
      <c r="G1618" s="163"/>
      <c r="H1618" s="163"/>
      <c r="I1618" s="163"/>
      <c r="J1618" s="163"/>
      <c r="K1618" s="163"/>
      <c r="L1618" s="163"/>
      <c r="M1618" s="163"/>
      <c r="N1618" s="163"/>
      <c r="O1618" s="163"/>
      <c r="P1618" s="163"/>
      <c r="Q1618" s="163"/>
      <c r="R1618" s="20"/>
      <c r="S1618" s="24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</row>
    <row r="1619" ht="7.5" customHeight="1">
      <c r="A1619" s="25"/>
      <c r="B1619" s="24"/>
      <c r="C1619" s="24"/>
      <c r="D1619" s="24"/>
      <c r="E1619" s="24"/>
      <c r="R1619" s="95"/>
      <c r="S1619" s="20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</row>
    <row r="1620" ht="7.5" customHeight="1">
      <c r="A1620" s="25"/>
      <c r="B1620" s="24"/>
      <c r="C1620" s="24"/>
      <c r="D1620" s="24"/>
      <c r="E1620" s="24"/>
      <c r="R1620" s="80" t="s">
        <v>21</v>
      </c>
      <c r="S1620" s="157" t="s">
        <v>323</v>
      </c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</row>
    <row r="1621" ht="7.5" customHeight="1">
      <c r="A1621" s="25"/>
      <c r="B1621" s="24"/>
      <c r="C1621" s="24"/>
      <c r="D1621" s="24"/>
      <c r="E1621" s="24"/>
      <c r="F1621" s="85">
        <v>3066.975</v>
      </c>
      <c r="G1621" s="86">
        <f>ROUND(F1621*mark_up,0)</f>
        <v>13464</v>
      </c>
      <c r="H1621" s="109"/>
      <c r="I1621" s="86" t="s">
        <v>25</v>
      </c>
      <c r="J1621" s="85"/>
      <c r="K1621" s="86" t="s">
        <v>25</v>
      </c>
      <c r="L1621" s="85"/>
      <c r="M1621" s="86" t="s">
        <v>25</v>
      </c>
      <c r="N1621" s="85"/>
      <c r="O1621" s="86" t="s">
        <v>25</v>
      </c>
      <c r="P1621" s="85"/>
      <c r="Q1621" s="86" t="s">
        <v>25</v>
      </c>
      <c r="R1621" s="20"/>
      <c r="S1621" s="24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</row>
    <row r="1622" ht="7.5" customHeight="1">
      <c r="A1622" s="1"/>
      <c r="B1622" s="24"/>
      <c r="C1622" s="24"/>
      <c r="D1622" s="24"/>
      <c r="E1622" s="24"/>
      <c r="F1622" s="87"/>
      <c r="G1622" s="87"/>
      <c r="H1622" s="110"/>
      <c r="I1622" s="87"/>
      <c r="J1622" s="87"/>
      <c r="K1622" s="87"/>
      <c r="L1622" s="87"/>
      <c r="M1622" s="87"/>
      <c r="N1622" s="87"/>
      <c r="O1622" s="87"/>
      <c r="P1622" s="87"/>
      <c r="Q1622" s="87"/>
      <c r="S1622" s="20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</row>
    <row r="1623" ht="7.5" customHeight="1">
      <c r="A1623" s="1"/>
      <c r="B1623" s="24"/>
      <c r="C1623" s="24"/>
      <c r="D1623" s="24"/>
      <c r="E1623" s="24"/>
      <c r="F1623" s="89"/>
      <c r="G1623" s="198"/>
      <c r="H1623" s="103"/>
      <c r="I1623" s="77"/>
      <c r="J1623" s="103"/>
      <c r="K1623" s="77"/>
      <c r="L1623" s="103"/>
      <c r="M1623" s="77"/>
      <c r="N1623" s="91"/>
      <c r="O1623" s="77"/>
      <c r="P1623" s="91"/>
      <c r="Q1623" s="77"/>
      <c r="R1623" s="80" t="s">
        <v>21</v>
      </c>
      <c r="S1623" s="157" t="s">
        <v>376</v>
      </c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</row>
    <row r="1624" ht="7.5" customHeight="1">
      <c r="A1624" s="1"/>
      <c r="B1624" s="24"/>
      <c r="C1624" s="24"/>
      <c r="D1624" s="24"/>
      <c r="E1624" s="24"/>
      <c r="F1624" s="82"/>
      <c r="G1624" s="82"/>
      <c r="H1624" s="82"/>
      <c r="I1624" s="82"/>
      <c r="J1624" s="82"/>
      <c r="K1624" s="82"/>
      <c r="L1624" s="82"/>
      <c r="M1624" s="82"/>
      <c r="N1624" s="82"/>
      <c r="O1624" s="82"/>
      <c r="P1624" s="82"/>
      <c r="Q1624" s="82"/>
      <c r="R1624" s="20"/>
      <c r="S1624" s="24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</row>
    <row r="1625" ht="7.5" customHeight="1">
      <c r="A1625" s="1"/>
      <c r="B1625" s="24"/>
      <c r="C1625" s="24"/>
      <c r="D1625" s="24"/>
      <c r="E1625" s="24"/>
      <c r="F1625" s="82"/>
      <c r="G1625" s="82"/>
      <c r="H1625" s="82"/>
      <c r="I1625" s="82"/>
      <c r="J1625" s="82"/>
      <c r="K1625" s="82"/>
      <c r="L1625" s="82"/>
      <c r="M1625" s="82"/>
      <c r="N1625" s="82"/>
      <c r="O1625" s="82"/>
      <c r="P1625" s="82"/>
      <c r="Q1625" s="82"/>
      <c r="R1625" s="95"/>
      <c r="S1625" s="20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</row>
    <row r="1626" ht="7.5" customHeight="1">
      <c r="A1626" s="1"/>
      <c r="B1626" s="24"/>
      <c r="C1626" s="20"/>
      <c r="D1626" s="24"/>
      <c r="E1626" s="24"/>
      <c r="F1626" s="89"/>
      <c r="G1626" s="198"/>
      <c r="H1626" s="103"/>
      <c r="I1626" s="77"/>
      <c r="J1626" s="103"/>
      <c r="K1626" s="77"/>
      <c r="L1626" s="103"/>
      <c r="M1626" s="77"/>
      <c r="N1626" s="91"/>
      <c r="O1626" s="77"/>
      <c r="P1626" s="91"/>
      <c r="Q1626" s="77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</row>
    <row r="1627" ht="7.5" customHeight="1">
      <c r="A1627" s="1"/>
      <c r="B1627" s="24"/>
      <c r="C1627" s="94" t="s">
        <v>377</v>
      </c>
      <c r="D1627" s="24"/>
      <c r="E1627" s="24"/>
      <c r="F1627" s="105"/>
      <c r="G1627" s="105"/>
      <c r="H1627" s="105"/>
      <c r="I1627" s="105"/>
      <c r="J1627" s="105"/>
      <c r="K1627" s="105"/>
      <c r="L1627" s="105"/>
      <c r="M1627" s="105"/>
      <c r="N1627" s="105"/>
      <c r="O1627" s="105"/>
      <c r="P1627" s="105"/>
      <c r="Q1627" s="105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</row>
    <row r="1628" ht="7.5" customHeight="1">
      <c r="A1628" s="1"/>
      <c r="B1628" s="24"/>
      <c r="C1628" s="24"/>
      <c r="D1628" s="24"/>
      <c r="E1628" s="24"/>
      <c r="F1628" s="105"/>
      <c r="G1628" s="105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</row>
    <row r="1629" ht="7.5" customHeight="1">
      <c r="A1629" s="1"/>
      <c r="B1629" s="98"/>
      <c r="C1629" s="98"/>
      <c r="D1629" s="98"/>
      <c r="E1629" s="98"/>
      <c r="F1629" s="186"/>
      <c r="G1629" s="186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</row>
    <row r="1630" ht="7.5" customHeight="1">
      <c r="A1630" s="1"/>
      <c r="B1630" s="153"/>
      <c r="C1630" s="153"/>
      <c r="D1630" s="153"/>
      <c r="E1630" s="153"/>
      <c r="F1630" s="153"/>
      <c r="G1630" s="153"/>
      <c r="H1630" s="153"/>
      <c r="I1630" s="153"/>
      <c r="J1630" s="153"/>
      <c r="K1630" s="153"/>
      <c r="L1630" s="153"/>
      <c r="M1630" s="153"/>
      <c r="N1630" s="153"/>
      <c r="O1630" s="153"/>
      <c r="P1630" s="153"/>
      <c r="Q1630" s="153"/>
      <c r="R1630" s="153"/>
      <c r="S1630" s="153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</row>
    <row r="1631" ht="7.5" customHeight="1">
      <c r="A1631" s="1"/>
      <c r="B1631" s="153"/>
      <c r="C1631" s="153"/>
      <c r="D1631" s="153"/>
      <c r="E1631" s="153"/>
      <c r="F1631" s="153"/>
      <c r="G1631" s="153"/>
      <c r="H1631" s="153"/>
      <c r="I1631" s="153"/>
      <c r="J1631" s="153"/>
      <c r="K1631" s="153"/>
      <c r="L1631" s="153"/>
      <c r="M1631" s="153"/>
      <c r="N1631" s="153"/>
      <c r="O1631" s="153"/>
      <c r="P1631" s="153"/>
      <c r="Q1631" s="153"/>
      <c r="R1631" s="153"/>
      <c r="S1631" s="153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</row>
    <row r="1632" ht="7.5" customHeight="1">
      <c r="A1632" s="1"/>
      <c r="B1632" s="153"/>
      <c r="C1632" s="153"/>
      <c r="D1632" s="153"/>
      <c r="E1632" s="153"/>
      <c r="F1632" s="153"/>
      <c r="G1632" s="153"/>
      <c r="H1632" s="153"/>
      <c r="I1632" s="153"/>
      <c r="J1632" s="153"/>
      <c r="K1632" s="153"/>
      <c r="L1632" s="153"/>
      <c r="M1632" s="153"/>
      <c r="N1632" s="153"/>
      <c r="O1632" s="153"/>
      <c r="P1632" s="153"/>
      <c r="Q1632" s="153"/>
      <c r="R1632" s="153"/>
      <c r="S1632" s="153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</row>
    <row r="1633" ht="7.5" customHeight="1">
      <c r="A1633" s="1"/>
      <c r="B1633" s="153"/>
      <c r="C1633" s="153"/>
      <c r="D1633" s="153"/>
      <c r="E1633" s="153"/>
      <c r="F1633" s="153"/>
      <c r="G1633" s="153"/>
      <c r="H1633" s="153"/>
      <c r="I1633" s="153"/>
      <c r="J1633" s="153"/>
      <c r="K1633" s="153"/>
      <c r="L1633" s="153"/>
      <c r="M1633" s="153"/>
      <c r="N1633" s="153"/>
      <c r="O1633" s="153"/>
      <c r="P1633" s="153"/>
      <c r="Q1633" s="153"/>
      <c r="R1633" s="153"/>
      <c r="S1633" s="153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</row>
    <row r="1634" ht="7.5" customHeight="1">
      <c r="A1634" s="1"/>
      <c r="B1634" s="153"/>
      <c r="C1634" s="153"/>
      <c r="D1634" s="153"/>
      <c r="E1634" s="153"/>
      <c r="F1634" s="153"/>
      <c r="G1634" s="153"/>
      <c r="H1634" s="153"/>
      <c r="I1634" s="153"/>
      <c r="J1634" s="153"/>
      <c r="K1634" s="153"/>
      <c r="L1634" s="153"/>
      <c r="M1634" s="153"/>
      <c r="N1634" s="153"/>
      <c r="O1634" s="153"/>
      <c r="P1634" s="153"/>
      <c r="Q1634" s="153"/>
      <c r="R1634" s="153"/>
      <c r="S1634" s="153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</row>
    <row r="1635" ht="7.5" customHeight="1">
      <c r="A1635" s="1"/>
      <c r="B1635" s="153"/>
      <c r="C1635" s="153"/>
      <c r="D1635" s="153"/>
      <c r="E1635" s="153"/>
      <c r="F1635" s="153"/>
      <c r="G1635" s="153"/>
      <c r="H1635" s="153"/>
      <c r="I1635" s="153"/>
      <c r="J1635" s="153"/>
      <c r="K1635" s="153"/>
      <c r="L1635" s="153"/>
      <c r="M1635" s="153"/>
      <c r="N1635" s="153"/>
      <c r="O1635" s="153"/>
      <c r="P1635" s="153"/>
      <c r="Q1635" s="153"/>
      <c r="R1635" s="153"/>
      <c r="S1635" s="153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</row>
    <row r="1636" ht="7.5" customHeight="1">
      <c r="A1636" s="1"/>
      <c r="B1636" s="153"/>
      <c r="C1636" s="153"/>
      <c r="D1636" s="153"/>
      <c r="E1636" s="153"/>
      <c r="F1636" s="153"/>
      <c r="G1636" s="153"/>
      <c r="H1636" s="153"/>
      <c r="I1636" s="153"/>
      <c r="J1636" s="153"/>
      <c r="K1636" s="153"/>
      <c r="L1636" s="153"/>
      <c r="M1636" s="153"/>
      <c r="N1636" s="153"/>
      <c r="O1636" s="153"/>
      <c r="P1636" s="153"/>
      <c r="Q1636" s="153"/>
      <c r="R1636" s="153"/>
      <c r="S1636" s="153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</row>
    <row r="1637" ht="7.5" customHeight="1">
      <c r="A1637" s="1"/>
      <c r="B1637" s="153"/>
      <c r="C1637" s="153"/>
      <c r="D1637" s="153"/>
      <c r="E1637" s="153"/>
      <c r="F1637" s="153"/>
      <c r="G1637" s="153"/>
      <c r="H1637" s="153"/>
      <c r="I1637" s="153"/>
      <c r="J1637" s="153"/>
      <c r="K1637" s="153"/>
      <c r="L1637" s="153"/>
      <c r="M1637" s="153"/>
      <c r="N1637" s="153"/>
      <c r="O1637" s="153"/>
      <c r="P1637" s="153"/>
      <c r="Q1637" s="153"/>
      <c r="R1637" s="153"/>
      <c r="S1637" s="153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</row>
    <row r="1638" ht="7.5" customHeight="1">
      <c r="A1638" s="7"/>
      <c r="B1638" s="153"/>
      <c r="C1638" s="153"/>
      <c r="D1638" s="153"/>
      <c r="E1638" s="153"/>
      <c r="F1638" s="153"/>
      <c r="G1638" s="153"/>
      <c r="H1638" s="153"/>
      <c r="I1638" s="153"/>
      <c r="J1638" s="153"/>
      <c r="K1638" s="153"/>
      <c r="L1638" s="153"/>
      <c r="M1638" s="153"/>
      <c r="N1638" s="153"/>
      <c r="O1638" s="153"/>
      <c r="P1638" s="153"/>
      <c r="Q1638" s="153"/>
      <c r="R1638" s="153"/>
      <c r="S1638" s="153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</row>
    <row r="1639" ht="7.5" customHeight="1">
      <c r="A1639" s="7"/>
      <c r="B1639" s="153"/>
      <c r="C1639" s="153"/>
      <c r="D1639" s="153"/>
      <c r="E1639" s="153"/>
      <c r="F1639" s="153"/>
      <c r="G1639" s="153"/>
      <c r="H1639" s="153"/>
      <c r="I1639" s="153"/>
      <c r="J1639" s="153"/>
      <c r="K1639" s="153"/>
      <c r="L1639" s="153"/>
      <c r="M1639" s="153"/>
      <c r="N1639" s="153"/>
      <c r="O1639" s="153"/>
      <c r="P1639" s="153"/>
      <c r="Q1639" s="153"/>
      <c r="R1639" s="153"/>
      <c r="S1639" s="153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</row>
    <row r="1640" ht="7.5" customHeight="1">
      <c r="A1640" s="7"/>
      <c r="B1640" s="153"/>
      <c r="C1640" s="153"/>
      <c r="D1640" s="153"/>
      <c r="E1640" s="153"/>
      <c r="F1640" s="153"/>
      <c r="G1640" s="153"/>
      <c r="H1640" s="153"/>
      <c r="I1640" s="153"/>
      <c r="J1640" s="153"/>
      <c r="K1640" s="153"/>
      <c r="L1640" s="153"/>
      <c r="M1640" s="153"/>
      <c r="N1640" s="153"/>
      <c r="O1640" s="153"/>
      <c r="P1640" s="153"/>
      <c r="Q1640" s="153"/>
      <c r="R1640" s="153"/>
      <c r="S1640" s="153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</row>
    <row r="1641" ht="7.5" customHeight="1">
      <c r="A1641" s="1"/>
      <c r="B1641" s="153"/>
      <c r="C1641" s="153"/>
      <c r="D1641" s="153"/>
      <c r="E1641" s="153"/>
      <c r="F1641" s="153"/>
      <c r="G1641" s="153"/>
      <c r="H1641" s="153"/>
      <c r="I1641" s="153"/>
      <c r="J1641" s="153"/>
      <c r="K1641" s="153"/>
      <c r="L1641" s="153"/>
      <c r="M1641" s="153"/>
      <c r="N1641" s="153"/>
      <c r="O1641" s="153"/>
      <c r="P1641" s="153"/>
      <c r="Q1641" s="153"/>
      <c r="R1641" s="153"/>
      <c r="S1641" s="153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</row>
    <row r="1642" ht="7.5" customHeight="1">
      <c r="A1642" s="1"/>
      <c r="B1642" s="153"/>
      <c r="C1642" s="153"/>
      <c r="D1642" s="153"/>
      <c r="E1642" s="153"/>
      <c r="F1642" s="153"/>
      <c r="G1642" s="153"/>
      <c r="H1642" s="153"/>
      <c r="I1642" s="153"/>
      <c r="J1642" s="153"/>
      <c r="K1642" s="153"/>
      <c r="L1642" s="153"/>
      <c r="M1642" s="153"/>
      <c r="N1642" s="153"/>
      <c r="O1642" s="153"/>
      <c r="P1642" s="153"/>
      <c r="Q1642" s="153"/>
      <c r="R1642" s="153"/>
      <c r="S1642" s="153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</row>
    <row r="1643" ht="7.5" customHeight="1">
      <c r="A1643" s="1"/>
      <c r="B1643" s="153"/>
      <c r="C1643" s="153"/>
      <c r="D1643" s="153"/>
      <c r="E1643" s="153"/>
      <c r="F1643" s="153"/>
      <c r="G1643" s="153"/>
      <c r="H1643" s="153"/>
      <c r="I1643" s="153"/>
      <c r="J1643" s="153"/>
      <c r="K1643" s="153"/>
      <c r="L1643" s="153"/>
      <c r="M1643" s="153"/>
      <c r="N1643" s="153"/>
      <c r="O1643" s="153"/>
      <c r="P1643" s="153"/>
      <c r="Q1643" s="153"/>
      <c r="R1643" s="153"/>
      <c r="S1643" s="153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</row>
    <row r="1644" ht="7.5" customHeight="1">
      <c r="A1644" s="1"/>
      <c r="B1644" s="159"/>
      <c r="C1644" s="159"/>
      <c r="D1644" s="159"/>
      <c r="E1644" s="159"/>
      <c r="F1644" s="159"/>
      <c r="G1644" s="159"/>
      <c r="H1644" s="159"/>
      <c r="I1644" s="159"/>
      <c r="J1644" s="159"/>
      <c r="K1644" s="159"/>
      <c r="L1644" s="159"/>
      <c r="M1644" s="159"/>
      <c r="N1644" s="159"/>
      <c r="O1644" s="159"/>
      <c r="P1644" s="159"/>
      <c r="Q1644" s="159"/>
      <c r="R1644" s="159"/>
      <c r="S1644" s="159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</row>
    <row r="1645" ht="11.25" customHeight="1">
      <c r="A1645" s="1"/>
      <c r="B1645" s="113"/>
      <c r="C1645" s="114"/>
      <c r="D1645" s="114"/>
      <c r="E1645" s="114"/>
      <c r="F1645" s="114"/>
      <c r="G1645" s="114"/>
      <c r="H1645" s="114"/>
      <c r="I1645" s="114"/>
      <c r="J1645" s="114"/>
      <c r="K1645" s="114"/>
      <c r="L1645" s="114"/>
      <c r="M1645" s="114"/>
      <c r="N1645" s="114"/>
      <c r="O1645" s="114"/>
      <c r="P1645" s="114"/>
      <c r="Q1645" s="114"/>
      <c r="R1645" s="115"/>
      <c r="S1645" s="165" t="s">
        <v>43</v>
      </c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</row>
    <row r="1646" ht="11.25" customHeight="1">
      <c r="A1646" s="1"/>
      <c r="B1646" s="191"/>
      <c r="C1646" s="191"/>
      <c r="D1646" s="191"/>
      <c r="E1646" s="191"/>
      <c r="F1646" s="191"/>
      <c r="G1646" s="191"/>
      <c r="H1646" s="191"/>
      <c r="I1646" s="191"/>
      <c r="J1646" s="191"/>
      <c r="K1646" s="191"/>
      <c r="L1646" s="191"/>
      <c r="M1646" s="191"/>
      <c r="N1646" s="191"/>
      <c r="O1646" s="191"/>
      <c r="P1646" s="191"/>
      <c r="Q1646" s="191"/>
      <c r="R1646" s="192"/>
      <c r="S1646" s="87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</row>
    <row r="1647" ht="11.25" customHeight="1">
      <c r="A1647" s="1"/>
      <c r="B1647" s="117" t="s">
        <v>378</v>
      </c>
      <c r="C1647" s="118"/>
      <c r="D1647" s="118"/>
      <c r="E1647" s="118"/>
      <c r="F1647" s="118"/>
      <c r="G1647" s="118"/>
      <c r="H1647" s="118"/>
      <c r="I1647" s="118"/>
      <c r="J1647" s="118"/>
      <c r="K1647" s="118"/>
      <c r="L1647" s="118"/>
      <c r="M1647" s="118"/>
      <c r="N1647" s="118"/>
      <c r="O1647" s="118"/>
      <c r="P1647" s="118"/>
      <c r="Q1647" s="118"/>
      <c r="R1647" s="118"/>
      <c r="S1647" s="119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</row>
    <row r="1648" ht="61.5" customHeight="1">
      <c r="A1648" s="1"/>
      <c r="B1648" s="2"/>
      <c r="C1648" s="3"/>
      <c r="D1648" s="3"/>
      <c r="E1648" s="61"/>
      <c r="F1648" s="61"/>
      <c r="G1648" s="61"/>
      <c r="H1648" s="61"/>
      <c r="I1648" s="61"/>
      <c r="J1648" s="61"/>
      <c r="K1648" s="61"/>
      <c r="L1648" s="61"/>
      <c r="M1648" s="61"/>
      <c r="N1648" s="61"/>
      <c r="O1648" s="62" t="s">
        <v>5</v>
      </c>
      <c r="P1648" s="63"/>
      <c r="Q1648" s="63"/>
      <c r="R1648" s="63"/>
      <c r="S1648" s="64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</row>
    <row r="1649" ht="34.5" customHeight="1">
      <c r="A1649" s="7"/>
      <c r="B1649" s="65" t="s">
        <v>6</v>
      </c>
      <c r="C1649" s="65" t="s">
        <v>7</v>
      </c>
      <c r="D1649" s="65" t="s">
        <v>8</v>
      </c>
      <c r="E1649" s="65" t="s">
        <v>9</v>
      </c>
      <c r="F1649" s="66" t="s">
        <v>10</v>
      </c>
      <c r="G1649" s="67" t="s">
        <v>11</v>
      </c>
      <c r="H1649" s="66" t="s">
        <v>10</v>
      </c>
      <c r="I1649" s="67" t="s">
        <v>12</v>
      </c>
      <c r="J1649" s="66" t="s">
        <v>10</v>
      </c>
      <c r="K1649" s="67" t="s">
        <v>13</v>
      </c>
      <c r="L1649" s="66" t="s">
        <v>10</v>
      </c>
      <c r="M1649" s="67" t="s">
        <v>14</v>
      </c>
      <c r="N1649" s="66" t="s">
        <v>10</v>
      </c>
      <c r="O1649" s="67" t="s">
        <v>15</v>
      </c>
      <c r="P1649" s="66" t="s">
        <v>10</v>
      </c>
      <c r="Q1649" s="67" t="s">
        <v>16</v>
      </c>
      <c r="R1649" s="68" t="s">
        <v>17</v>
      </c>
      <c r="S1649" s="69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</row>
    <row r="1650" ht="7.5" customHeight="1">
      <c r="A1650" s="7"/>
      <c r="B1650" s="70" t="s">
        <v>18</v>
      </c>
      <c r="C1650" s="107" t="s">
        <v>379</v>
      </c>
      <c r="D1650" s="72" t="s">
        <v>380</v>
      </c>
      <c r="E1650" s="82"/>
      <c r="F1650" s="82"/>
      <c r="G1650" s="82"/>
      <c r="H1650" s="82"/>
      <c r="I1650" s="82"/>
      <c r="J1650" s="82"/>
      <c r="K1650" s="82"/>
      <c r="L1650" s="82"/>
      <c r="M1650" s="82"/>
      <c r="N1650" s="82"/>
      <c r="O1650" s="82"/>
      <c r="P1650" s="82"/>
      <c r="Q1650" s="82"/>
      <c r="R1650" s="80" t="s">
        <v>21</v>
      </c>
      <c r="S1650" s="157" t="s">
        <v>381</v>
      </c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</row>
    <row r="1651" ht="7.5" customHeight="1">
      <c r="A1651" s="7"/>
      <c r="B1651" s="24"/>
      <c r="C1651" s="24"/>
      <c r="D1651" s="24"/>
      <c r="E1651" s="82"/>
      <c r="F1651" s="82"/>
      <c r="G1651" s="82"/>
      <c r="H1651" s="82"/>
      <c r="I1651" s="82"/>
      <c r="J1651" s="82"/>
      <c r="K1651" s="82"/>
      <c r="L1651" s="82"/>
      <c r="M1651" s="82"/>
      <c r="N1651" s="82"/>
      <c r="O1651" s="82"/>
      <c r="P1651" s="82"/>
      <c r="Q1651" s="82"/>
      <c r="R1651" s="20"/>
      <c r="S1651" s="24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</row>
    <row r="1652" ht="7.5" customHeight="1">
      <c r="A1652" s="7"/>
      <c r="B1652" s="24"/>
      <c r="C1652" s="24"/>
      <c r="D1652" s="24"/>
      <c r="E1652" s="82"/>
      <c r="F1652" s="82"/>
      <c r="G1652" s="82"/>
      <c r="H1652" s="82"/>
      <c r="J1652" s="82"/>
      <c r="K1652" s="82"/>
      <c r="L1652" s="82"/>
      <c r="M1652" s="82"/>
      <c r="N1652" s="82"/>
      <c r="O1652" s="82"/>
      <c r="P1652" s="82"/>
      <c r="Q1652" s="82"/>
      <c r="R1652" s="313"/>
      <c r="S1652" s="24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</row>
    <row r="1653" ht="7.5" customHeight="1">
      <c r="A1653" s="7"/>
      <c r="B1653" s="24"/>
      <c r="C1653" s="24"/>
      <c r="D1653" s="24"/>
      <c r="E1653" s="82"/>
      <c r="F1653" s="82"/>
      <c r="G1653" s="82"/>
      <c r="H1653" s="82"/>
      <c r="J1653" s="82"/>
      <c r="K1653" s="82"/>
      <c r="L1653" s="82"/>
      <c r="M1653" s="82"/>
      <c r="N1653" s="82"/>
      <c r="O1653" s="82"/>
      <c r="P1653" s="82"/>
      <c r="Q1653" s="82"/>
      <c r="R1653" s="79"/>
      <c r="S1653" s="24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</row>
    <row r="1654" ht="7.5" customHeight="1">
      <c r="A1654" s="7"/>
      <c r="B1654" s="24"/>
      <c r="C1654" s="24"/>
      <c r="D1654" s="24"/>
      <c r="E1654" s="82"/>
      <c r="F1654" s="82"/>
      <c r="G1654" s="82"/>
      <c r="H1654" s="82"/>
      <c r="J1654" s="82"/>
      <c r="K1654" s="82"/>
      <c r="L1654" s="82"/>
      <c r="M1654" s="82"/>
      <c r="N1654" s="82"/>
      <c r="O1654" s="82"/>
      <c r="P1654" s="82"/>
      <c r="Q1654" s="82"/>
      <c r="R1654" s="83"/>
      <c r="S1654" s="20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</row>
    <row r="1655" ht="7.5" customHeight="1">
      <c r="A1655" s="7"/>
      <c r="B1655" s="24"/>
      <c r="C1655" s="24"/>
      <c r="D1655" s="24"/>
      <c r="E1655" s="314"/>
      <c r="F1655" s="315"/>
      <c r="G1655" s="314"/>
      <c r="H1655" s="315"/>
      <c r="I1655" s="314"/>
      <c r="J1655" s="315"/>
      <c r="K1655" s="314"/>
      <c r="L1655" s="315"/>
      <c r="M1655" s="314"/>
      <c r="N1655" s="315"/>
      <c r="O1655" s="314"/>
      <c r="P1655" s="105"/>
      <c r="Q1655" s="105"/>
      <c r="R1655" s="80" t="s">
        <v>21</v>
      </c>
      <c r="S1655" s="157" t="s">
        <v>382</v>
      </c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</row>
    <row r="1656" ht="7.5" customHeight="1">
      <c r="A1656" s="7"/>
      <c r="B1656" s="24"/>
      <c r="C1656" s="24"/>
      <c r="D1656" s="24"/>
      <c r="E1656" s="314"/>
      <c r="F1656" s="315"/>
      <c r="G1656" s="314"/>
      <c r="H1656" s="315"/>
      <c r="I1656" s="314"/>
      <c r="J1656" s="315"/>
      <c r="K1656" s="314"/>
      <c r="L1656" s="315"/>
      <c r="M1656" s="314"/>
      <c r="N1656" s="315"/>
      <c r="O1656" s="314"/>
      <c r="P1656" s="105"/>
      <c r="Q1656" s="105"/>
      <c r="R1656" s="20"/>
      <c r="S1656" s="24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</row>
    <row r="1657" ht="7.5" customHeight="1">
      <c r="A1657" s="1"/>
      <c r="B1657" s="24"/>
      <c r="C1657" s="24"/>
      <c r="D1657" s="24"/>
      <c r="R1657" s="83"/>
      <c r="S1657" s="24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</row>
    <row r="1658" ht="7.5" customHeight="1">
      <c r="A1658" s="1"/>
      <c r="B1658" s="24"/>
      <c r="C1658" s="24"/>
      <c r="D1658" s="24"/>
      <c r="R1658" s="83"/>
      <c r="S1658" s="24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</row>
    <row r="1659" ht="7.5" customHeight="1">
      <c r="A1659" s="1"/>
      <c r="B1659" s="24"/>
      <c r="C1659" s="24"/>
      <c r="D1659" s="24"/>
      <c r="R1659" s="83"/>
      <c r="S1659" s="20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</row>
    <row r="1660" ht="7.5" customHeight="1">
      <c r="A1660" s="1"/>
      <c r="B1660" s="24"/>
      <c r="C1660" s="24"/>
      <c r="D1660" s="24"/>
      <c r="E1660" s="316" t="s">
        <v>25</v>
      </c>
      <c r="F1660" s="317"/>
      <c r="G1660" s="86" t="s">
        <v>25</v>
      </c>
      <c r="H1660" s="86"/>
      <c r="I1660" s="86" t="s">
        <v>25</v>
      </c>
      <c r="J1660" s="318"/>
      <c r="K1660" s="86">
        <f>ROUND(M1660+(M1660*30%),0)</f>
        <v>7575</v>
      </c>
      <c r="L1660" s="318"/>
      <c r="M1660" s="86">
        <f>ROUND(Q1660+(Q1660*12%),0)</f>
        <v>5827</v>
      </c>
      <c r="N1660" s="86"/>
      <c r="O1660" s="86">
        <f>ROUND(Q1660+(Q1660*15%),0)</f>
        <v>5983</v>
      </c>
      <c r="P1660" s="85">
        <v>1185.114</v>
      </c>
      <c r="Q1660" s="86">
        <f>ROUND(P1660*mark_up,0)</f>
        <v>5203</v>
      </c>
      <c r="R1660" s="80" t="s">
        <v>21</v>
      </c>
      <c r="S1660" s="155" t="s">
        <v>104</v>
      </c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</row>
    <row r="1661" ht="7.5" customHeight="1">
      <c r="A1661" s="7"/>
      <c r="B1661" s="24"/>
      <c r="C1661" s="24"/>
      <c r="D1661" s="24"/>
      <c r="E1661" s="20"/>
      <c r="F1661" s="87"/>
      <c r="G1661" s="87"/>
      <c r="H1661" s="87"/>
      <c r="I1661" s="87"/>
      <c r="J1661" s="87"/>
      <c r="K1661" s="87"/>
      <c r="L1661" s="87"/>
      <c r="M1661" s="87"/>
      <c r="N1661" s="87"/>
      <c r="O1661" s="87"/>
      <c r="P1661" s="87"/>
      <c r="Q1661" s="87"/>
      <c r="R1661" s="20"/>
      <c r="S1661" s="24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</row>
    <row r="1662" ht="7.5" customHeight="1">
      <c r="A1662" s="7"/>
      <c r="B1662" s="24"/>
      <c r="C1662" s="24"/>
      <c r="D1662" s="24"/>
      <c r="E1662" s="105"/>
      <c r="F1662" s="105"/>
      <c r="G1662" s="105"/>
      <c r="H1662" s="105"/>
      <c r="I1662" s="105"/>
      <c r="J1662" s="105"/>
      <c r="K1662" s="105"/>
      <c r="L1662" s="105"/>
      <c r="M1662" s="105"/>
      <c r="N1662" s="105"/>
      <c r="O1662" s="105"/>
      <c r="P1662" s="105"/>
      <c r="Q1662" s="105"/>
      <c r="R1662" s="79"/>
      <c r="S1662" s="20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</row>
    <row r="1663" ht="7.5" customHeight="1">
      <c r="A1663" s="7"/>
      <c r="B1663" s="24"/>
      <c r="C1663" s="24"/>
      <c r="D1663" s="24"/>
      <c r="R1663" s="80" t="s">
        <v>21</v>
      </c>
      <c r="S1663" s="155" t="s">
        <v>35</v>
      </c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</row>
    <row r="1664" ht="7.5" customHeight="1">
      <c r="A1664" s="1"/>
      <c r="B1664" s="24"/>
      <c r="C1664" s="24"/>
      <c r="D1664" s="24"/>
      <c r="R1664" s="20"/>
      <c r="S1664" s="24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</row>
    <row r="1665" ht="7.5" customHeight="1">
      <c r="A1665" s="1"/>
      <c r="B1665" s="24"/>
      <c r="C1665" s="24"/>
      <c r="D1665" s="24"/>
      <c r="E1665" s="314"/>
      <c r="F1665" s="315"/>
      <c r="G1665" s="314"/>
      <c r="H1665" s="315"/>
      <c r="I1665" s="314"/>
      <c r="J1665" s="315"/>
      <c r="K1665" s="314"/>
      <c r="L1665" s="315"/>
      <c r="M1665" s="314"/>
      <c r="N1665" s="315"/>
      <c r="O1665" s="314"/>
      <c r="P1665" s="105"/>
      <c r="Q1665" s="105"/>
      <c r="R1665" s="79"/>
      <c r="S1665" s="20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</row>
    <row r="1666" ht="7.5" customHeight="1">
      <c r="A1666" s="1"/>
      <c r="B1666" s="24"/>
      <c r="C1666" s="24"/>
      <c r="D1666" s="24"/>
      <c r="E1666" s="314"/>
      <c r="F1666" s="315"/>
      <c r="G1666" s="314"/>
      <c r="H1666" s="315"/>
      <c r="I1666" s="314"/>
      <c r="J1666" s="315"/>
      <c r="K1666" s="314"/>
      <c r="L1666" s="315"/>
      <c r="M1666" s="314"/>
      <c r="N1666" s="315"/>
      <c r="O1666" s="314"/>
      <c r="P1666" s="105"/>
      <c r="Q1666" s="105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</row>
    <row r="1667" ht="7.5" customHeight="1">
      <c r="A1667" s="1"/>
      <c r="B1667" s="24"/>
      <c r="C1667" s="20"/>
      <c r="D1667" s="24"/>
      <c r="E1667" s="314"/>
      <c r="F1667" s="315"/>
      <c r="G1667" s="314"/>
      <c r="H1667" s="315"/>
      <c r="I1667" s="314"/>
      <c r="J1667" s="315"/>
      <c r="K1667" s="314"/>
      <c r="L1667" s="315"/>
      <c r="M1667" s="314"/>
      <c r="N1667" s="315"/>
      <c r="O1667" s="314"/>
      <c r="P1667" s="105"/>
      <c r="Q1667" s="105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</row>
    <row r="1668" ht="7.5" customHeight="1">
      <c r="A1668" s="1"/>
      <c r="B1668" s="24"/>
      <c r="C1668" s="94" t="s">
        <v>383</v>
      </c>
      <c r="D1668" s="24"/>
      <c r="E1668" s="314"/>
      <c r="F1668" s="315"/>
      <c r="G1668" s="314"/>
      <c r="H1668" s="315"/>
      <c r="I1668" s="314"/>
      <c r="J1668" s="315"/>
      <c r="K1668" s="314"/>
      <c r="L1668" s="315"/>
      <c r="M1668" s="314"/>
      <c r="N1668" s="315"/>
      <c r="O1668" s="314"/>
      <c r="P1668" s="105"/>
      <c r="Q1668" s="105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</row>
    <row r="1669" ht="7.5" customHeight="1">
      <c r="A1669" s="7"/>
      <c r="B1669" s="24"/>
      <c r="C1669" s="24"/>
      <c r="D1669" s="24"/>
      <c r="E1669" s="314"/>
      <c r="F1669" s="315"/>
      <c r="G1669" s="314"/>
      <c r="H1669" s="315"/>
      <c r="I1669" s="314"/>
      <c r="J1669" s="315"/>
      <c r="K1669" s="314"/>
      <c r="L1669" s="315"/>
      <c r="M1669" s="314"/>
      <c r="N1669" s="315"/>
      <c r="O1669" s="314"/>
      <c r="P1669" s="105"/>
      <c r="Q1669" s="105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</row>
    <row r="1670" ht="7.5" customHeight="1">
      <c r="A1670" s="7"/>
      <c r="B1670" s="98"/>
      <c r="C1670" s="98"/>
      <c r="D1670" s="98"/>
      <c r="E1670" s="319"/>
      <c r="F1670" s="315"/>
      <c r="G1670" s="314"/>
      <c r="H1670" s="315"/>
      <c r="I1670" s="314"/>
      <c r="J1670" s="315"/>
      <c r="K1670" s="314"/>
      <c r="L1670" s="315"/>
      <c r="M1670" s="314"/>
      <c r="N1670" s="315"/>
      <c r="O1670" s="314"/>
      <c r="P1670" s="105"/>
      <c r="Q1670" s="105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</row>
    <row r="1671" ht="7.5" customHeight="1">
      <c r="A1671" s="7"/>
      <c r="B1671" s="267" t="s">
        <v>18</v>
      </c>
      <c r="C1671" s="107" t="s">
        <v>384</v>
      </c>
      <c r="D1671" s="177" t="s">
        <v>385</v>
      </c>
      <c r="E1671" s="84" t="s">
        <v>25</v>
      </c>
      <c r="F1671" s="227"/>
      <c r="G1671" s="261"/>
      <c r="H1671" s="262"/>
      <c r="I1671" s="108"/>
      <c r="J1671" s="262"/>
      <c r="K1671" s="108"/>
      <c r="L1671" s="262"/>
      <c r="M1671" s="108"/>
      <c r="N1671" s="149"/>
      <c r="O1671" s="108"/>
      <c r="P1671" s="149"/>
      <c r="Q1671" s="108"/>
      <c r="R1671" s="75" t="s">
        <v>21</v>
      </c>
      <c r="S1671" s="152" t="s">
        <v>386</v>
      </c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</row>
    <row r="1672" ht="7.5" customHeight="1">
      <c r="A1672" s="1"/>
      <c r="B1672" s="24"/>
      <c r="C1672" s="24"/>
      <c r="D1672" s="24"/>
      <c r="E1672" s="24"/>
      <c r="F1672" s="89"/>
      <c r="G1672" s="198"/>
      <c r="H1672" s="103"/>
      <c r="I1672" s="77"/>
      <c r="J1672" s="103"/>
      <c r="K1672" s="77"/>
      <c r="L1672" s="103"/>
      <c r="M1672" s="77"/>
      <c r="N1672" s="91"/>
      <c r="O1672" s="77"/>
      <c r="P1672" s="91"/>
      <c r="Q1672" s="77"/>
      <c r="R1672" s="20"/>
      <c r="S1672" s="24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</row>
    <row r="1673" ht="7.5" customHeight="1">
      <c r="A1673" s="1"/>
      <c r="B1673" s="24"/>
      <c r="C1673" s="24"/>
      <c r="D1673" s="24"/>
      <c r="E1673" s="24"/>
      <c r="F1673" s="89"/>
      <c r="G1673" s="198"/>
      <c r="H1673" s="103"/>
      <c r="I1673" s="77"/>
      <c r="J1673" s="103"/>
      <c r="K1673" s="77"/>
      <c r="L1673" s="103"/>
      <c r="M1673" s="77"/>
      <c r="N1673" s="91"/>
      <c r="O1673" s="77"/>
      <c r="P1673" s="91"/>
      <c r="Q1673" s="77"/>
      <c r="R1673" s="79"/>
      <c r="S1673" s="24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</row>
    <row r="1674" ht="7.5" customHeight="1">
      <c r="A1674" s="1"/>
      <c r="B1674" s="24"/>
      <c r="C1674" s="24"/>
      <c r="D1674" s="24"/>
      <c r="E1674" s="24"/>
      <c r="F1674" s="89"/>
      <c r="G1674" s="198"/>
      <c r="H1674" s="103"/>
      <c r="I1674" s="77"/>
      <c r="J1674" s="103"/>
      <c r="K1674" s="77"/>
      <c r="L1674" s="103"/>
      <c r="M1674" s="77"/>
      <c r="N1674" s="91"/>
      <c r="O1674" s="77"/>
      <c r="P1674" s="91"/>
      <c r="Q1674" s="77"/>
      <c r="R1674" s="156"/>
      <c r="S1674" s="24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</row>
    <row r="1675" ht="7.5" customHeight="1">
      <c r="A1675" s="1"/>
      <c r="B1675" s="24"/>
      <c r="C1675" s="24"/>
      <c r="D1675" s="24"/>
      <c r="E1675" s="24"/>
      <c r="F1675" s="89"/>
      <c r="G1675" s="198"/>
      <c r="H1675" s="103"/>
      <c r="I1675" s="77"/>
      <c r="J1675" s="103"/>
      <c r="K1675" s="77"/>
      <c r="L1675" s="103"/>
      <c r="M1675" s="77"/>
      <c r="N1675" s="91"/>
      <c r="O1675" s="77"/>
      <c r="P1675" s="91"/>
      <c r="Q1675" s="77"/>
      <c r="R1675" s="156"/>
      <c r="S1675" s="20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</row>
    <row r="1676" ht="7.5" customHeight="1">
      <c r="A1676" s="1"/>
      <c r="B1676" s="24"/>
      <c r="C1676" s="24"/>
      <c r="D1676" s="24"/>
      <c r="E1676" s="24"/>
      <c r="F1676" s="105"/>
      <c r="G1676" s="105"/>
      <c r="H1676" s="105"/>
      <c r="I1676" s="105"/>
      <c r="J1676" s="105"/>
      <c r="K1676" s="105"/>
      <c r="L1676" s="105"/>
      <c r="M1676" s="105"/>
      <c r="N1676" s="105"/>
      <c r="O1676" s="105"/>
      <c r="P1676" s="105"/>
      <c r="Q1676" s="105"/>
      <c r="R1676" s="80" t="s">
        <v>21</v>
      </c>
      <c r="S1676" s="157" t="s">
        <v>387</v>
      </c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</row>
    <row r="1677" ht="7.5" customHeight="1">
      <c r="A1677" s="1"/>
      <c r="B1677" s="24"/>
      <c r="C1677" s="24"/>
      <c r="D1677" s="24"/>
      <c r="E1677" s="24"/>
      <c r="F1677" s="105"/>
      <c r="G1677" s="105"/>
      <c r="H1677" s="105"/>
      <c r="I1677" s="105"/>
      <c r="J1677" s="105"/>
      <c r="K1677" s="105"/>
      <c r="L1677" s="105"/>
      <c r="M1677" s="105"/>
      <c r="N1677" s="105"/>
      <c r="O1677" s="105"/>
      <c r="P1677" s="105"/>
      <c r="Q1677" s="105"/>
      <c r="R1677" s="20"/>
      <c r="S1677" s="24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</row>
    <row r="1678" ht="7.5" customHeight="1">
      <c r="A1678" s="1"/>
      <c r="B1678" s="24"/>
      <c r="C1678" s="24"/>
      <c r="D1678" s="24"/>
      <c r="E1678" s="24"/>
      <c r="F1678" s="104"/>
      <c r="G1678" s="77"/>
      <c r="H1678" s="91"/>
      <c r="I1678" s="77"/>
      <c r="J1678" s="104"/>
      <c r="K1678" s="77"/>
      <c r="L1678" s="104"/>
      <c r="M1678" s="77"/>
      <c r="N1678" s="91"/>
      <c r="O1678" s="77"/>
      <c r="P1678" s="91"/>
      <c r="Q1678" s="77"/>
      <c r="R1678" s="83"/>
      <c r="S1678" s="24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</row>
    <row r="1679" ht="7.5" customHeight="1">
      <c r="A1679" s="1"/>
      <c r="B1679" s="24"/>
      <c r="C1679" s="24"/>
      <c r="D1679" s="24"/>
      <c r="E1679" s="24"/>
      <c r="R1679" s="83"/>
      <c r="S1679" s="24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</row>
    <row r="1680" ht="7.5" customHeight="1">
      <c r="A1680" s="1"/>
      <c r="B1680" s="24"/>
      <c r="C1680" s="24"/>
      <c r="D1680" s="24"/>
      <c r="E1680" s="24"/>
      <c r="F1680" s="85">
        <v>3001.416</v>
      </c>
      <c r="G1680" s="86">
        <f>ROUND(F1680*mark_up,0)</f>
        <v>13176</v>
      </c>
      <c r="H1680" s="109"/>
      <c r="I1680" s="86" t="s">
        <v>25</v>
      </c>
      <c r="J1680" s="85"/>
      <c r="K1680" s="86" t="s">
        <v>25</v>
      </c>
      <c r="L1680" s="85"/>
      <c r="M1680" s="86" t="s">
        <v>25</v>
      </c>
      <c r="N1680" s="85"/>
      <c r="O1680" s="86" t="s">
        <v>25</v>
      </c>
      <c r="P1680" s="85"/>
      <c r="Q1680" s="86" t="s">
        <v>25</v>
      </c>
      <c r="R1680" s="83"/>
      <c r="S1680" s="20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</row>
    <row r="1681" ht="7.5" customHeight="1">
      <c r="A1681" s="1"/>
      <c r="B1681" s="24"/>
      <c r="C1681" s="24"/>
      <c r="D1681" s="24"/>
      <c r="E1681" s="24"/>
      <c r="F1681" s="87"/>
      <c r="G1681" s="87"/>
      <c r="H1681" s="110"/>
      <c r="I1681" s="87"/>
      <c r="J1681" s="87"/>
      <c r="K1681" s="87"/>
      <c r="L1681" s="87"/>
      <c r="M1681" s="87"/>
      <c r="N1681" s="87"/>
      <c r="O1681" s="87"/>
      <c r="P1681" s="87"/>
      <c r="Q1681" s="87"/>
      <c r="R1681" s="80" t="s">
        <v>21</v>
      </c>
      <c r="S1681" s="157" t="s">
        <v>104</v>
      </c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</row>
    <row r="1682" ht="7.5" customHeight="1">
      <c r="A1682" s="1"/>
      <c r="B1682" s="24"/>
      <c r="C1682" s="24"/>
      <c r="D1682" s="24"/>
      <c r="E1682" s="24"/>
      <c r="F1682" s="82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20"/>
      <c r="S1682" s="24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</row>
    <row r="1683" ht="7.5" customHeight="1">
      <c r="A1683" s="1"/>
      <c r="B1683" s="24"/>
      <c r="C1683" s="24"/>
      <c r="D1683" s="24"/>
      <c r="E1683" s="24"/>
      <c r="R1683" s="156"/>
      <c r="S1683" s="20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</row>
    <row r="1684" ht="7.5" customHeight="1">
      <c r="A1684" s="1"/>
      <c r="B1684" s="24"/>
      <c r="C1684" s="24"/>
      <c r="D1684" s="24"/>
      <c r="E1684" s="24"/>
      <c r="R1684" s="80" t="s">
        <v>21</v>
      </c>
      <c r="S1684" s="157" t="s">
        <v>35</v>
      </c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</row>
    <row r="1685" ht="7.5" customHeight="1">
      <c r="A1685" s="1"/>
      <c r="B1685" s="24"/>
      <c r="C1685" s="24"/>
      <c r="D1685" s="24"/>
      <c r="E1685" s="24"/>
      <c r="F1685" s="105"/>
      <c r="G1685" s="105"/>
      <c r="H1685" s="105"/>
      <c r="I1685" s="105"/>
      <c r="J1685" s="105"/>
      <c r="K1685" s="105"/>
      <c r="L1685" s="105"/>
      <c r="M1685" s="105"/>
      <c r="N1685" s="105"/>
      <c r="O1685" s="105"/>
      <c r="P1685" s="105"/>
      <c r="Q1685" s="105"/>
      <c r="R1685" s="20"/>
      <c r="S1685" s="24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</row>
    <row r="1686" ht="7.5" customHeight="1">
      <c r="A1686" s="1"/>
      <c r="B1686" s="24"/>
      <c r="C1686" s="24"/>
      <c r="D1686" s="24"/>
      <c r="E1686" s="24"/>
      <c r="F1686" s="105"/>
      <c r="G1686" s="105"/>
      <c r="H1686" s="105"/>
      <c r="I1686" s="105"/>
      <c r="J1686" s="105"/>
      <c r="K1686" s="105"/>
      <c r="L1686" s="105"/>
      <c r="M1686" s="105"/>
      <c r="N1686" s="105"/>
      <c r="O1686" s="105"/>
      <c r="P1686" s="105"/>
      <c r="Q1686" s="105"/>
      <c r="R1686" s="79"/>
      <c r="S1686" s="20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</row>
    <row r="1687" ht="7.5" customHeight="1">
      <c r="A1687" s="1"/>
      <c r="B1687" s="24"/>
      <c r="C1687" s="20"/>
      <c r="D1687" s="24"/>
      <c r="E1687" s="24"/>
      <c r="F1687" s="105"/>
      <c r="G1687" s="105"/>
      <c r="H1687" s="105"/>
      <c r="I1687" s="105"/>
      <c r="J1687" s="105"/>
      <c r="K1687" s="105"/>
      <c r="L1687" s="105"/>
      <c r="M1687" s="105"/>
      <c r="N1687" s="105"/>
      <c r="O1687" s="105"/>
      <c r="P1687" s="105"/>
      <c r="Q1687" s="105"/>
      <c r="S1687" s="92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</row>
    <row r="1688" ht="7.5" customHeight="1">
      <c r="A1688" s="25"/>
      <c r="B1688" s="24"/>
      <c r="C1688" s="320"/>
      <c r="D1688" s="24"/>
      <c r="E1688" s="24"/>
      <c r="F1688" s="105"/>
      <c r="G1688" s="105"/>
      <c r="H1688" s="105"/>
      <c r="I1688" s="105"/>
      <c r="J1688" s="105"/>
      <c r="K1688" s="105"/>
      <c r="L1688" s="105"/>
      <c r="M1688" s="105"/>
      <c r="N1688" s="105"/>
      <c r="O1688" s="105"/>
      <c r="P1688" s="105"/>
      <c r="Q1688" s="105"/>
      <c r="S1688" s="92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</row>
    <row r="1689" ht="7.5" customHeight="1">
      <c r="A1689" s="25"/>
      <c r="B1689" s="24"/>
      <c r="C1689" s="94" t="s">
        <v>388</v>
      </c>
      <c r="D1689" s="24"/>
      <c r="E1689" s="24"/>
      <c r="F1689" s="82"/>
      <c r="G1689" s="82"/>
      <c r="H1689" s="82"/>
      <c r="I1689" s="82"/>
      <c r="J1689" s="82"/>
      <c r="K1689" s="82"/>
      <c r="L1689" s="82"/>
      <c r="M1689" s="82"/>
      <c r="N1689" s="82"/>
      <c r="O1689" s="82"/>
      <c r="P1689" s="82"/>
      <c r="Q1689" s="82"/>
      <c r="R1689" s="79"/>
      <c r="S1689" s="321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</row>
    <row r="1690" ht="7.5" customHeight="1">
      <c r="A1690" s="25"/>
      <c r="B1690" s="24"/>
      <c r="C1690" s="24"/>
      <c r="D1690" s="24"/>
      <c r="E1690" s="24"/>
      <c r="F1690" s="82"/>
      <c r="G1690" s="82"/>
      <c r="H1690" s="82"/>
      <c r="I1690" s="82"/>
      <c r="J1690" s="82"/>
      <c r="K1690" s="82"/>
      <c r="L1690" s="82"/>
      <c r="M1690" s="82"/>
      <c r="N1690" s="82"/>
      <c r="O1690" s="82"/>
      <c r="P1690" s="82"/>
      <c r="Q1690" s="82"/>
      <c r="R1690" s="83"/>
      <c r="S1690" s="97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</row>
    <row r="1691" ht="7.5" customHeight="1">
      <c r="A1691" s="1"/>
      <c r="B1691" s="98"/>
      <c r="C1691" s="98"/>
      <c r="D1691" s="98"/>
      <c r="E1691" s="98"/>
      <c r="F1691" s="99"/>
      <c r="G1691" s="99"/>
      <c r="H1691" s="99"/>
      <c r="I1691" s="99"/>
      <c r="J1691" s="99"/>
      <c r="K1691" s="99"/>
      <c r="L1691" s="99"/>
      <c r="M1691" s="99"/>
      <c r="N1691" s="99"/>
      <c r="O1691" s="99"/>
      <c r="P1691" s="99"/>
      <c r="Q1691" s="99"/>
      <c r="R1691" s="101"/>
      <c r="S1691" s="322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</row>
    <row r="1692" ht="7.5" customHeight="1">
      <c r="A1692" s="1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</row>
    <row r="1693" ht="7.5" customHeight="1">
      <c r="A1693" s="1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</row>
    <row r="1694" ht="7.5" customHeight="1">
      <c r="A1694" s="1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</row>
    <row r="1695" ht="7.5" customHeight="1">
      <c r="A1695" s="1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</row>
    <row r="1696" ht="7.5" customHeight="1">
      <c r="A1696" s="1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</row>
    <row r="1697" ht="7.5" customHeight="1">
      <c r="A1697" s="1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</row>
    <row r="1698" ht="7.5" customHeight="1">
      <c r="A1698" s="1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</row>
    <row r="1699" ht="7.5" customHeight="1">
      <c r="A1699" s="1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</row>
    <row r="1700" ht="7.5" customHeight="1">
      <c r="A1700" s="1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</row>
    <row r="1701" ht="7.5" customHeight="1">
      <c r="A1701" s="1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</row>
    <row r="1702" ht="7.5" customHeight="1">
      <c r="A1702" s="1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</row>
    <row r="1703" ht="7.5" customHeight="1">
      <c r="A1703" s="1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</row>
    <row r="1704" ht="7.5" customHeight="1">
      <c r="A1704" s="25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</row>
    <row r="1705" ht="7.5" customHeight="1">
      <c r="A1705" s="25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</row>
    <row r="1706" ht="11.25" customHeight="1">
      <c r="A1706" s="1"/>
      <c r="B1706" s="113"/>
      <c r="C1706" s="114"/>
      <c r="D1706" s="114"/>
      <c r="E1706" s="114"/>
      <c r="F1706" s="114"/>
      <c r="G1706" s="114"/>
      <c r="H1706" s="114"/>
      <c r="I1706" s="114"/>
      <c r="J1706" s="114"/>
      <c r="K1706" s="114"/>
      <c r="L1706" s="114"/>
      <c r="M1706" s="114"/>
      <c r="N1706" s="114"/>
      <c r="O1706" s="114"/>
      <c r="P1706" s="114"/>
      <c r="Q1706" s="114"/>
      <c r="R1706" s="115"/>
      <c r="S1706" s="165" t="s">
        <v>43</v>
      </c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</row>
    <row r="1707" ht="11.25" customHeight="1">
      <c r="A1707" s="1"/>
      <c r="B1707" s="88"/>
      <c r="C1707" s="88"/>
      <c r="D1707" s="88"/>
      <c r="E1707" s="88"/>
      <c r="F1707" s="88"/>
      <c r="G1707" s="88"/>
      <c r="H1707" s="88"/>
      <c r="I1707" s="88"/>
      <c r="J1707" s="88"/>
      <c r="K1707" s="88"/>
      <c r="L1707" s="88"/>
      <c r="M1707" s="88"/>
      <c r="N1707" s="88"/>
      <c r="O1707" s="88"/>
      <c r="P1707" s="88"/>
      <c r="Q1707" s="88"/>
      <c r="R1707" s="95"/>
      <c r="S1707" s="87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</row>
    <row r="1708" ht="11.25" customHeight="1">
      <c r="A1708" s="1"/>
      <c r="B1708" s="117" t="s">
        <v>389</v>
      </c>
      <c r="C1708" s="118"/>
      <c r="D1708" s="118"/>
      <c r="E1708" s="118"/>
      <c r="F1708" s="118"/>
      <c r="G1708" s="118"/>
      <c r="H1708" s="118"/>
      <c r="I1708" s="118"/>
      <c r="J1708" s="118"/>
      <c r="K1708" s="118"/>
      <c r="L1708" s="118"/>
      <c r="M1708" s="118"/>
      <c r="N1708" s="118"/>
      <c r="O1708" s="118"/>
      <c r="P1708" s="118"/>
      <c r="Q1708" s="118"/>
      <c r="R1708" s="118"/>
      <c r="S1708" s="119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</row>
    <row r="1709" ht="61.5" customHeight="1">
      <c r="A1709" s="1"/>
      <c r="B1709" s="2"/>
      <c r="C1709" s="3"/>
      <c r="D1709" s="3"/>
      <c r="E1709" s="61"/>
      <c r="F1709" s="61"/>
      <c r="G1709" s="61"/>
      <c r="H1709" s="61"/>
      <c r="I1709" s="61"/>
      <c r="J1709" s="61"/>
      <c r="K1709" s="61"/>
      <c r="L1709" s="61"/>
      <c r="M1709" s="61"/>
      <c r="N1709" s="61"/>
      <c r="O1709" s="62" t="s">
        <v>5</v>
      </c>
      <c r="P1709" s="63"/>
      <c r="Q1709" s="63"/>
      <c r="R1709" s="63"/>
      <c r="S1709" s="64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</row>
    <row r="1710" ht="34.5" customHeight="1">
      <c r="A1710" s="1"/>
      <c r="B1710" s="65" t="s">
        <v>6</v>
      </c>
      <c r="C1710" s="65" t="s">
        <v>7</v>
      </c>
      <c r="D1710" s="65" t="s">
        <v>8</v>
      </c>
      <c r="E1710" s="65" t="s">
        <v>9</v>
      </c>
      <c r="F1710" s="66" t="s">
        <v>10</v>
      </c>
      <c r="G1710" s="67" t="s">
        <v>11</v>
      </c>
      <c r="H1710" s="66" t="s">
        <v>10</v>
      </c>
      <c r="I1710" s="67" t="s">
        <v>12</v>
      </c>
      <c r="J1710" s="66" t="s">
        <v>10</v>
      </c>
      <c r="K1710" s="67" t="s">
        <v>13</v>
      </c>
      <c r="L1710" s="66" t="s">
        <v>10</v>
      </c>
      <c r="M1710" s="67" t="s">
        <v>14</v>
      </c>
      <c r="N1710" s="66" t="s">
        <v>10</v>
      </c>
      <c r="O1710" s="67" t="s">
        <v>15</v>
      </c>
      <c r="P1710" s="66" t="s">
        <v>10</v>
      </c>
      <c r="Q1710" s="67" t="s">
        <v>16</v>
      </c>
      <c r="R1710" s="68" t="s">
        <v>17</v>
      </c>
      <c r="S1710" s="69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</row>
    <row r="1711" ht="7.5" customHeight="1">
      <c r="A1711" s="1"/>
      <c r="B1711" s="266" t="s">
        <v>18</v>
      </c>
      <c r="C1711" s="107" t="s">
        <v>390</v>
      </c>
      <c r="D1711" s="121" t="s">
        <v>391</v>
      </c>
      <c r="E1711" s="84" t="s">
        <v>25</v>
      </c>
      <c r="F1711" s="89"/>
      <c r="G1711" s="198"/>
      <c r="H1711" s="103"/>
      <c r="I1711" s="77"/>
      <c r="J1711" s="103"/>
      <c r="K1711" s="77"/>
      <c r="L1711" s="103"/>
      <c r="M1711" s="77"/>
      <c r="N1711" s="91"/>
      <c r="O1711" s="77"/>
      <c r="P1711" s="91"/>
      <c r="Q1711" s="77"/>
      <c r="R1711" s="80" t="s">
        <v>21</v>
      </c>
      <c r="S1711" s="157" t="s">
        <v>392</v>
      </c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</row>
    <row r="1712" ht="7.5" customHeight="1">
      <c r="A1712" s="1"/>
      <c r="B1712" s="24"/>
      <c r="C1712" s="24"/>
      <c r="D1712" s="24"/>
      <c r="E1712" s="24"/>
      <c r="F1712" s="89"/>
      <c r="G1712" s="198"/>
      <c r="H1712" s="103"/>
      <c r="I1712" s="77"/>
      <c r="J1712" s="103"/>
      <c r="K1712" s="77"/>
      <c r="L1712" s="103"/>
      <c r="M1712" s="77"/>
      <c r="N1712" s="91"/>
      <c r="O1712" s="77"/>
      <c r="P1712" s="91"/>
      <c r="Q1712" s="77"/>
      <c r="R1712" s="20"/>
      <c r="S1712" s="24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</row>
    <row r="1713" ht="7.5" customHeight="1">
      <c r="A1713" s="1"/>
      <c r="B1713" s="24"/>
      <c r="C1713" s="24"/>
      <c r="D1713" s="24"/>
      <c r="E1713" s="24"/>
      <c r="F1713" s="89"/>
      <c r="G1713" s="198"/>
      <c r="H1713" s="103"/>
      <c r="I1713" s="77"/>
      <c r="J1713" s="103"/>
      <c r="K1713" s="77"/>
      <c r="L1713" s="103"/>
      <c r="M1713" s="77"/>
      <c r="N1713" s="91"/>
      <c r="O1713" s="77"/>
      <c r="P1713" s="91"/>
      <c r="Q1713" s="77"/>
      <c r="R1713" s="83"/>
      <c r="S1713" s="20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</row>
    <row r="1714" ht="7.5" customHeight="1">
      <c r="A1714" s="1"/>
      <c r="B1714" s="24"/>
      <c r="C1714" s="24"/>
      <c r="D1714" s="24"/>
      <c r="E1714" s="24"/>
      <c r="F1714" s="89"/>
      <c r="G1714" s="198"/>
      <c r="H1714" s="103"/>
      <c r="I1714" s="77"/>
      <c r="J1714" s="103"/>
      <c r="K1714" s="77"/>
      <c r="L1714" s="103"/>
      <c r="M1714" s="77"/>
      <c r="N1714" s="91"/>
      <c r="O1714" s="77"/>
      <c r="P1714" s="91"/>
      <c r="Q1714" s="77"/>
      <c r="R1714" s="80" t="s">
        <v>21</v>
      </c>
      <c r="S1714" s="157" t="s">
        <v>393</v>
      </c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</row>
    <row r="1715" ht="7.5" customHeight="1">
      <c r="A1715" s="1"/>
      <c r="B1715" s="24"/>
      <c r="C1715" s="24"/>
      <c r="D1715" s="24"/>
      <c r="E1715" s="24"/>
      <c r="F1715" s="89"/>
      <c r="G1715" s="198"/>
      <c r="H1715" s="103"/>
      <c r="I1715" s="77"/>
      <c r="J1715" s="103"/>
      <c r="K1715" s="77"/>
      <c r="L1715" s="103"/>
      <c r="M1715" s="77"/>
      <c r="N1715" s="91"/>
      <c r="O1715" s="77"/>
      <c r="P1715" s="91"/>
      <c r="Q1715" s="77"/>
      <c r="R1715" s="20"/>
      <c r="S1715" s="24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</row>
    <row r="1716" ht="7.5" customHeight="1">
      <c r="A1716" s="1"/>
      <c r="B1716" s="24"/>
      <c r="C1716" s="24"/>
      <c r="D1716" s="24"/>
      <c r="E1716" s="24"/>
      <c r="F1716" s="104"/>
      <c r="G1716" s="104"/>
      <c r="H1716" s="104"/>
      <c r="I1716" s="104"/>
      <c r="J1716" s="104"/>
      <c r="K1716" s="104"/>
      <c r="L1716" s="104"/>
      <c r="M1716" s="104"/>
      <c r="N1716" s="104"/>
      <c r="O1716" s="104"/>
      <c r="P1716" s="104"/>
      <c r="Q1716" s="104"/>
      <c r="R1716" s="83"/>
      <c r="S1716" s="24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</row>
    <row r="1717" ht="7.5" customHeight="1">
      <c r="A1717" s="1"/>
      <c r="B1717" s="24"/>
      <c r="C1717" s="24"/>
      <c r="D1717" s="24"/>
      <c r="E1717" s="24"/>
      <c r="F1717" s="82"/>
      <c r="G1717" s="82"/>
      <c r="H1717" s="82"/>
      <c r="I1717" s="82"/>
      <c r="J1717" s="82"/>
      <c r="K1717" s="82"/>
      <c r="L1717" s="82"/>
      <c r="M1717" s="82"/>
      <c r="N1717" s="82"/>
      <c r="O1717" s="82"/>
      <c r="P1717" s="82"/>
      <c r="Q1717" s="82"/>
      <c r="S1717" s="24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</row>
    <row r="1718" ht="7.5" customHeight="1">
      <c r="A1718" s="1"/>
      <c r="B1718" s="24"/>
      <c r="C1718" s="24"/>
      <c r="D1718" s="24"/>
      <c r="E1718" s="24"/>
      <c r="F1718" s="82"/>
      <c r="G1718" s="82"/>
      <c r="H1718" s="82"/>
      <c r="I1718" s="82"/>
      <c r="J1718" s="82"/>
      <c r="K1718" s="82"/>
      <c r="L1718" s="82"/>
      <c r="M1718" s="82"/>
      <c r="N1718" s="82"/>
      <c r="O1718" s="82"/>
      <c r="P1718" s="82"/>
      <c r="Q1718" s="82"/>
      <c r="S1718" s="20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</row>
    <row r="1719" ht="7.5" customHeight="1">
      <c r="A1719" s="25"/>
      <c r="B1719" s="24"/>
      <c r="C1719" s="24"/>
      <c r="D1719" s="24"/>
      <c r="E1719" s="24"/>
      <c r="F1719" s="109"/>
      <c r="G1719" s="86" t="s">
        <v>25</v>
      </c>
      <c r="H1719" s="109"/>
      <c r="I1719" s="86" t="s">
        <v>25</v>
      </c>
      <c r="J1719" s="109"/>
      <c r="K1719" s="86" t="s">
        <v>25</v>
      </c>
      <c r="L1719" s="85"/>
      <c r="M1719" s="86">
        <f>ROUND(Q1719+(Q1719*4.8%),0)</f>
        <v>4428</v>
      </c>
      <c r="N1719" s="85"/>
      <c r="O1719" s="86">
        <f>ROUND(Q1719+(Q1719*10%),0)</f>
        <v>4648</v>
      </c>
      <c r="P1719" s="85">
        <v>962.304</v>
      </c>
      <c r="Q1719" s="86">
        <f>ROUND(P1719*mark_up,0)</f>
        <v>4225</v>
      </c>
      <c r="R1719" s="80" t="s">
        <v>21</v>
      </c>
      <c r="S1719" s="157" t="s">
        <v>104</v>
      </c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</row>
    <row r="1720" ht="7.5" customHeight="1">
      <c r="A1720" s="25"/>
      <c r="B1720" s="24"/>
      <c r="C1720" s="24"/>
      <c r="D1720" s="24"/>
      <c r="E1720" s="24"/>
      <c r="F1720" s="110"/>
      <c r="G1720" s="87"/>
      <c r="H1720" s="110"/>
      <c r="I1720" s="87"/>
      <c r="J1720" s="110"/>
      <c r="K1720" s="87"/>
      <c r="L1720" s="87"/>
      <c r="M1720" s="87"/>
      <c r="N1720" s="87"/>
      <c r="O1720" s="87"/>
      <c r="P1720" s="87"/>
      <c r="Q1720" s="87"/>
      <c r="R1720" s="20"/>
      <c r="S1720" s="24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</row>
    <row r="1721" ht="7.5" customHeight="1">
      <c r="A1721" s="25"/>
      <c r="B1721" s="24"/>
      <c r="C1721" s="24"/>
      <c r="D1721" s="24"/>
      <c r="E1721" s="24"/>
      <c r="F1721" s="82"/>
      <c r="G1721" s="82"/>
      <c r="H1721" s="82"/>
      <c r="I1721" s="82"/>
      <c r="J1721" s="82"/>
      <c r="K1721" s="82"/>
      <c r="L1721" s="82"/>
      <c r="M1721" s="82"/>
      <c r="N1721" s="82"/>
      <c r="O1721" s="82"/>
      <c r="P1721" s="82"/>
      <c r="Q1721" s="82"/>
      <c r="R1721" s="83"/>
      <c r="S1721" s="20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</row>
    <row r="1722" ht="7.5" customHeight="1">
      <c r="A1722" s="1"/>
      <c r="B1722" s="24"/>
      <c r="C1722" s="24"/>
      <c r="D1722" s="24"/>
      <c r="E1722" s="24"/>
      <c r="F1722" s="82"/>
      <c r="G1722" s="82"/>
      <c r="H1722" s="82"/>
      <c r="I1722" s="82"/>
      <c r="J1722" s="82"/>
      <c r="K1722" s="82"/>
      <c r="L1722" s="82"/>
      <c r="M1722" s="82"/>
      <c r="N1722" s="82"/>
      <c r="O1722" s="82"/>
      <c r="P1722" s="82"/>
      <c r="Q1722" s="82"/>
      <c r="R1722" s="80" t="s">
        <v>21</v>
      </c>
      <c r="S1722" s="157" t="s">
        <v>35</v>
      </c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</row>
    <row r="1723" ht="7.5" customHeight="1">
      <c r="A1723" s="1"/>
      <c r="B1723" s="24"/>
      <c r="C1723" s="24"/>
      <c r="D1723" s="24"/>
      <c r="E1723" s="24"/>
      <c r="F1723" s="82"/>
      <c r="G1723" s="82"/>
      <c r="H1723" s="82"/>
      <c r="I1723" s="82"/>
      <c r="J1723" s="82"/>
      <c r="K1723" s="82"/>
      <c r="L1723" s="82"/>
      <c r="M1723" s="82"/>
      <c r="N1723" s="82"/>
      <c r="O1723" s="82"/>
      <c r="P1723" s="82"/>
      <c r="Q1723" s="82"/>
      <c r="R1723" s="20"/>
      <c r="S1723" s="24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</row>
    <row r="1724" ht="7.5" customHeight="1">
      <c r="A1724" s="1"/>
      <c r="B1724" s="24"/>
      <c r="C1724" s="20"/>
      <c r="D1724" s="24"/>
      <c r="E1724" s="24"/>
      <c r="F1724" s="82"/>
      <c r="G1724" s="82"/>
      <c r="H1724" s="82"/>
      <c r="I1724" s="82"/>
      <c r="J1724" s="82"/>
      <c r="K1724" s="82"/>
      <c r="L1724" s="82"/>
      <c r="M1724" s="82"/>
      <c r="N1724" s="82"/>
      <c r="O1724" s="82"/>
      <c r="P1724" s="82"/>
      <c r="Q1724" s="82"/>
      <c r="R1724" s="83"/>
      <c r="S1724" s="20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</row>
    <row r="1725" ht="7.5" customHeight="1">
      <c r="A1725" s="1"/>
      <c r="B1725" s="24"/>
      <c r="C1725" s="94" t="s">
        <v>394</v>
      </c>
      <c r="D1725" s="24"/>
      <c r="E1725" s="24"/>
      <c r="F1725" s="82"/>
      <c r="G1725" s="82"/>
      <c r="H1725" s="82"/>
      <c r="I1725" s="82"/>
      <c r="J1725" s="82"/>
      <c r="K1725" s="82"/>
      <c r="L1725" s="82"/>
      <c r="M1725" s="82"/>
      <c r="N1725" s="82"/>
      <c r="O1725" s="82"/>
      <c r="P1725" s="82"/>
      <c r="Q1725" s="82"/>
      <c r="R1725" s="83"/>
      <c r="S1725" s="97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</row>
    <row r="1726" ht="7.5" customHeight="1">
      <c r="A1726" s="1"/>
      <c r="B1726" s="24"/>
      <c r="C1726" s="24"/>
      <c r="D1726" s="24"/>
      <c r="E1726" s="24"/>
      <c r="F1726" s="82"/>
      <c r="G1726" s="82"/>
      <c r="H1726" s="82"/>
      <c r="I1726" s="82"/>
      <c r="J1726" s="82"/>
      <c r="K1726" s="82"/>
      <c r="L1726" s="82"/>
      <c r="M1726" s="82"/>
      <c r="N1726" s="82"/>
      <c r="O1726" s="82"/>
      <c r="P1726" s="82"/>
      <c r="Q1726" s="82"/>
      <c r="R1726" s="83"/>
      <c r="S1726" s="97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</row>
    <row r="1727" ht="7.5" customHeight="1">
      <c r="A1727" s="1"/>
      <c r="B1727" s="98"/>
      <c r="C1727" s="98"/>
      <c r="D1727" s="98"/>
      <c r="E1727" s="98"/>
      <c r="F1727" s="99"/>
      <c r="G1727" s="99"/>
      <c r="H1727" s="99"/>
      <c r="I1727" s="99"/>
      <c r="J1727" s="99"/>
      <c r="K1727" s="99"/>
      <c r="L1727" s="99"/>
      <c r="M1727" s="99"/>
      <c r="N1727" s="99"/>
      <c r="O1727" s="99"/>
      <c r="P1727" s="99"/>
      <c r="Q1727" s="99"/>
      <c r="R1727" s="101"/>
      <c r="S1727" s="322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</row>
    <row r="1728" ht="7.5" customHeight="1">
      <c r="A1728" s="1"/>
      <c r="B1728" s="70" t="s">
        <v>18</v>
      </c>
      <c r="C1728" s="107" t="s">
        <v>395</v>
      </c>
      <c r="D1728" s="177" t="s">
        <v>396</v>
      </c>
      <c r="E1728" s="148" t="s">
        <v>25</v>
      </c>
      <c r="F1728" s="89"/>
      <c r="G1728" s="198"/>
      <c r="H1728" s="103"/>
      <c r="I1728" s="77"/>
      <c r="J1728" s="103"/>
      <c r="K1728" s="77"/>
      <c r="L1728" s="103"/>
      <c r="M1728" s="77"/>
      <c r="N1728" s="91"/>
      <c r="O1728" s="77"/>
      <c r="P1728" s="91"/>
      <c r="Q1728" s="77"/>
      <c r="R1728" s="80" t="s">
        <v>21</v>
      </c>
      <c r="S1728" s="157" t="s">
        <v>320</v>
      </c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</row>
    <row r="1729" ht="7.5" customHeight="1">
      <c r="A1729" s="1"/>
      <c r="B1729" s="24"/>
      <c r="C1729" s="24"/>
      <c r="D1729" s="24"/>
      <c r="E1729" s="24"/>
      <c r="F1729" s="89"/>
      <c r="G1729" s="198"/>
      <c r="H1729" s="103"/>
      <c r="I1729" s="77"/>
      <c r="J1729" s="103"/>
      <c r="K1729" s="77"/>
      <c r="L1729" s="103"/>
      <c r="M1729" s="77"/>
      <c r="N1729" s="91"/>
      <c r="O1729" s="77"/>
      <c r="P1729" s="91"/>
      <c r="Q1729" s="77"/>
      <c r="R1729" s="20"/>
      <c r="S1729" s="24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</row>
    <row r="1730" ht="7.5" customHeight="1">
      <c r="A1730" s="1"/>
      <c r="B1730" s="24"/>
      <c r="C1730" s="24"/>
      <c r="D1730" s="24"/>
      <c r="E1730" s="24"/>
      <c r="F1730" s="89"/>
      <c r="G1730" s="198"/>
      <c r="H1730" s="103"/>
      <c r="I1730" s="77"/>
      <c r="J1730" s="103"/>
      <c r="K1730" s="77"/>
      <c r="L1730" s="103"/>
      <c r="M1730" s="77"/>
      <c r="N1730" s="91"/>
      <c r="O1730" s="77"/>
      <c r="P1730" s="91"/>
      <c r="Q1730" s="77"/>
      <c r="R1730" s="83"/>
      <c r="S1730" s="20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</row>
    <row r="1731" ht="7.5" customHeight="1">
      <c r="A1731" s="1"/>
      <c r="B1731" s="24"/>
      <c r="C1731" s="24"/>
      <c r="D1731" s="24"/>
      <c r="E1731" s="24"/>
      <c r="F1731" s="89"/>
      <c r="G1731" s="198"/>
      <c r="H1731" s="103"/>
      <c r="I1731" s="77"/>
      <c r="J1731" s="103"/>
      <c r="K1731" s="77"/>
      <c r="L1731" s="103"/>
      <c r="M1731" s="77"/>
      <c r="N1731" s="91"/>
      <c r="O1731" s="77"/>
      <c r="P1731" s="91"/>
      <c r="Q1731" s="77"/>
      <c r="R1731" s="80" t="s">
        <v>21</v>
      </c>
      <c r="S1731" s="157" t="s">
        <v>397</v>
      </c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</row>
    <row r="1732" ht="7.5" customHeight="1">
      <c r="A1732" s="1"/>
      <c r="B1732" s="24"/>
      <c r="C1732" s="24"/>
      <c r="D1732" s="24"/>
      <c r="E1732" s="24"/>
      <c r="F1732" s="89"/>
      <c r="G1732" s="198"/>
      <c r="H1732" s="103"/>
      <c r="I1732" s="77"/>
      <c r="J1732" s="103"/>
      <c r="K1732" s="77"/>
      <c r="L1732" s="103"/>
      <c r="M1732" s="77"/>
      <c r="N1732" s="91"/>
      <c r="O1732" s="77"/>
      <c r="P1732" s="91"/>
      <c r="Q1732" s="77"/>
      <c r="R1732" s="20"/>
      <c r="S1732" s="20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</row>
    <row r="1733" ht="7.5" customHeight="1">
      <c r="A1733" s="1"/>
      <c r="B1733" s="24"/>
      <c r="C1733" s="24"/>
      <c r="D1733" s="24"/>
      <c r="E1733" s="24"/>
      <c r="F1733" s="104"/>
      <c r="G1733" s="77"/>
      <c r="H1733" s="91"/>
      <c r="I1733" s="77"/>
      <c r="J1733" s="104"/>
      <c r="K1733" s="77"/>
      <c r="L1733" s="104"/>
      <c r="M1733" s="77"/>
      <c r="N1733" s="91"/>
      <c r="O1733" s="77"/>
      <c r="P1733" s="104"/>
      <c r="Q1733" s="77"/>
      <c r="R1733" s="80" t="s">
        <v>21</v>
      </c>
      <c r="S1733" s="157" t="s">
        <v>398</v>
      </c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</row>
    <row r="1734" ht="7.5" customHeight="1">
      <c r="A1734" s="1"/>
      <c r="B1734" s="24"/>
      <c r="C1734" s="24"/>
      <c r="D1734" s="24"/>
      <c r="E1734" s="24"/>
      <c r="F1734" s="82"/>
      <c r="G1734" s="82"/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20"/>
      <c r="S1734" s="24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</row>
    <row r="1735" ht="7.5" customHeight="1">
      <c r="A1735" s="25"/>
      <c r="B1735" s="24"/>
      <c r="C1735" s="24"/>
      <c r="D1735" s="24"/>
      <c r="E1735" s="24"/>
      <c r="F1735" s="105"/>
      <c r="G1735" s="105"/>
      <c r="H1735" s="105"/>
      <c r="I1735" s="105"/>
      <c r="J1735" s="105"/>
      <c r="K1735" s="105"/>
      <c r="L1735" s="105"/>
      <c r="M1735" s="105"/>
      <c r="N1735" s="105"/>
      <c r="O1735" s="105"/>
      <c r="P1735" s="105"/>
      <c r="Q1735" s="105"/>
      <c r="R1735" s="83"/>
      <c r="S1735" s="24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</row>
    <row r="1736" ht="7.5" customHeight="1">
      <c r="A1736" s="25"/>
      <c r="B1736" s="24"/>
      <c r="C1736" s="24"/>
      <c r="D1736" s="24"/>
      <c r="E1736" s="24"/>
      <c r="F1736" s="105"/>
      <c r="G1736" s="86" t="s">
        <v>25</v>
      </c>
      <c r="H1736" s="109"/>
      <c r="I1736" s="86" t="s">
        <v>25</v>
      </c>
      <c r="J1736" s="85"/>
      <c r="K1736" s="86">
        <f>ROUND(M1736+(M1736*30%),0)</f>
        <v>7771</v>
      </c>
      <c r="L1736" s="85"/>
      <c r="M1736" s="86">
        <f>ROUND(Q1736+(Q1736*2.60869%),0)</f>
        <v>5978</v>
      </c>
      <c r="N1736" s="85"/>
      <c r="O1736" s="86">
        <f>ROUND(Q1736+(Q1736*5%),0)</f>
        <v>6117</v>
      </c>
      <c r="P1736" s="85">
        <v>1327.0215</v>
      </c>
      <c r="Q1736" s="86">
        <f>ROUND(P1736*mark_up,0)</f>
        <v>5826</v>
      </c>
      <c r="R1736" s="83"/>
      <c r="S1736" s="24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</row>
    <row r="1737" ht="7.5" customHeight="1">
      <c r="A1737" s="25"/>
      <c r="B1737" s="24"/>
      <c r="C1737" s="24"/>
      <c r="D1737" s="24"/>
      <c r="E1737" s="24"/>
      <c r="F1737" s="109"/>
      <c r="G1737" s="87"/>
      <c r="H1737" s="110"/>
      <c r="I1737" s="87"/>
      <c r="J1737" s="87"/>
      <c r="K1737" s="87"/>
      <c r="L1737" s="87"/>
      <c r="M1737" s="87"/>
      <c r="N1737" s="87"/>
      <c r="O1737" s="87"/>
      <c r="P1737" s="87"/>
      <c r="Q1737" s="87"/>
      <c r="R1737" s="83"/>
      <c r="S1737" s="20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</row>
    <row r="1738" ht="7.5" customHeight="1">
      <c r="A1738" s="1"/>
      <c r="B1738" s="24"/>
      <c r="C1738" s="24"/>
      <c r="D1738" s="24"/>
      <c r="E1738" s="24"/>
      <c r="F1738" s="110"/>
      <c r="G1738" s="82"/>
      <c r="H1738" s="82"/>
      <c r="I1738" s="82"/>
      <c r="J1738" s="82"/>
      <c r="K1738" s="82"/>
      <c r="L1738" s="82"/>
      <c r="M1738" s="82"/>
      <c r="N1738" s="82"/>
      <c r="O1738" s="82"/>
      <c r="P1738" s="82"/>
      <c r="Q1738" s="82"/>
      <c r="R1738" s="80" t="s">
        <v>21</v>
      </c>
      <c r="S1738" s="155" t="s">
        <v>104</v>
      </c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</row>
    <row r="1739" ht="7.5" customHeight="1">
      <c r="A1739" s="1"/>
      <c r="B1739" s="24"/>
      <c r="C1739" s="24"/>
      <c r="D1739" s="24"/>
      <c r="E1739" s="24"/>
      <c r="F1739" s="82"/>
      <c r="R1739" s="20"/>
      <c r="S1739" s="24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</row>
    <row r="1740" ht="7.5" customHeight="1">
      <c r="A1740" s="1"/>
      <c r="B1740" s="24"/>
      <c r="C1740" s="24"/>
      <c r="D1740" s="24"/>
      <c r="E1740" s="24"/>
      <c r="F1740" s="89"/>
      <c r="G1740" s="90"/>
      <c r="H1740" s="90"/>
      <c r="I1740" s="90"/>
      <c r="J1740" s="90"/>
      <c r="K1740" s="91"/>
      <c r="L1740" s="90"/>
      <c r="M1740" s="91"/>
      <c r="N1740" s="91"/>
      <c r="O1740" s="91"/>
      <c r="P1740" s="91"/>
      <c r="Q1740" s="91"/>
      <c r="R1740" s="83"/>
      <c r="S1740" s="20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</row>
    <row r="1741" ht="7.5" customHeight="1">
      <c r="A1741" s="1"/>
      <c r="B1741" s="24"/>
      <c r="C1741" s="24"/>
      <c r="D1741" s="24"/>
      <c r="E1741" s="24"/>
      <c r="F1741" s="89"/>
      <c r="G1741" s="90"/>
      <c r="H1741" s="90"/>
      <c r="I1741" s="90"/>
      <c r="J1741" s="90"/>
      <c r="K1741" s="91"/>
      <c r="L1741" s="90"/>
      <c r="M1741" s="91"/>
      <c r="N1741" s="91"/>
      <c r="O1741" s="91"/>
      <c r="P1741" s="91"/>
      <c r="Q1741" s="91"/>
      <c r="R1741" s="80" t="s">
        <v>21</v>
      </c>
      <c r="S1741" s="155" t="s">
        <v>35</v>
      </c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</row>
    <row r="1742" ht="7.5" customHeight="1">
      <c r="A1742" s="1"/>
      <c r="B1742" s="24"/>
      <c r="C1742" s="20"/>
      <c r="D1742" s="24"/>
      <c r="E1742" s="24"/>
      <c r="F1742" s="105"/>
      <c r="G1742" s="105"/>
      <c r="H1742" s="105"/>
      <c r="I1742" s="105"/>
      <c r="J1742" s="105"/>
      <c r="K1742" s="105"/>
      <c r="L1742" s="105"/>
      <c r="M1742" s="105"/>
      <c r="N1742" s="105"/>
      <c r="O1742" s="105"/>
      <c r="P1742" s="105"/>
      <c r="Q1742" s="105"/>
      <c r="R1742" s="20"/>
      <c r="S1742" s="24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</row>
    <row r="1743" ht="7.5" customHeight="1">
      <c r="A1743" s="1"/>
      <c r="B1743" s="24"/>
      <c r="C1743" s="94" t="s">
        <v>399</v>
      </c>
      <c r="D1743" s="24"/>
      <c r="E1743" s="24"/>
      <c r="F1743" s="105"/>
      <c r="G1743" s="105"/>
      <c r="H1743" s="105"/>
      <c r="I1743" s="105"/>
      <c r="J1743" s="105"/>
      <c r="K1743" s="105"/>
      <c r="L1743" s="105"/>
      <c r="M1743" s="105"/>
      <c r="N1743" s="105"/>
      <c r="O1743" s="105"/>
      <c r="P1743" s="105"/>
      <c r="Q1743" s="105"/>
      <c r="R1743" s="83"/>
      <c r="S1743" s="20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</row>
    <row r="1744" ht="7.5" customHeight="1">
      <c r="A1744" s="1"/>
      <c r="B1744" s="24"/>
      <c r="C1744" s="24"/>
      <c r="D1744" s="24"/>
      <c r="E1744" s="24"/>
      <c r="F1744" s="105"/>
      <c r="G1744" s="105"/>
      <c r="H1744" s="105"/>
      <c r="I1744" s="105"/>
      <c r="J1744" s="105"/>
      <c r="K1744" s="105"/>
      <c r="L1744" s="105"/>
      <c r="M1744" s="105"/>
      <c r="N1744" s="105"/>
      <c r="O1744" s="105"/>
      <c r="P1744" s="105"/>
      <c r="Q1744" s="105"/>
      <c r="R1744" s="156"/>
      <c r="S1744" s="323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</row>
    <row r="1745" ht="7.5" customHeight="1">
      <c r="A1745" s="1"/>
      <c r="B1745" s="98"/>
      <c r="C1745" s="98"/>
      <c r="D1745" s="98"/>
      <c r="E1745" s="98"/>
      <c r="F1745" s="105"/>
      <c r="G1745" s="105"/>
      <c r="H1745" s="105"/>
      <c r="I1745" s="105"/>
      <c r="J1745" s="105"/>
      <c r="K1745" s="105"/>
      <c r="L1745" s="105"/>
      <c r="M1745" s="105"/>
      <c r="N1745" s="105"/>
      <c r="O1745" s="105"/>
      <c r="P1745" s="105"/>
      <c r="Q1745" s="105"/>
      <c r="R1745" s="156"/>
      <c r="S1745" s="323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</row>
    <row r="1746" ht="7.5" customHeight="1">
      <c r="A1746" s="1"/>
      <c r="B1746" s="70" t="s">
        <v>18</v>
      </c>
      <c r="C1746" s="107" t="s">
        <v>400</v>
      </c>
      <c r="D1746" s="72" t="s">
        <v>401</v>
      </c>
      <c r="E1746" s="148" t="s">
        <v>25</v>
      </c>
      <c r="F1746" s="227"/>
      <c r="G1746" s="324"/>
      <c r="H1746" s="262"/>
      <c r="I1746" s="325"/>
      <c r="J1746" s="262"/>
      <c r="K1746" s="108"/>
      <c r="L1746" s="262"/>
      <c r="M1746" s="108"/>
      <c r="N1746" s="149"/>
      <c r="O1746" s="108"/>
      <c r="P1746" s="149"/>
      <c r="Q1746" s="108"/>
      <c r="R1746" s="75" t="s">
        <v>21</v>
      </c>
      <c r="S1746" s="152" t="s">
        <v>402</v>
      </c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</row>
    <row r="1747" ht="7.5" customHeight="1">
      <c r="A1747" s="1"/>
      <c r="B1747" s="24"/>
      <c r="C1747" s="24"/>
      <c r="D1747" s="24"/>
      <c r="E1747" s="24"/>
      <c r="F1747" s="89"/>
      <c r="G1747" s="326"/>
      <c r="H1747" s="103"/>
      <c r="I1747" s="168"/>
      <c r="J1747" s="103"/>
      <c r="K1747" s="77"/>
      <c r="L1747" s="103"/>
      <c r="M1747" s="77"/>
      <c r="N1747" s="91"/>
      <c r="O1747" s="77"/>
      <c r="P1747" s="91"/>
      <c r="Q1747" s="77"/>
      <c r="R1747" s="20"/>
      <c r="S1747" s="24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</row>
    <row r="1748" ht="7.5" customHeight="1">
      <c r="A1748" s="1"/>
      <c r="B1748" s="24"/>
      <c r="C1748" s="24"/>
      <c r="D1748" s="24"/>
      <c r="E1748" s="24"/>
      <c r="F1748" s="89"/>
      <c r="G1748" s="326"/>
      <c r="H1748" s="103"/>
      <c r="I1748" s="168"/>
      <c r="J1748" s="103"/>
      <c r="K1748" s="77"/>
      <c r="L1748" s="103"/>
      <c r="M1748" s="77"/>
      <c r="N1748" s="91"/>
      <c r="O1748" s="77"/>
      <c r="P1748" s="91"/>
      <c r="Q1748" s="77"/>
      <c r="R1748" s="79"/>
      <c r="S1748" s="20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</row>
    <row r="1749" ht="7.5" customHeight="1">
      <c r="A1749" s="1"/>
      <c r="B1749" s="24"/>
      <c r="C1749" s="24"/>
      <c r="D1749" s="24"/>
      <c r="E1749" s="24"/>
      <c r="F1749" s="89"/>
      <c r="G1749" s="326"/>
      <c r="H1749" s="103"/>
      <c r="I1749" s="168"/>
      <c r="J1749" s="103"/>
      <c r="K1749" s="77"/>
      <c r="L1749" s="103"/>
      <c r="M1749" s="77"/>
      <c r="N1749" s="91"/>
      <c r="O1749" s="77"/>
      <c r="P1749" s="91"/>
      <c r="Q1749" s="77"/>
      <c r="R1749" s="80" t="s">
        <v>21</v>
      </c>
      <c r="S1749" s="155" t="s">
        <v>403</v>
      </c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</row>
    <row r="1750" ht="7.5" customHeight="1">
      <c r="A1750" s="25"/>
      <c r="B1750" s="24"/>
      <c r="C1750" s="24"/>
      <c r="D1750" s="24"/>
      <c r="E1750" s="24"/>
      <c r="F1750" s="89"/>
      <c r="G1750" s="326"/>
      <c r="H1750" s="103"/>
      <c r="I1750" s="168"/>
      <c r="J1750" s="103"/>
      <c r="K1750" s="168"/>
      <c r="L1750" s="103"/>
      <c r="M1750" s="168"/>
      <c r="N1750" s="91"/>
      <c r="O1750" s="77"/>
      <c r="P1750" s="91"/>
      <c r="Q1750" s="77"/>
      <c r="R1750" s="20"/>
      <c r="S1750" s="20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</row>
    <row r="1751" ht="7.5" customHeight="1">
      <c r="A1751" s="25"/>
      <c r="B1751" s="24"/>
      <c r="C1751" s="24"/>
      <c r="D1751" s="24"/>
      <c r="E1751" s="24"/>
      <c r="F1751" s="89"/>
      <c r="G1751" s="326"/>
      <c r="H1751" s="103"/>
      <c r="I1751" s="168"/>
      <c r="J1751" s="103"/>
      <c r="K1751" s="168"/>
      <c r="L1751" s="103"/>
      <c r="M1751" s="168"/>
      <c r="N1751" s="91"/>
      <c r="O1751" s="77"/>
      <c r="P1751" s="91"/>
      <c r="Q1751" s="77"/>
      <c r="R1751" s="80" t="s">
        <v>21</v>
      </c>
      <c r="S1751" s="327" t="s">
        <v>404</v>
      </c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</row>
    <row r="1752" ht="7.5" customHeight="1">
      <c r="A1752" s="25"/>
      <c r="B1752" s="24"/>
      <c r="C1752" s="24"/>
      <c r="D1752" s="24"/>
      <c r="E1752" s="24"/>
      <c r="F1752" s="153"/>
      <c r="G1752" s="326"/>
      <c r="H1752" s="153"/>
      <c r="I1752" s="153"/>
      <c r="J1752" s="153"/>
      <c r="K1752" s="153"/>
      <c r="L1752" s="153"/>
      <c r="M1752" s="153"/>
      <c r="N1752" s="153"/>
      <c r="O1752" s="153"/>
      <c r="P1752" s="153"/>
      <c r="Q1752" s="153"/>
      <c r="R1752" s="20"/>
      <c r="S1752" s="20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</row>
    <row r="1753" ht="7.5" customHeight="1">
      <c r="A1753" s="1"/>
      <c r="B1753" s="24"/>
      <c r="C1753" s="24"/>
      <c r="D1753" s="24"/>
      <c r="E1753" s="24"/>
      <c r="F1753" s="104"/>
      <c r="G1753" s="77"/>
      <c r="H1753" s="91"/>
      <c r="I1753" s="77"/>
      <c r="J1753" s="104"/>
      <c r="K1753" s="77"/>
      <c r="L1753" s="104"/>
      <c r="M1753" s="77"/>
      <c r="N1753" s="91"/>
      <c r="O1753" s="77"/>
      <c r="P1753" s="91"/>
      <c r="Q1753" s="77"/>
      <c r="R1753" s="80" t="s">
        <v>21</v>
      </c>
      <c r="S1753" s="157" t="s">
        <v>405</v>
      </c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</row>
    <row r="1754" ht="7.5" customHeight="1">
      <c r="A1754" s="1"/>
      <c r="B1754" s="24"/>
      <c r="C1754" s="24"/>
      <c r="D1754" s="24"/>
      <c r="E1754" s="24"/>
      <c r="F1754" s="105"/>
      <c r="G1754" s="105"/>
      <c r="H1754" s="105"/>
      <c r="I1754" s="105"/>
      <c r="J1754" s="105"/>
      <c r="K1754" s="105"/>
      <c r="L1754" s="105"/>
      <c r="M1754" s="105"/>
      <c r="N1754" s="105"/>
      <c r="O1754" s="105"/>
      <c r="P1754" s="105"/>
      <c r="Q1754" s="105"/>
      <c r="R1754" s="20"/>
      <c r="S1754" s="24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</row>
    <row r="1755" ht="7.5" customHeight="1">
      <c r="A1755" s="1"/>
      <c r="B1755" s="24"/>
      <c r="C1755" s="24"/>
      <c r="D1755" s="24"/>
      <c r="E1755" s="24"/>
      <c r="F1755" s="85">
        <v>9984.618</v>
      </c>
      <c r="G1755" s="86">
        <f>ROUND(F1755*mark_up,0)</f>
        <v>43832</v>
      </c>
      <c r="H1755" s="109"/>
      <c r="I1755" s="86" t="s">
        <v>25</v>
      </c>
      <c r="J1755" s="85"/>
      <c r="K1755" s="86" t="s">
        <v>25</v>
      </c>
      <c r="L1755" s="85"/>
      <c r="M1755" s="86" t="s">
        <v>25</v>
      </c>
      <c r="N1755" s="85"/>
      <c r="O1755" s="86" t="s">
        <v>25</v>
      </c>
      <c r="P1755" s="85"/>
      <c r="Q1755" s="86" t="s">
        <v>25</v>
      </c>
      <c r="R1755" s="83"/>
      <c r="S1755" s="20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</row>
    <row r="1756" ht="7.5" customHeight="1">
      <c r="A1756" s="1"/>
      <c r="B1756" s="24"/>
      <c r="C1756" s="24"/>
      <c r="D1756" s="24"/>
      <c r="E1756" s="24"/>
      <c r="F1756" s="87"/>
      <c r="G1756" s="87"/>
      <c r="H1756" s="110"/>
      <c r="I1756" s="87"/>
      <c r="J1756" s="87"/>
      <c r="K1756" s="87"/>
      <c r="L1756" s="87"/>
      <c r="M1756" s="87"/>
      <c r="N1756" s="87"/>
      <c r="O1756" s="87"/>
      <c r="P1756" s="87"/>
      <c r="Q1756" s="87"/>
      <c r="R1756" s="80" t="s">
        <v>21</v>
      </c>
      <c r="S1756" s="157" t="s">
        <v>406</v>
      </c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</row>
    <row r="1757" ht="7.5" customHeight="1">
      <c r="A1757" s="1"/>
      <c r="B1757" s="24"/>
      <c r="C1757" s="24"/>
      <c r="D1757" s="24"/>
      <c r="E1757" s="24"/>
      <c r="F1757" s="153"/>
      <c r="G1757" s="153"/>
      <c r="H1757" s="153"/>
      <c r="I1757" s="153"/>
      <c r="J1757" s="153"/>
      <c r="K1757" s="153"/>
      <c r="L1757" s="153"/>
      <c r="M1757" s="153"/>
      <c r="N1757" s="153"/>
      <c r="O1757" s="153"/>
      <c r="P1757" s="153"/>
      <c r="Q1757" s="153"/>
      <c r="R1757" s="20"/>
      <c r="S1757" s="24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</row>
    <row r="1758" ht="7.5" customHeight="1">
      <c r="A1758" s="1"/>
      <c r="B1758" s="24"/>
      <c r="C1758" s="24"/>
      <c r="D1758" s="24"/>
      <c r="E1758" s="24"/>
      <c r="F1758" s="89"/>
      <c r="G1758" s="153"/>
      <c r="H1758" s="153"/>
      <c r="I1758" s="153"/>
      <c r="J1758" s="153"/>
      <c r="K1758" s="153"/>
      <c r="L1758" s="153"/>
      <c r="M1758" s="153"/>
      <c r="N1758" s="153"/>
      <c r="O1758" s="153"/>
      <c r="P1758" s="153"/>
      <c r="Q1758" s="153"/>
      <c r="R1758" s="83"/>
      <c r="S1758" s="24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</row>
    <row r="1759" ht="7.5" customHeight="1">
      <c r="A1759" s="1"/>
      <c r="B1759" s="24"/>
      <c r="C1759" s="24"/>
      <c r="D1759" s="24"/>
      <c r="E1759" s="24"/>
      <c r="F1759" s="153"/>
      <c r="G1759" s="153"/>
      <c r="H1759" s="153"/>
      <c r="I1759" s="153"/>
      <c r="J1759" s="153"/>
      <c r="K1759" s="153"/>
      <c r="L1759" s="153"/>
      <c r="M1759" s="153"/>
      <c r="N1759" s="153"/>
      <c r="O1759" s="153"/>
      <c r="P1759" s="153"/>
      <c r="Q1759" s="153"/>
      <c r="R1759" s="83"/>
      <c r="S1759" s="24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</row>
    <row r="1760" ht="7.5" customHeight="1">
      <c r="A1760" s="1"/>
      <c r="B1760" s="24"/>
      <c r="C1760" s="24"/>
      <c r="D1760" s="24"/>
      <c r="E1760" s="24"/>
      <c r="F1760" s="153"/>
      <c r="G1760" s="153"/>
      <c r="H1760" s="153"/>
      <c r="I1760" s="153"/>
      <c r="J1760" s="153"/>
      <c r="K1760" s="153"/>
      <c r="L1760" s="153"/>
      <c r="M1760" s="153"/>
      <c r="N1760" s="153"/>
      <c r="O1760" s="153"/>
      <c r="P1760" s="153"/>
      <c r="Q1760" s="153"/>
      <c r="R1760" s="83"/>
      <c r="S1760" s="20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</row>
    <row r="1761" ht="7.5" customHeight="1">
      <c r="A1761" s="1"/>
      <c r="B1761" s="24"/>
      <c r="C1761" s="24"/>
      <c r="D1761" s="24"/>
      <c r="E1761" s="24"/>
      <c r="F1761" s="153"/>
      <c r="G1761" s="153"/>
      <c r="H1761" s="153"/>
      <c r="I1761" s="153"/>
      <c r="J1761" s="153"/>
      <c r="K1761" s="153"/>
      <c r="L1761" s="153"/>
      <c r="M1761" s="153"/>
      <c r="N1761" s="153"/>
      <c r="O1761" s="153"/>
      <c r="P1761" s="153"/>
      <c r="Q1761" s="153"/>
      <c r="R1761" s="80" t="s">
        <v>21</v>
      </c>
      <c r="S1761" s="157" t="s">
        <v>210</v>
      </c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</row>
    <row r="1762" ht="7.5" customHeight="1">
      <c r="A1762" s="1"/>
      <c r="B1762" s="24"/>
      <c r="C1762" s="24"/>
      <c r="D1762" s="24"/>
      <c r="E1762" s="24"/>
      <c r="F1762" s="105"/>
      <c r="G1762" s="105"/>
      <c r="H1762" s="105"/>
      <c r="I1762" s="105"/>
      <c r="J1762" s="105"/>
      <c r="K1762" s="105"/>
      <c r="L1762" s="105"/>
      <c r="M1762" s="105"/>
      <c r="N1762" s="105"/>
      <c r="O1762" s="105"/>
      <c r="P1762" s="105"/>
      <c r="Q1762" s="105"/>
      <c r="R1762" s="20"/>
      <c r="S1762" s="24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</row>
    <row r="1763" ht="7.5" customHeight="1">
      <c r="A1763" s="1"/>
      <c r="B1763" s="24"/>
      <c r="C1763" s="20"/>
      <c r="D1763" s="24"/>
      <c r="E1763" s="24"/>
      <c r="F1763" s="105"/>
      <c r="G1763" s="105"/>
      <c r="H1763" s="105"/>
      <c r="I1763" s="105"/>
      <c r="J1763" s="105"/>
      <c r="K1763" s="105"/>
      <c r="L1763" s="105"/>
      <c r="M1763" s="105"/>
      <c r="N1763" s="105"/>
      <c r="O1763" s="105"/>
      <c r="P1763" s="105"/>
      <c r="Q1763" s="105"/>
      <c r="R1763" s="79"/>
      <c r="S1763" s="20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</row>
    <row r="1764" ht="7.5" customHeight="1">
      <c r="A1764" s="1"/>
      <c r="B1764" s="24"/>
      <c r="C1764" s="94" t="s">
        <v>407</v>
      </c>
      <c r="D1764" s="24"/>
      <c r="E1764" s="24"/>
      <c r="F1764" s="82"/>
      <c r="G1764" s="82"/>
      <c r="H1764" s="82"/>
      <c r="I1764" s="82"/>
      <c r="J1764" s="82"/>
      <c r="K1764" s="82"/>
      <c r="L1764" s="82"/>
      <c r="M1764" s="82"/>
      <c r="N1764" s="82"/>
      <c r="O1764" s="82"/>
      <c r="P1764" s="82"/>
      <c r="Q1764" s="82"/>
      <c r="R1764" s="80" t="s">
        <v>21</v>
      </c>
      <c r="S1764" s="155" t="s">
        <v>408</v>
      </c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</row>
    <row r="1765" ht="7.5" customHeight="1">
      <c r="A1765" s="1"/>
      <c r="B1765" s="24"/>
      <c r="C1765" s="24"/>
      <c r="D1765" s="24"/>
      <c r="E1765" s="24"/>
      <c r="F1765" s="82"/>
      <c r="G1765" s="82"/>
      <c r="H1765" s="82"/>
      <c r="I1765" s="82"/>
      <c r="J1765" s="82"/>
      <c r="K1765" s="82"/>
      <c r="L1765" s="82"/>
      <c r="M1765" s="82"/>
      <c r="N1765" s="82"/>
      <c r="O1765" s="82"/>
      <c r="P1765" s="82"/>
      <c r="Q1765" s="82"/>
      <c r="R1765" s="20"/>
      <c r="S1765" s="24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</row>
    <row r="1766" ht="7.5" customHeight="1">
      <c r="A1766" s="1"/>
      <c r="B1766" s="98"/>
      <c r="C1766" s="98"/>
      <c r="D1766" s="98"/>
      <c r="E1766" s="98"/>
      <c r="F1766" s="99"/>
      <c r="G1766" s="99"/>
      <c r="H1766" s="99"/>
      <c r="I1766" s="99"/>
      <c r="J1766" s="99"/>
      <c r="K1766" s="99"/>
      <c r="L1766" s="99"/>
      <c r="M1766" s="99"/>
      <c r="N1766" s="99"/>
      <c r="O1766" s="99"/>
      <c r="P1766" s="99"/>
      <c r="Q1766" s="99"/>
      <c r="R1766" s="328"/>
      <c r="S1766" s="98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</row>
    <row r="1767" ht="11.25" customHeight="1">
      <c r="A1767" s="1"/>
      <c r="B1767" s="113"/>
      <c r="C1767" s="114"/>
      <c r="D1767" s="114"/>
      <c r="E1767" s="114"/>
      <c r="F1767" s="114"/>
      <c r="G1767" s="114"/>
      <c r="H1767" s="114"/>
      <c r="I1767" s="114"/>
      <c r="J1767" s="114"/>
      <c r="K1767" s="114"/>
      <c r="L1767" s="114"/>
      <c r="M1767" s="114"/>
      <c r="N1767" s="114"/>
      <c r="O1767" s="114"/>
      <c r="P1767" s="114"/>
      <c r="Q1767" s="114"/>
      <c r="R1767" s="115"/>
      <c r="S1767" s="165" t="s">
        <v>43</v>
      </c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</row>
    <row r="1768" ht="11.25" customHeight="1">
      <c r="A1768" s="1"/>
      <c r="B1768" s="88"/>
      <c r="C1768" s="88"/>
      <c r="D1768" s="88"/>
      <c r="E1768" s="88"/>
      <c r="F1768" s="88"/>
      <c r="G1768" s="88"/>
      <c r="H1768" s="88"/>
      <c r="I1768" s="88"/>
      <c r="J1768" s="88"/>
      <c r="K1768" s="88"/>
      <c r="L1768" s="88"/>
      <c r="M1768" s="88"/>
      <c r="N1768" s="88"/>
      <c r="O1768" s="88"/>
      <c r="P1768" s="88"/>
      <c r="Q1768" s="88"/>
      <c r="R1768" s="95"/>
      <c r="S1768" s="87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</row>
    <row r="1769" ht="11.25" customHeight="1">
      <c r="A1769" s="1"/>
      <c r="B1769" s="117" t="s">
        <v>409</v>
      </c>
      <c r="C1769" s="118"/>
      <c r="D1769" s="118"/>
      <c r="E1769" s="118"/>
      <c r="F1769" s="118"/>
      <c r="G1769" s="118"/>
      <c r="H1769" s="118"/>
      <c r="I1769" s="118"/>
      <c r="J1769" s="118"/>
      <c r="K1769" s="118"/>
      <c r="L1769" s="118"/>
      <c r="M1769" s="118"/>
      <c r="N1769" s="118"/>
      <c r="O1769" s="118"/>
      <c r="P1769" s="118"/>
      <c r="Q1769" s="118"/>
      <c r="R1769" s="118"/>
      <c r="S1769" s="119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</row>
    <row r="1770" ht="61.5" customHeight="1">
      <c r="A1770" s="1"/>
      <c r="B1770" s="2"/>
      <c r="C1770" s="3"/>
      <c r="D1770" s="3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62" t="s">
        <v>5</v>
      </c>
      <c r="P1770" s="63"/>
      <c r="Q1770" s="63"/>
      <c r="R1770" s="63"/>
      <c r="S1770" s="64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</row>
    <row r="1771" ht="34.5" customHeight="1">
      <c r="A1771" s="1"/>
      <c r="B1771" s="65" t="s">
        <v>6</v>
      </c>
      <c r="C1771" s="65" t="s">
        <v>7</v>
      </c>
      <c r="D1771" s="65" t="s">
        <v>8</v>
      </c>
      <c r="E1771" s="65" t="s">
        <v>9</v>
      </c>
      <c r="F1771" s="66" t="s">
        <v>10</v>
      </c>
      <c r="G1771" s="67" t="s">
        <v>11</v>
      </c>
      <c r="H1771" s="66" t="s">
        <v>10</v>
      </c>
      <c r="I1771" s="67" t="s">
        <v>12</v>
      </c>
      <c r="J1771" s="66" t="s">
        <v>10</v>
      </c>
      <c r="K1771" s="67" t="s">
        <v>13</v>
      </c>
      <c r="L1771" s="66" t="s">
        <v>10</v>
      </c>
      <c r="M1771" s="67" t="s">
        <v>14</v>
      </c>
      <c r="N1771" s="66" t="s">
        <v>10</v>
      </c>
      <c r="O1771" s="67" t="s">
        <v>15</v>
      </c>
      <c r="P1771" s="66" t="s">
        <v>10</v>
      </c>
      <c r="Q1771" s="67" t="s">
        <v>16</v>
      </c>
      <c r="R1771" s="68" t="s">
        <v>17</v>
      </c>
      <c r="S1771" s="69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</row>
    <row r="1772" ht="7.5" customHeight="1">
      <c r="A1772" s="1"/>
      <c r="B1772" s="329" t="s">
        <v>18</v>
      </c>
      <c r="C1772" s="107" t="s">
        <v>410</v>
      </c>
      <c r="D1772" s="72" t="s">
        <v>411</v>
      </c>
      <c r="E1772" s="330"/>
      <c r="F1772" s="73"/>
      <c r="G1772" s="73"/>
      <c r="H1772" s="330"/>
      <c r="I1772" s="330"/>
      <c r="J1772" s="330"/>
      <c r="K1772" s="330"/>
      <c r="L1772" s="330"/>
      <c r="M1772" s="330"/>
      <c r="N1772" s="330"/>
      <c r="O1772" s="330"/>
      <c r="P1772" s="330"/>
      <c r="Q1772" s="330"/>
      <c r="R1772" s="331" t="s">
        <v>21</v>
      </c>
      <c r="S1772" s="167" t="s">
        <v>412</v>
      </c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</row>
    <row r="1773" ht="7.5" customHeight="1">
      <c r="A1773" s="1"/>
      <c r="C1773" s="24"/>
      <c r="D1773" s="24"/>
      <c r="E1773" s="52"/>
      <c r="F1773" s="82"/>
      <c r="G1773" s="82"/>
      <c r="H1773" s="52"/>
      <c r="I1773" s="52"/>
      <c r="J1773" s="52"/>
      <c r="K1773" s="52"/>
      <c r="L1773" s="52"/>
      <c r="M1773" s="52"/>
      <c r="N1773" s="52"/>
      <c r="O1773" s="52"/>
      <c r="P1773" s="52"/>
      <c r="Q1773" s="52"/>
      <c r="S1773" s="24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</row>
    <row r="1774" ht="7.5" customHeight="1">
      <c r="A1774" s="1"/>
      <c r="C1774" s="24"/>
      <c r="D1774" s="24"/>
      <c r="E1774" s="332"/>
      <c r="F1774" s="89"/>
      <c r="G1774" s="333"/>
      <c r="H1774" s="334"/>
      <c r="I1774" s="208"/>
      <c r="J1774" s="334"/>
      <c r="K1774" s="208"/>
      <c r="L1774" s="334"/>
      <c r="M1774" s="208"/>
      <c r="N1774" s="208"/>
      <c r="O1774" s="208"/>
      <c r="P1774" s="208"/>
      <c r="Q1774" s="208"/>
      <c r="R1774" s="256"/>
      <c r="S1774" s="20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</row>
    <row r="1775" ht="7.5" customHeight="1">
      <c r="A1775" s="1"/>
      <c r="C1775" s="24"/>
      <c r="D1775" s="24"/>
      <c r="F1775" s="89"/>
      <c r="G1775" s="24"/>
      <c r="H1775" s="334"/>
      <c r="J1775" s="334"/>
      <c r="L1775" s="334"/>
      <c r="N1775" s="208"/>
      <c r="P1775" s="208"/>
      <c r="S1775" s="157" t="s">
        <v>413</v>
      </c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</row>
    <row r="1776" ht="7.5" customHeight="1">
      <c r="A1776" s="1"/>
      <c r="C1776" s="24"/>
      <c r="D1776" s="24"/>
      <c r="F1776" s="89"/>
      <c r="G1776" s="20"/>
      <c r="H1776" s="334"/>
      <c r="J1776" s="334"/>
      <c r="L1776" s="334"/>
      <c r="N1776" s="208"/>
      <c r="P1776" s="208"/>
      <c r="S1776" s="24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</row>
    <row r="1777" ht="7.5" customHeight="1">
      <c r="A1777" s="1"/>
      <c r="C1777" s="24"/>
      <c r="D1777" s="24"/>
      <c r="E1777" s="332"/>
      <c r="F1777" s="89"/>
      <c r="G1777" s="333"/>
      <c r="H1777" s="334"/>
      <c r="I1777" s="208"/>
      <c r="J1777" s="334"/>
      <c r="K1777" s="208"/>
      <c r="L1777" s="334"/>
      <c r="M1777" s="208"/>
      <c r="N1777" s="208"/>
      <c r="O1777" s="208"/>
      <c r="P1777" s="208"/>
      <c r="Q1777" s="208"/>
      <c r="R1777" s="335" t="s">
        <v>21</v>
      </c>
      <c r="S1777" s="24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</row>
    <row r="1778" ht="7.5" customHeight="1">
      <c r="A1778" s="1"/>
      <c r="C1778" s="24"/>
      <c r="D1778" s="24"/>
      <c r="F1778" s="89"/>
      <c r="G1778" s="20"/>
      <c r="H1778" s="334"/>
      <c r="J1778" s="334"/>
      <c r="L1778" s="334"/>
      <c r="N1778" s="208"/>
      <c r="P1778" s="208"/>
      <c r="S1778" s="24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</row>
    <row r="1779" ht="7.5" customHeight="1">
      <c r="A1779" s="1"/>
      <c r="C1779" s="24"/>
      <c r="D1779" s="24"/>
      <c r="E1779" s="208" t="s">
        <v>25</v>
      </c>
      <c r="F1779" s="104"/>
      <c r="G1779" s="77"/>
      <c r="H1779" s="208"/>
      <c r="I1779" s="336"/>
      <c r="J1779" s="337"/>
      <c r="K1779" s="336"/>
      <c r="L1779" s="337"/>
      <c r="M1779" s="336"/>
      <c r="N1779" s="208"/>
      <c r="O1779" s="336"/>
      <c r="P1779" s="208"/>
      <c r="Q1779" s="336"/>
      <c r="R1779" s="256"/>
      <c r="S1779" s="20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</row>
    <row r="1780" ht="7.5" customHeight="1">
      <c r="A1780" s="1"/>
      <c r="C1780" s="24"/>
      <c r="D1780" s="24"/>
      <c r="F1780" s="85">
        <v>994.4445</v>
      </c>
      <c r="G1780" s="86">
        <f>ROUND(F1780*mark_up,0)</f>
        <v>4366</v>
      </c>
      <c r="H1780" s="338"/>
      <c r="I1780" s="338" t="s">
        <v>25</v>
      </c>
      <c r="J1780" s="339"/>
      <c r="K1780" s="338" t="s">
        <v>25</v>
      </c>
      <c r="L1780" s="339"/>
      <c r="M1780" s="338" t="s">
        <v>25</v>
      </c>
      <c r="N1780" s="339"/>
      <c r="O1780" s="338" t="s">
        <v>25</v>
      </c>
      <c r="P1780" s="339"/>
      <c r="Q1780" s="338" t="s">
        <v>25</v>
      </c>
      <c r="R1780" s="335" t="s">
        <v>21</v>
      </c>
      <c r="S1780" s="264" t="s">
        <v>414</v>
      </c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</row>
    <row r="1781" ht="7.5" customHeight="1">
      <c r="A1781" s="1"/>
      <c r="C1781" s="24"/>
      <c r="D1781" s="24"/>
      <c r="F1781" s="87"/>
      <c r="G1781" s="87"/>
      <c r="H1781" s="340"/>
      <c r="I1781" s="132"/>
      <c r="J1781" s="132"/>
      <c r="K1781" s="132"/>
      <c r="L1781" s="132"/>
      <c r="M1781" s="132"/>
      <c r="N1781" s="132"/>
      <c r="O1781" s="132"/>
      <c r="P1781" s="132"/>
      <c r="Q1781" s="132"/>
      <c r="S1781" s="20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</row>
    <row r="1782" ht="7.5" customHeight="1">
      <c r="A1782" s="7"/>
      <c r="C1782" s="24"/>
      <c r="D1782" s="24"/>
      <c r="F1782" s="337"/>
      <c r="G1782" s="336"/>
      <c r="H1782" s="208"/>
      <c r="I1782" s="336"/>
      <c r="J1782" s="337"/>
      <c r="K1782" s="336"/>
      <c r="L1782" s="337"/>
      <c r="M1782" s="336"/>
      <c r="N1782" s="208"/>
      <c r="O1782" s="336"/>
      <c r="P1782" s="208"/>
      <c r="Q1782" s="336"/>
      <c r="R1782" s="335" t="s">
        <v>21</v>
      </c>
      <c r="S1782" s="157" t="s">
        <v>415</v>
      </c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</row>
    <row r="1783" ht="7.5" customHeight="1">
      <c r="A1783" s="7"/>
      <c r="C1783" s="24"/>
      <c r="D1783" s="24"/>
      <c r="S1783" s="24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</row>
    <row r="1784" ht="7.5" customHeight="1">
      <c r="A1784" s="7"/>
      <c r="C1784" s="24"/>
      <c r="D1784" s="24"/>
      <c r="R1784" s="256"/>
      <c r="S1784" s="20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</row>
    <row r="1785" ht="7.5" customHeight="1">
      <c r="A1785" s="1"/>
      <c r="C1785" s="24"/>
      <c r="D1785" s="24"/>
      <c r="E1785" s="52"/>
      <c r="F1785" s="52"/>
      <c r="G1785" s="52"/>
      <c r="H1785" s="52"/>
      <c r="I1785" s="52"/>
      <c r="J1785" s="52"/>
      <c r="K1785" s="52"/>
      <c r="L1785" s="52"/>
      <c r="M1785" s="52"/>
      <c r="N1785" s="52"/>
      <c r="O1785" s="52"/>
      <c r="P1785" s="52"/>
      <c r="Q1785" s="52"/>
      <c r="R1785" s="335" t="s">
        <v>21</v>
      </c>
      <c r="S1785" s="341" t="s">
        <v>416</v>
      </c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</row>
    <row r="1786" ht="7.5" customHeight="1">
      <c r="A1786" s="1"/>
      <c r="C1786" s="24"/>
      <c r="D1786" s="24"/>
      <c r="E1786" s="52"/>
      <c r="F1786" s="52"/>
      <c r="G1786" s="52"/>
      <c r="H1786" s="52"/>
      <c r="I1786" s="52"/>
      <c r="J1786" s="52"/>
      <c r="K1786" s="52"/>
      <c r="L1786" s="52"/>
      <c r="M1786" s="52"/>
      <c r="N1786" s="52"/>
      <c r="O1786" s="52"/>
      <c r="P1786" s="52"/>
      <c r="Q1786" s="52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</row>
    <row r="1787" ht="7.5" customHeight="1">
      <c r="A1787" s="1"/>
      <c r="C1787" s="20"/>
      <c r="D1787" s="24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25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</row>
    <row r="1788" ht="7.5" customHeight="1">
      <c r="A1788" s="1"/>
      <c r="C1788" s="94" t="s">
        <v>417</v>
      </c>
      <c r="D1788" s="24"/>
      <c r="E1788" s="52"/>
      <c r="F1788" s="52"/>
      <c r="G1788" s="52"/>
      <c r="H1788" s="52"/>
      <c r="I1788" s="52"/>
      <c r="J1788" s="52"/>
      <c r="K1788" s="52"/>
      <c r="L1788" s="52"/>
      <c r="M1788" s="52"/>
      <c r="N1788" s="52"/>
      <c r="O1788" s="52"/>
      <c r="P1788" s="52"/>
      <c r="Q1788" s="52"/>
      <c r="R1788" s="335" t="s">
        <v>21</v>
      </c>
      <c r="S1788" s="155" t="s">
        <v>90</v>
      </c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</row>
    <row r="1789" ht="7.5" customHeight="1">
      <c r="A1789" s="1"/>
      <c r="C1789" s="24"/>
      <c r="D1789" s="24"/>
      <c r="E1789" s="342"/>
      <c r="F1789" s="342"/>
      <c r="G1789" s="342"/>
      <c r="H1789" s="342"/>
      <c r="I1789" s="342"/>
      <c r="J1789" s="342"/>
      <c r="K1789" s="342"/>
      <c r="L1789" s="342"/>
      <c r="M1789" s="342"/>
      <c r="N1789" s="342"/>
      <c r="O1789" s="342"/>
      <c r="P1789" s="342"/>
      <c r="Q1789" s="342"/>
      <c r="S1789" s="24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</row>
    <row r="1790" ht="7.5" customHeight="1">
      <c r="A1790" s="7"/>
      <c r="B1790" s="3"/>
      <c r="C1790" s="98"/>
      <c r="D1790" s="98"/>
      <c r="E1790" s="52"/>
      <c r="F1790" s="52"/>
      <c r="G1790" s="52"/>
      <c r="H1790" s="52"/>
      <c r="I1790" s="52"/>
      <c r="J1790" s="52"/>
      <c r="K1790" s="52"/>
      <c r="L1790" s="52"/>
      <c r="M1790" s="52"/>
      <c r="N1790" s="52"/>
      <c r="O1790" s="52"/>
      <c r="P1790" s="52"/>
      <c r="Q1790" s="52"/>
      <c r="R1790" s="256"/>
      <c r="S1790" s="20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</row>
    <row r="1791" ht="7.5" customHeight="1">
      <c r="A1791" s="7"/>
      <c r="B1791" s="329" t="s">
        <v>18</v>
      </c>
      <c r="C1791" s="107" t="s">
        <v>418</v>
      </c>
      <c r="D1791" s="72" t="s">
        <v>419</v>
      </c>
      <c r="E1791" s="343" t="s">
        <v>25</v>
      </c>
      <c r="F1791" s="344"/>
      <c r="G1791" s="345"/>
      <c r="H1791" s="345"/>
      <c r="I1791" s="343"/>
      <c r="J1791" s="343"/>
      <c r="K1791" s="343"/>
      <c r="L1791" s="343"/>
      <c r="M1791" s="343"/>
      <c r="N1791" s="343"/>
      <c r="O1791" s="343"/>
      <c r="P1791" s="343"/>
      <c r="Q1791" s="343"/>
      <c r="R1791" s="331" t="s">
        <v>21</v>
      </c>
      <c r="S1791" s="346" t="s">
        <v>420</v>
      </c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</row>
    <row r="1792" ht="7.5" customHeight="1">
      <c r="A1792" s="7"/>
      <c r="C1792" s="24"/>
      <c r="D1792" s="24"/>
      <c r="F1792" s="332"/>
      <c r="G1792" s="334"/>
      <c r="H1792" s="334"/>
      <c r="I1792" s="208"/>
      <c r="J1792" s="208"/>
      <c r="K1792" s="208"/>
      <c r="L1792" s="208"/>
      <c r="M1792" s="208"/>
      <c r="N1792" s="208"/>
      <c r="O1792" s="208"/>
      <c r="P1792" s="208"/>
      <c r="Q1792" s="208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</row>
    <row r="1793" ht="7.5" customHeight="1">
      <c r="A1793" s="7"/>
      <c r="C1793" s="24"/>
      <c r="D1793" s="24"/>
      <c r="F1793" s="332"/>
      <c r="G1793" s="334"/>
      <c r="H1793" s="334"/>
      <c r="I1793" s="208"/>
      <c r="J1793" s="208"/>
      <c r="K1793" s="208"/>
      <c r="L1793" s="208"/>
      <c r="M1793" s="208"/>
      <c r="N1793" s="208"/>
      <c r="O1793" s="208"/>
      <c r="P1793" s="208"/>
      <c r="Q1793" s="208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</row>
    <row r="1794" ht="7.5" customHeight="1">
      <c r="A1794" s="7"/>
      <c r="C1794" s="24"/>
      <c r="D1794" s="24"/>
      <c r="F1794" s="342"/>
      <c r="G1794" s="342"/>
      <c r="H1794" s="342"/>
      <c r="I1794" s="342"/>
      <c r="J1794" s="342"/>
      <c r="K1794" s="342"/>
      <c r="L1794" s="342"/>
      <c r="M1794" s="342"/>
      <c r="N1794" s="342"/>
      <c r="O1794" s="342"/>
      <c r="P1794" s="342"/>
      <c r="Q1794" s="342"/>
      <c r="R1794" s="335" t="s">
        <v>21</v>
      </c>
      <c r="S1794" s="157" t="s">
        <v>413</v>
      </c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</row>
    <row r="1795" ht="7.5" customHeight="1">
      <c r="A1795" s="7"/>
      <c r="C1795" s="24"/>
      <c r="D1795" s="24"/>
      <c r="F1795" s="342"/>
      <c r="G1795" s="342"/>
      <c r="H1795" s="342"/>
      <c r="I1795" s="342"/>
      <c r="J1795" s="342"/>
      <c r="K1795" s="342"/>
      <c r="L1795" s="342"/>
      <c r="M1795" s="342"/>
      <c r="N1795" s="342"/>
      <c r="O1795" s="342"/>
      <c r="P1795" s="342"/>
      <c r="Q1795" s="342"/>
      <c r="S1795" s="24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</row>
    <row r="1796" ht="7.5" customHeight="1">
      <c r="A1796" s="7"/>
      <c r="C1796" s="24"/>
      <c r="D1796" s="24"/>
      <c r="F1796" s="258"/>
      <c r="G1796" s="258"/>
      <c r="H1796" s="258"/>
      <c r="I1796" s="258"/>
      <c r="J1796" s="258"/>
      <c r="K1796" s="258"/>
      <c r="L1796" s="258"/>
      <c r="M1796" s="258"/>
      <c r="N1796" s="258"/>
      <c r="O1796" s="258"/>
      <c r="P1796" s="258"/>
      <c r="Q1796" s="258"/>
      <c r="R1796" s="256"/>
      <c r="S1796" s="24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</row>
    <row r="1797" ht="7.5" customHeight="1">
      <c r="A1797" s="25"/>
      <c r="C1797" s="24"/>
      <c r="D1797" s="24"/>
      <c r="F1797" s="258"/>
      <c r="G1797" s="258"/>
      <c r="H1797" s="258"/>
      <c r="I1797" s="258"/>
      <c r="J1797" s="258"/>
      <c r="K1797" s="258"/>
      <c r="L1797" s="258"/>
      <c r="M1797" s="258"/>
      <c r="N1797" s="258"/>
      <c r="O1797" s="258"/>
      <c r="P1797" s="258"/>
      <c r="Q1797" s="258"/>
      <c r="S1797" s="24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</row>
    <row r="1798" ht="7.5" customHeight="1">
      <c r="A1798" s="25"/>
      <c r="C1798" s="24"/>
      <c r="D1798" s="24"/>
      <c r="F1798" s="85">
        <v>1308.70575</v>
      </c>
      <c r="G1798" s="86">
        <f>ROUND(F1798*mark_up,0)</f>
        <v>5745</v>
      </c>
      <c r="H1798" s="338"/>
      <c r="I1798" s="338" t="s">
        <v>25</v>
      </c>
      <c r="J1798" s="339"/>
      <c r="K1798" s="338" t="s">
        <v>25</v>
      </c>
      <c r="L1798" s="339"/>
      <c r="M1798" s="338" t="s">
        <v>25</v>
      </c>
      <c r="N1798" s="339"/>
      <c r="O1798" s="338" t="s">
        <v>25</v>
      </c>
      <c r="P1798" s="339"/>
      <c r="Q1798" s="338" t="s">
        <v>25</v>
      </c>
      <c r="S1798" s="20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</row>
    <row r="1799" ht="7.5" customHeight="1">
      <c r="A1799" s="25"/>
      <c r="C1799" s="24"/>
      <c r="D1799" s="24"/>
      <c r="F1799" s="87"/>
      <c r="G1799" s="87"/>
      <c r="H1799" s="340"/>
      <c r="I1799" s="132"/>
      <c r="J1799" s="132"/>
      <c r="K1799" s="132"/>
      <c r="L1799" s="132"/>
      <c r="M1799" s="132"/>
      <c r="N1799" s="132"/>
      <c r="O1799" s="132"/>
      <c r="P1799" s="132"/>
      <c r="Q1799" s="132"/>
      <c r="R1799" s="335" t="s">
        <v>21</v>
      </c>
      <c r="S1799" s="157" t="s">
        <v>415</v>
      </c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</row>
    <row r="1800" ht="7.5" customHeight="1">
      <c r="A1800" s="7"/>
      <c r="C1800" s="24"/>
      <c r="D1800" s="24"/>
      <c r="F1800" s="52"/>
      <c r="G1800" s="52"/>
      <c r="H1800" s="52"/>
      <c r="I1800" s="52"/>
      <c r="J1800" s="52"/>
      <c r="K1800" s="52"/>
      <c r="L1800" s="52"/>
      <c r="M1800" s="52"/>
      <c r="N1800" s="52"/>
      <c r="O1800" s="52"/>
      <c r="P1800" s="52"/>
      <c r="Q1800" s="52"/>
      <c r="S1800" s="24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</row>
    <row r="1801" ht="7.5" customHeight="1">
      <c r="A1801" s="25"/>
      <c r="C1801" s="24"/>
      <c r="D1801" s="24"/>
      <c r="F1801" s="258"/>
      <c r="G1801" s="258"/>
      <c r="H1801" s="258"/>
      <c r="I1801" s="258"/>
      <c r="J1801" s="258"/>
      <c r="K1801" s="258"/>
      <c r="L1801" s="258"/>
      <c r="M1801" s="258"/>
      <c r="N1801" s="258"/>
      <c r="O1801" s="258"/>
      <c r="P1801" s="258"/>
      <c r="Q1801" s="258"/>
      <c r="R1801" s="256"/>
      <c r="S1801" s="20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</row>
    <row r="1802" ht="7.5" customHeight="1">
      <c r="A1802" s="25"/>
      <c r="C1802" s="24"/>
      <c r="D1802" s="24"/>
      <c r="F1802" s="258"/>
      <c r="G1802" s="258"/>
      <c r="H1802" s="258"/>
      <c r="I1802" s="258"/>
      <c r="J1802" s="258"/>
      <c r="K1802" s="258"/>
      <c r="L1802" s="258"/>
      <c r="M1802" s="258"/>
      <c r="N1802" s="258"/>
      <c r="O1802" s="258"/>
      <c r="P1802" s="258"/>
      <c r="Q1802" s="258"/>
      <c r="R1802" s="335" t="s">
        <v>21</v>
      </c>
      <c r="S1802" s="157" t="s">
        <v>416</v>
      </c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</row>
    <row r="1803" ht="7.5" customHeight="1">
      <c r="A1803" s="25"/>
      <c r="C1803" s="20"/>
      <c r="D1803" s="24"/>
      <c r="F1803" s="258"/>
      <c r="G1803" s="258"/>
      <c r="H1803" s="258"/>
      <c r="I1803" s="258"/>
      <c r="J1803" s="258"/>
      <c r="K1803" s="258"/>
      <c r="L1803" s="258"/>
      <c r="M1803" s="258"/>
      <c r="N1803" s="258"/>
      <c r="O1803" s="77"/>
      <c r="P1803" s="258"/>
      <c r="Q1803" s="258"/>
      <c r="S1803" s="24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</row>
    <row r="1804" ht="7.5" customHeight="1">
      <c r="A1804" s="7"/>
      <c r="C1804" s="94" t="s">
        <v>421</v>
      </c>
      <c r="D1804" s="24"/>
      <c r="F1804" s="89"/>
      <c r="G1804" s="198"/>
      <c r="H1804" s="103"/>
      <c r="I1804" s="77"/>
      <c r="J1804" s="103"/>
      <c r="K1804" s="168"/>
      <c r="L1804" s="103"/>
      <c r="M1804" s="258"/>
      <c r="N1804" s="91"/>
      <c r="O1804" s="77"/>
      <c r="P1804" s="91"/>
      <c r="Q1804" s="77"/>
      <c r="R1804" s="335"/>
      <c r="S1804" s="20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</row>
    <row r="1805" ht="7.5" customHeight="1">
      <c r="A1805" s="7"/>
      <c r="C1805" s="24"/>
      <c r="D1805" s="24"/>
      <c r="G1805" s="198"/>
      <c r="H1805" s="103"/>
      <c r="I1805" s="77"/>
      <c r="J1805" s="103"/>
      <c r="K1805" s="168"/>
      <c r="L1805" s="103"/>
      <c r="M1805" s="77"/>
      <c r="N1805" s="91"/>
      <c r="O1805" s="77"/>
      <c r="P1805" s="91"/>
      <c r="Q1805" s="77"/>
      <c r="R1805" s="335" t="s">
        <v>21</v>
      </c>
      <c r="S1805" s="157" t="s">
        <v>422</v>
      </c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</row>
    <row r="1806" ht="7.5" customHeight="1">
      <c r="A1806" s="7"/>
      <c r="B1806" s="3"/>
      <c r="C1806" s="98"/>
      <c r="D1806" s="98"/>
      <c r="E1806" s="3"/>
      <c r="F1806" s="347"/>
      <c r="G1806" s="348"/>
      <c r="H1806" s="348"/>
      <c r="I1806" s="348"/>
      <c r="J1806" s="348"/>
      <c r="K1806" s="348"/>
      <c r="L1806" s="348"/>
      <c r="M1806" s="348"/>
      <c r="N1806" s="348"/>
      <c r="O1806" s="348"/>
      <c r="P1806" s="348"/>
      <c r="Q1806" s="348"/>
      <c r="S1806" s="20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</row>
    <row r="1807" ht="7.5" customHeight="1">
      <c r="A1807" s="7"/>
      <c r="B1807" s="70" t="s">
        <v>18</v>
      </c>
      <c r="C1807" s="107" t="s">
        <v>423</v>
      </c>
      <c r="D1807" s="72" t="s">
        <v>424</v>
      </c>
      <c r="E1807" s="343" t="s">
        <v>25</v>
      </c>
      <c r="F1807" s="342"/>
      <c r="G1807" s="342"/>
      <c r="H1807" s="342"/>
      <c r="I1807" s="342"/>
      <c r="J1807" s="342"/>
      <c r="K1807" s="342"/>
      <c r="L1807" s="342"/>
      <c r="M1807" s="342"/>
      <c r="N1807" s="342"/>
      <c r="O1807" s="342"/>
      <c r="P1807" s="342"/>
      <c r="Q1807" s="342"/>
      <c r="R1807" s="331" t="s">
        <v>21</v>
      </c>
      <c r="S1807" s="167" t="s">
        <v>425</v>
      </c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</row>
    <row r="1808" ht="7.5" customHeight="1">
      <c r="A1808" s="7"/>
      <c r="B1808" s="24"/>
      <c r="C1808" s="24"/>
      <c r="D1808" s="24"/>
      <c r="F1808" s="208"/>
      <c r="G1808" s="342"/>
      <c r="H1808" s="342"/>
      <c r="I1808" s="342"/>
      <c r="J1808" s="342"/>
      <c r="K1808" s="342"/>
      <c r="L1808" s="208"/>
      <c r="M1808" s="258"/>
      <c r="N1808" s="208"/>
      <c r="O1808" s="52"/>
      <c r="P1808" s="208"/>
      <c r="Q1808" s="336"/>
      <c r="S1808" s="24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</row>
    <row r="1809" ht="7.5" customHeight="1">
      <c r="A1809" s="7"/>
      <c r="B1809" s="24"/>
      <c r="C1809" s="24"/>
      <c r="D1809" s="24"/>
      <c r="F1809" s="208"/>
      <c r="G1809" s="342"/>
      <c r="H1809" s="342"/>
      <c r="I1809" s="342"/>
      <c r="J1809" s="342"/>
      <c r="K1809" s="342"/>
      <c r="L1809" s="52"/>
      <c r="M1809" s="258"/>
      <c r="N1809" s="208"/>
      <c r="O1809" s="258"/>
      <c r="P1809" s="208"/>
      <c r="Q1809" s="336"/>
      <c r="R1809" s="256"/>
      <c r="S1809" s="24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</row>
    <row r="1810" ht="7.5" customHeight="1">
      <c r="A1810" s="25"/>
      <c r="B1810" s="24"/>
      <c r="C1810" s="24"/>
      <c r="D1810" s="24"/>
      <c r="S1810" s="24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</row>
    <row r="1811" ht="7.5" customHeight="1">
      <c r="A1811" s="25"/>
      <c r="B1811" s="24"/>
      <c r="C1811" s="24"/>
      <c r="D1811" s="24"/>
      <c r="F1811" s="208"/>
      <c r="G1811" s="342"/>
      <c r="H1811" s="342"/>
      <c r="I1811" s="342"/>
      <c r="J1811" s="342"/>
      <c r="K1811" s="342"/>
      <c r="L1811" s="52"/>
      <c r="M1811" s="349" t="s">
        <v>174</v>
      </c>
      <c r="N1811" s="208"/>
      <c r="O1811" s="349" t="s">
        <v>426</v>
      </c>
      <c r="P1811" s="52"/>
      <c r="Q1811" s="52"/>
      <c r="S1811" s="20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</row>
    <row r="1812" ht="7.5" customHeight="1">
      <c r="A1812" s="25"/>
      <c r="B1812" s="24"/>
      <c r="C1812" s="24"/>
      <c r="D1812" s="24"/>
      <c r="F1812" s="52"/>
      <c r="G1812" s="52"/>
      <c r="H1812" s="52"/>
      <c r="I1812" s="52"/>
      <c r="J1812" s="52"/>
      <c r="K1812" s="52"/>
      <c r="L1812" s="52"/>
      <c r="N1812" s="52"/>
      <c r="P1812" s="52"/>
      <c r="Q1812" s="52"/>
      <c r="R1812" s="335" t="s">
        <v>21</v>
      </c>
      <c r="S1812" s="350" t="s">
        <v>413</v>
      </c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</row>
    <row r="1813" ht="7.5" customHeight="1">
      <c r="A1813" s="1"/>
      <c r="B1813" s="24"/>
      <c r="C1813" s="24"/>
      <c r="D1813" s="24"/>
      <c r="F1813" s="52"/>
      <c r="G1813" s="52"/>
      <c r="H1813" s="52"/>
      <c r="I1813" s="52"/>
      <c r="J1813" s="52"/>
      <c r="K1813" s="52"/>
      <c r="L1813" s="52"/>
      <c r="M1813" s="132"/>
      <c r="N1813" s="52"/>
      <c r="P1813" s="52"/>
      <c r="Q1813" s="52"/>
      <c r="S1813" s="24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</row>
    <row r="1814" ht="7.5" customHeight="1">
      <c r="A1814" s="1"/>
      <c r="B1814" s="24"/>
      <c r="C1814" s="24"/>
      <c r="D1814" s="24"/>
      <c r="F1814" s="339"/>
      <c r="G1814" s="338" t="s">
        <v>25</v>
      </c>
      <c r="H1814" s="338"/>
      <c r="I1814" s="338" t="s">
        <v>25</v>
      </c>
      <c r="J1814" s="338"/>
      <c r="K1814" s="338" t="s">
        <v>25</v>
      </c>
      <c r="L1814" s="85">
        <v>2089.3425</v>
      </c>
      <c r="M1814" s="86">
        <f>ROUND(L1814*mark_up,0)</f>
        <v>9172</v>
      </c>
      <c r="N1814" s="86"/>
      <c r="O1814" s="86">
        <f>ROUND(M1814*1.92115384615384,0)</f>
        <v>17621</v>
      </c>
      <c r="P1814" s="338"/>
      <c r="Q1814" s="338" t="s">
        <v>25</v>
      </c>
      <c r="R1814" s="256"/>
      <c r="S1814" s="20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</row>
    <row r="1815" ht="7.5" customHeight="1">
      <c r="A1815" s="1"/>
      <c r="B1815" s="24"/>
      <c r="C1815" s="24"/>
      <c r="D1815" s="24"/>
      <c r="F1815" s="132"/>
      <c r="G1815" s="132"/>
      <c r="H1815" s="340"/>
      <c r="I1815" s="132"/>
      <c r="J1815" s="340"/>
      <c r="K1815" s="132"/>
      <c r="L1815" s="87"/>
      <c r="M1815" s="87"/>
      <c r="N1815" s="87"/>
      <c r="O1815" s="87"/>
      <c r="P1815" s="340"/>
      <c r="Q1815" s="132"/>
      <c r="R1815" s="335" t="s">
        <v>21</v>
      </c>
      <c r="S1815" s="157" t="s">
        <v>427</v>
      </c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</row>
    <row r="1816" ht="7.5" customHeight="1">
      <c r="A1816" s="1"/>
      <c r="B1816" s="24"/>
      <c r="C1816" s="24"/>
      <c r="D1816" s="24"/>
      <c r="S1816" s="24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</row>
    <row r="1817" ht="7.5" customHeight="1">
      <c r="A1817" s="1"/>
      <c r="B1817" s="24"/>
      <c r="C1817" s="24"/>
      <c r="D1817" s="24"/>
      <c r="R1817" s="256"/>
      <c r="S1817" s="20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</row>
    <row r="1818" ht="7.5" customHeight="1">
      <c r="A1818" s="1"/>
      <c r="B1818" s="24"/>
      <c r="C1818" s="24"/>
      <c r="D1818" s="24"/>
      <c r="R1818" s="335" t="s">
        <v>21</v>
      </c>
      <c r="S1818" s="157" t="s">
        <v>176</v>
      </c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</row>
    <row r="1819" ht="7.5" customHeight="1">
      <c r="A1819" s="1"/>
      <c r="B1819" s="24"/>
      <c r="C1819" s="24"/>
      <c r="D1819" s="24"/>
      <c r="S1819" s="24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</row>
    <row r="1820" ht="7.5" customHeight="1">
      <c r="A1820" s="1"/>
      <c r="B1820" s="24"/>
      <c r="C1820" s="24"/>
      <c r="D1820" s="24"/>
      <c r="R1820" s="335"/>
      <c r="S1820" s="20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</row>
    <row r="1821" ht="7.5" customHeight="1">
      <c r="A1821" s="1"/>
      <c r="B1821" s="24"/>
      <c r="C1821" s="24"/>
      <c r="D1821" s="24"/>
      <c r="F1821" s="89"/>
      <c r="G1821" s="198"/>
      <c r="H1821" s="103"/>
      <c r="I1821" s="77"/>
      <c r="J1821" s="103"/>
      <c r="K1821" s="168"/>
      <c r="L1821" s="103"/>
      <c r="M1821" s="77"/>
      <c r="N1821" s="91"/>
      <c r="O1821" s="77"/>
      <c r="P1821" s="91"/>
      <c r="Q1821" s="77"/>
      <c r="R1821" s="335" t="s">
        <v>21</v>
      </c>
      <c r="S1821" s="157" t="s">
        <v>35</v>
      </c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</row>
    <row r="1822" ht="7.5" customHeight="1">
      <c r="A1822" s="1"/>
      <c r="B1822" s="24"/>
      <c r="C1822" s="24"/>
      <c r="D1822" s="24"/>
      <c r="G1822" s="198"/>
      <c r="H1822" s="103"/>
      <c r="I1822" s="77"/>
      <c r="J1822" s="103"/>
      <c r="K1822" s="168"/>
      <c r="L1822" s="103"/>
      <c r="M1822" s="77"/>
      <c r="N1822" s="91"/>
      <c r="O1822" s="77"/>
      <c r="P1822" s="91"/>
      <c r="Q1822" s="77"/>
      <c r="S1822" s="24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</row>
    <row r="1823" ht="7.5" customHeight="1">
      <c r="A1823" s="1"/>
      <c r="B1823" s="24"/>
      <c r="C1823" s="24"/>
      <c r="D1823" s="20"/>
      <c r="R1823" s="256"/>
      <c r="S1823" s="20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</row>
    <row r="1824" ht="7.5" customHeight="1">
      <c r="A1824" s="25"/>
      <c r="B1824" s="24"/>
      <c r="C1824" s="20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</row>
    <row r="1825" ht="7.5" customHeight="1">
      <c r="A1825" s="25"/>
      <c r="B1825" s="24"/>
      <c r="C1825" s="94" t="s">
        <v>428</v>
      </c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</row>
    <row r="1826" ht="7.5" customHeight="1">
      <c r="A1826" s="25"/>
      <c r="B1826" s="24"/>
      <c r="C1826" s="24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</row>
    <row r="1827" ht="7.5" customHeight="1">
      <c r="A1827" s="1"/>
      <c r="B1827" s="98"/>
      <c r="C1827" s="98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</row>
    <row r="1828" ht="11.25" customHeight="1">
      <c r="A1828" s="1"/>
      <c r="B1828" s="351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32"/>
      <c r="N1828" s="32"/>
      <c r="O1828" s="32"/>
      <c r="P1828" s="32"/>
      <c r="Q1828" s="32"/>
      <c r="R1828" s="32"/>
      <c r="S1828" s="165" t="s">
        <v>43</v>
      </c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</row>
    <row r="1829" ht="11.25" customHeight="1">
      <c r="A1829" s="1"/>
      <c r="B1829" s="54"/>
      <c r="C1829" s="88"/>
      <c r="D1829" s="54"/>
      <c r="E1829" s="54"/>
      <c r="F1829" s="54"/>
      <c r="G1829" s="54"/>
      <c r="H1829" s="54"/>
      <c r="I1829" s="54"/>
      <c r="J1829" s="54"/>
      <c r="K1829" s="54"/>
      <c r="L1829" s="54"/>
      <c r="M1829" s="54"/>
      <c r="N1829" s="54"/>
      <c r="O1829" s="54"/>
      <c r="P1829" s="54"/>
      <c r="Q1829" s="54"/>
      <c r="R1829" s="58"/>
      <c r="S1829" s="87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</row>
    <row r="1830" ht="11.25" customHeight="1">
      <c r="A1830" s="1"/>
      <c r="B1830" s="352" t="s">
        <v>429</v>
      </c>
      <c r="C1830" s="353"/>
      <c r="D1830" s="353"/>
      <c r="E1830" s="353"/>
      <c r="F1830" s="353"/>
      <c r="G1830" s="353"/>
      <c r="H1830" s="353"/>
      <c r="I1830" s="353"/>
      <c r="J1830" s="353"/>
      <c r="K1830" s="353"/>
      <c r="L1830" s="353"/>
      <c r="M1830" s="353"/>
      <c r="N1830" s="353"/>
      <c r="O1830" s="353"/>
      <c r="P1830" s="353"/>
      <c r="Q1830" s="353"/>
      <c r="R1830" s="353"/>
      <c r="S1830" s="353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</row>
    <row r="1831" ht="61.5" customHeight="1">
      <c r="A1831" s="1"/>
      <c r="B1831" s="2"/>
      <c r="C1831" s="3"/>
      <c r="D1831" s="3"/>
      <c r="E1831" s="61"/>
      <c r="F1831" s="61"/>
      <c r="G1831" s="61"/>
      <c r="H1831" s="61"/>
      <c r="I1831" s="61"/>
      <c r="J1831" s="61"/>
      <c r="K1831" s="61"/>
      <c r="L1831" s="61"/>
      <c r="M1831" s="61"/>
      <c r="N1831" s="61"/>
      <c r="O1831" s="62" t="s">
        <v>5</v>
      </c>
      <c r="P1831" s="63"/>
      <c r="Q1831" s="63"/>
      <c r="R1831" s="63"/>
      <c r="S1831" s="64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</row>
    <row r="1832" ht="34.5" customHeight="1">
      <c r="A1832" s="1"/>
      <c r="B1832" s="244" t="s">
        <v>6</v>
      </c>
      <c r="C1832" s="244" t="s">
        <v>7</v>
      </c>
      <c r="D1832" s="244" t="s">
        <v>8</v>
      </c>
      <c r="E1832" s="244" t="s">
        <v>9</v>
      </c>
      <c r="F1832" s="245" t="s">
        <v>10</v>
      </c>
      <c r="G1832" s="246" t="s">
        <v>11</v>
      </c>
      <c r="H1832" s="245" t="s">
        <v>10</v>
      </c>
      <c r="I1832" s="246" t="s">
        <v>12</v>
      </c>
      <c r="J1832" s="245" t="s">
        <v>10</v>
      </c>
      <c r="K1832" s="246" t="s">
        <v>13</v>
      </c>
      <c r="L1832" s="245" t="s">
        <v>10</v>
      </c>
      <c r="M1832" s="246" t="s">
        <v>14</v>
      </c>
      <c r="N1832" s="245" t="s">
        <v>10</v>
      </c>
      <c r="O1832" s="246" t="s">
        <v>15</v>
      </c>
      <c r="P1832" s="245" t="s">
        <v>10</v>
      </c>
      <c r="Q1832" s="246" t="s">
        <v>16</v>
      </c>
      <c r="R1832" s="247" t="s">
        <v>17</v>
      </c>
      <c r="S1832" s="69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</row>
    <row r="1833" ht="7.5" customHeight="1">
      <c r="A1833" s="1"/>
      <c r="B1833" s="70" t="s">
        <v>18</v>
      </c>
      <c r="C1833" s="107" t="s">
        <v>430</v>
      </c>
      <c r="D1833" s="72" t="s">
        <v>424</v>
      </c>
      <c r="E1833" s="148" t="s">
        <v>25</v>
      </c>
      <c r="F1833" s="282"/>
      <c r="G1833" s="282"/>
      <c r="H1833" s="282"/>
      <c r="I1833" s="282"/>
      <c r="J1833" s="282"/>
      <c r="K1833" s="282"/>
      <c r="L1833" s="282"/>
      <c r="M1833" s="282"/>
      <c r="N1833" s="282"/>
      <c r="O1833" s="282"/>
      <c r="P1833" s="282"/>
      <c r="Q1833" s="282"/>
      <c r="R1833" s="75" t="s">
        <v>21</v>
      </c>
      <c r="S1833" s="354" t="s">
        <v>425</v>
      </c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</row>
    <row r="1834" ht="7.5" customHeight="1">
      <c r="A1834" s="1"/>
      <c r="B1834" s="24"/>
      <c r="C1834" s="24"/>
      <c r="D1834" s="24"/>
      <c r="E1834" s="24"/>
      <c r="R1834" s="20"/>
      <c r="S1834" s="24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</row>
    <row r="1835" ht="7.5" customHeight="1">
      <c r="A1835" s="1"/>
      <c r="B1835" s="24"/>
      <c r="C1835" s="24"/>
      <c r="D1835" s="24"/>
      <c r="E1835" s="24"/>
      <c r="R1835" s="83"/>
      <c r="S1835" s="24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</row>
    <row r="1836" ht="7.5" customHeight="1">
      <c r="A1836" s="1"/>
      <c r="B1836" s="24"/>
      <c r="C1836" s="24"/>
      <c r="D1836" s="24"/>
      <c r="E1836" s="24"/>
      <c r="S1836" s="20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</row>
    <row r="1837" ht="7.5" customHeight="1">
      <c r="A1837" s="1"/>
      <c r="B1837" s="24"/>
      <c r="C1837" s="24"/>
      <c r="D1837" s="24"/>
      <c r="E1837" s="24"/>
      <c r="R1837" s="80" t="s">
        <v>21</v>
      </c>
      <c r="S1837" s="157" t="s">
        <v>413</v>
      </c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</row>
    <row r="1838" ht="7.5" customHeight="1">
      <c r="A1838" s="1"/>
      <c r="B1838" s="24"/>
      <c r="C1838" s="24"/>
      <c r="D1838" s="24"/>
      <c r="E1838" s="24"/>
      <c r="R1838" s="20"/>
      <c r="S1838" s="24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</row>
    <row r="1839" ht="7.5" customHeight="1">
      <c r="A1839" s="1"/>
      <c r="B1839" s="24"/>
      <c r="C1839" s="24"/>
      <c r="D1839" s="24"/>
      <c r="E1839" s="24"/>
      <c r="R1839" s="79"/>
      <c r="S1839" s="24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</row>
    <row r="1840" ht="7.5" customHeight="1">
      <c r="A1840" s="1"/>
      <c r="B1840" s="24"/>
      <c r="C1840" s="24"/>
      <c r="D1840" s="24"/>
      <c r="E1840" s="24"/>
      <c r="S1840" s="24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</row>
    <row r="1841" ht="7.5" customHeight="1">
      <c r="A1841" s="1"/>
      <c r="B1841" s="24"/>
      <c r="C1841" s="24"/>
      <c r="D1841" s="24"/>
      <c r="E1841" s="24"/>
      <c r="S1841" s="20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</row>
    <row r="1842" ht="7.5" customHeight="1">
      <c r="A1842" s="1"/>
      <c r="B1842" s="24"/>
      <c r="C1842" s="24"/>
      <c r="D1842" s="24"/>
      <c r="E1842" s="24"/>
      <c r="G1842" s="208"/>
      <c r="H1842" s="208"/>
      <c r="I1842" s="208"/>
      <c r="J1842" s="208"/>
      <c r="K1842" s="208"/>
      <c r="L1842" s="208"/>
      <c r="M1842" s="52"/>
      <c r="N1842" s="208"/>
      <c r="O1842" s="336"/>
      <c r="P1842" s="208"/>
      <c r="Q1842" s="208"/>
      <c r="R1842" s="80" t="s">
        <v>21</v>
      </c>
      <c r="S1842" s="157" t="s">
        <v>431</v>
      </c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</row>
    <row r="1843" ht="7.5" customHeight="1">
      <c r="A1843" s="1"/>
      <c r="B1843" s="24"/>
      <c r="C1843" s="24"/>
      <c r="D1843" s="24"/>
      <c r="E1843" s="24"/>
      <c r="H1843" s="208"/>
      <c r="I1843" s="208"/>
      <c r="J1843" s="208"/>
      <c r="K1843" s="208"/>
      <c r="L1843" s="208"/>
      <c r="M1843" s="349" t="s">
        <v>174</v>
      </c>
      <c r="N1843" s="208"/>
      <c r="O1843" s="52"/>
      <c r="P1843" s="208"/>
      <c r="R1843" s="20"/>
      <c r="S1843" s="24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</row>
    <row r="1844" ht="7.5" customHeight="1">
      <c r="A1844" s="1"/>
      <c r="B1844" s="24"/>
      <c r="C1844" s="24"/>
      <c r="D1844" s="24"/>
      <c r="E1844" s="24"/>
      <c r="G1844" s="208"/>
      <c r="H1844" s="208"/>
      <c r="I1844" s="208"/>
      <c r="J1844" s="208"/>
      <c r="K1844" s="208"/>
      <c r="L1844" s="208"/>
      <c r="N1844" s="208"/>
      <c r="O1844" s="349" t="s">
        <v>175</v>
      </c>
      <c r="P1844" s="208"/>
      <c r="Q1844" s="208"/>
      <c r="R1844" s="79"/>
      <c r="S1844" s="20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</row>
    <row r="1845" ht="7.5" customHeight="1">
      <c r="A1845" s="1"/>
      <c r="B1845" s="24"/>
      <c r="C1845" s="24"/>
      <c r="D1845" s="24"/>
      <c r="E1845" s="24"/>
      <c r="H1845" s="208"/>
      <c r="I1845" s="208"/>
      <c r="J1845" s="208"/>
      <c r="K1845" s="208"/>
      <c r="L1845" s="208"/>
      <c r="N1845" s="208"/>
      <c r="P1845" s="208"/>
      <c r="R1845" s="80" t="s">
        <v>21</v>
      </c>
      <c r="S1845" s="157" t="s">
        <v>432</v>
      </c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</row>
    <row r="1846" ht="7.5" customHeight="1">
      <c r="A1846" s="1"/>
      <c r="B1846" s="24"/>
      <c r="C1846" s="24"/>
      <c r="D1846" s="24"/>
      <c r="E1846" s="24"/>
      <c r="F1846" s="338"/>
      <c r="G1846" s="338" t="s">
        <v>25</v>
      </c>
      <c r="H1846" s="338"/>
      <c r="I1846" s="338" t="s">
        <v>25</v>
      </c>
      <c r="J1846" s="338"/>
      <c r="K1846" s="338" t="s">
        <v>25</v>
      </c>
      <c r="L1846" s="85">
        <v>2300.277</v>
      </c>
      <c r="M1846" s="86">
        <f>ROUND(L1846*mark_up,0)</f>
        <v>10098</v>
      </c>
      <c r="N1846" s="86"/>
      <c r="O1846" s="86">
        <f>ROUND(M1846*1.91703056768559,0)</f>
        <v>19358</v>
      </c>
      <c r="P1846" s="338"/>
      <c r="Q1846" s="338" t="s">
        <v>25</v>
      </c>
      <c r="R1846" s="20"/>
      <c r="S1846" s="24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</row>
    <row r="1847" ht="7.5" customHeight="1">
      <c r="A1847" s="1"/>
      <c r="B1847" s="24"/>
      <c r="C1847" s="24"/>
      <c r="D1847" s="24"/>
      <c r="E1847" s="24"/>
      <c r="F1847" s="132"/>
      <c r="G1847" s="132"/>
      <c r="H1847" s="340"/>
      <c r="I1847" s="132"/>
      <c r="J1847" s="340"/>
      <c r="K1847" s="132"/>
      <c r="L1847" s="87"/>
      <c r="M1847" s="87"/>
      <c r="N1847" s="87"/>
      <c r="O1847" s="87"/>
      <c r="P1847" s="340"/>
      <c r="Q1847" s="132"/>
      <c r="S1847" s="24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</row>
    <row r="1848" ht="7.5" customHeight="1">
      <c r="A1848" s="1"/>
      <c r="B1848" s="24"/>
      <c r="C1848" s="24"/>
      <c r="D1848" s="24"/>
      <c r="E1848" s="24"/>
      <c r="S1848" s="24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</row>
    <row r="1849" ht="7.5" customHeight="1">
      <c r="A1849" s="1"/>
      <c r="B1849" s="24"/>
      <c r="C1849" s="24"/>
      <c r="D1849" s="24"/>
      <c r="E1849" s="24"/>
      <c r="S1849" s="20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</row>
    <row r="1850" ht="7.5" customHeight="1">
      <c r="A1850" s="1"/>
      <c r="B1850" s="24"/>
      <c r="C1850" s="24"/>
      <c r="D1850" s="24"/>
      <c r="E1850" s="24"/>
      <c r="R1850" s="80" t="s">
        <v>21</v>
      </c>
      <c r="S1850" s="341" t="s">
        <v>176</v>
      </c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</row>
    <row r="1851" ht="7.5" customHeight="1">
      <c r="A1851" s="1"/>
      <c r="B1851" s="24"/>
      <c r="C1851" s="24"/>
      <c r="D1851" s="24"/>
      <c r="E1851" s="24"/>
      <c r="R1851" s="20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</row>
    <row r="1852" ht="7.5" customHeight="1">
      <c r="A1852" s="1"/>
      <c r="B1852" s="24"/>
      <c r="C1852" s="24"/>
      <c r="D1852" s="24"/>
      <c r="E1852" s="24"/>
      <c r="R1852" s="79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</row>
    <row r="1853" ht="7.5" customHeight="1">
      <c r="A1853" s="1"/>
      <c r="B1853" s="24"/>
      <c r="C1853" s="24"/>
      <c r="D1853" s="24"/>
      <c r="E1853" s="24"/>
      <c r="R1853" s="80" t="s">
        <v>21</v>
      </c>
      <c r="S1853" s="341" t="s">
        <v>35</v>
      </c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</row>
    <row r="1854" ht="7.5" customHeight="1">
      <c r="A1854" s="1"/>
      <c r="B1854" s="24"/>
      <c r="C1854" s="24"/>
      <c r="D1854" s="24"/>
      <c r="E1854" s="24"/>
      <c r="R1854" s="20"/>
      <c r="T1854" s="355" t="s">
        <v>433</v>
      </c>
      <c r="U1854" s="43"/>
      <c r="V1854" s="43"/>
      <c r="W1854" s="239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</row>
    <row r="1855" ht="7.5" customHeight="1">
      <c r="A1855" s="1"/>
      <c r="B1855" s="24"/>
      <c r="C1855" s="24"/>
      <c r="D1855" s="24"/>
      <c r="E1855" s="24"/>
      <c r="F1855" s="342"/>
      <c r="R1855" s="83"/>
      <c r="T1855" s="356"/>
      <c r="W1855" s="357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</row>
    <row r="1856" ht="7.5" customHeight="1">
      <c r="A1856" s="1"/>
      <c r="B1856" s="24"/>
      <c r="C1856" s="24"/>
      <c r="D1856" s="24"/>
      <c r="E1856" s="24"/>
      <c r="T1856" s="240"/>
      <c r="U1856" s="27"/>
      <c r="V1856" s="27"/>
      <c r="W1856" s="241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</row>
    <row r="1857" ht="7.5" customHeight="1">
      <c r="A1857" s="25"/>
      <c r="B1857" s="24"/>
      <c r="C1857" s="20"/>
      <c r="D1857" s="24"/>
      <c r="E1857" s="24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</row>
    <row r="1858" ht="7.5" customHeight="1">
      <c r="A1858" s="25"/>
      <c r="B1858" s="24"/>
      <c r="C1858" s="94" t="s">
        <v>434</v>
      </c>
      <c r="D1858" s="24"/>
      <c r="E1858" s="24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</row>
    <row r="1859" ht="7.5" customHeight="1">
      <c r="A1859" s="25"/>
      <c r="B1859" s="24"/>
      <c r="C1859" s="24"/>
      <c r="D1859" s="24"/>
      <c r="E1859" s="24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</row>
    <row r="1860" ht="7.5" customHeight="1">
      <c r="A1860" s="1"/>
      <c r="B1860" s="98"/>
      <c r="C1860" s="98"/>
      <c r="D1860" s="98"/>
      <c r="E1860" s="98"/>
      <c r="F1860" s="112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</row>
    <row r="1861" ht="7.5" customHeight="1">
      <c r="A1861" s="1"/>
      <c r="B1861" s="329" t="s">
        <v>18</v>
      </c>
      <c r="C1861" s="107" t="s">
        <v>435</v>
      </c>
      <c r="D1861" s="180" t="s">
        <v>436</v>
      </c>
      <c r="E1861" s="208" t="s">
        <v>25</v>
      </c>
      <c r="F1861" s="332"/>
      <c r="G1861" s="345"/>
      <c r="H1861" s="334"/>
      <c r="I1861" s="343"/>
      <c r="J1861" s="334"/>
      <c r="K1861" s="343"/>
      <c r="L1861" s="334"/>
      <c r="M1861" s="343"/>
      <c r="N1861" s="208"/>
      <c r="O1861" s="343"/>
      <c r="P1861" s="208"/>
      <c r="Q1861" s="343"/>
      <c r="R1861" s="331" t="s">
        <v>21</v>
      </c>
      <c r="S1861" s="346" t="s">
        <v>437</v>
      </c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</row>
    <row r="1862" ht="7.5" customHeight="1">
      <c r="A1862" s="1"/>
      <c r="C1862" s="24"/>
      <c r="D1862" s="24"/>
      <c r="F1862" s="332"/>
      <c r="H1862" s="334"/>
      <c r="J1862" s="334"/>
      <c r="L1862" s="334"/>
      <c r="N1862" s="208"/>
      <c r="P1862" s="208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</row>
    <row r="1863" ht="7.5" customHeight="1">
      <c r="A1863" s="1"/>
      <c r="C1863" s="24"/>
      <c r="D1863" s="24"/>
      <c r="F1863" s="332"/>
      <c r="H1863" s="334"/>
      <c r="J1863" s="334"/>
      <c r="L1863" s="334"/>
      <c r="N1863" s="208"/>
      <c r="P1863" s="208"/>
      <c r="R1863" s="93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</row>
    <row r="1864" ht="7.5" customHeight="1">
      <c r="A1864" s="1"/>
      <c r="C1864" s="24"/>
      <c r="D1864" s="24"/>
      <c r="F1864" s="332"/>
      <c r="G1864" s="334"/>
      <c r="H1864" s="334"/>
      <c r="I1864" s="208"/>
      <c r="J1864" s="334"/>
      <c r="K1864" s="208"/>
      <c r="L1864" s="334"/>
      <c r="M1864" s="208"/>
      <c r="N1864" s="208"/>
      <c r="O1864" s="208"/>
      <c r="P1864" s="208"/>
      <c r="Q1864" s="208"/>
      <c r="R1864" s="93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</row>
    <row r="1865" ht="7.5" customHeight="1">
      <c r="A1865" s="1"/>
      <c r="C1865" s="24"/>
      <c r="D1865" s="24"/>
      <c r="F1865" s="332"/>
      <c r="G1865" s="358"/>
      <c r="H1865" s="334"/>
      <c r="I1865" s="336"/>
      <c r="J1865" s="334"/>
      <c r="K1865" s="336"/>
      <c r="L1865" s="334"/>
      <c r="M1865" s="336"/>
      <c r="N1865" s="208"/>
      <c r="O1865" s="336"/>
      <c r="P1865" s="208"/>
      <c r="Q1865" s="336"/>
      <c r="R1865" s="25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</row>
    <row r="1866" ht="7.5" customHeight="1">
      <c r="A1866" s="1"/>
      <c r="C1866" s="24"/>
      <c r="D1866" s="24"/>
      <c r="F1866" s="332"/>
      <c r="G1866" s="358"/>
      <c r="H1866" s="334"/>
      <c r="I1866" s="336"/>
      <c r="J1866" s="334"/>
      <c r="K1866" s="336"/>
      <c r="L1866" s="334"/>
      <c r="M1866" s="336"/>
      <c r="N1866" s="208"/>
      <c r="O1866" s="336"/>
      <c r="P1866" s="208"/>
      <c r="Q1866" s="336"/>
      <c r="R1866" s="335" t="s">
        <v>21</v>
      </c>
      <c r="S1866" s="341" t="s">
        <v>31</v>
      </c>
      <c r="T1866" s="355" t="s">
        <v>433</v>
      </c>
      <c r="U1866" s="43"/>
      <c r="V1866" s="43"/>
      <c r="W1866" s="239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</row>
    <row r="1867" ht="7.5" customHeight="1">
      <c r="A1867" s="1"/>
      <c r="C1867" s="24"/>
      <c r="D1867" s="24"/>
      <c r="F1867" s="337"/>
      <c r="G1867" s="336"/>
      <c r="H1867" s="208"/>
      <c r="I1867" s="336"/>
      <c r="J1867" s="337"/>
      <c r="K1867" s="336"/>
      <c r="L1867" s="337"/>
      <c r="M1867" s="336"/>
      <c r="N1867" s="208"/>
      <c r="O1867" s="336"/>
      <c r="P1867" s="208"/>
      <c r="Q1867" s="336"/>
      <c r="T1867" s="356"/>
      <c r="W1867" s="357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</row>
    <row r="1868" ht="7.5" customHeight="1">
      <c r="A1868" s="1"/>
      <c r="C1868" s="24"/>
      <c r="D1868" s="24"/>
      <c r="F1868" s="52"/>
      <c r="G1868" s="52"/>
      <c r="H1868" s="52"/>
      <c r="I1868" s="52"/>
      <c r="J1868" s="52"/>
      <c r="K1868" s="52"/>
      <c r="L1868" s="52"/>
      <c r="M1868" s="52"/>
      <c r="N1868" s="52"/>
      <c r="O1868" s="52"/>
      <c r="P1868" s="52"/>
      <c r="Q1868" s="52"/>
      <c r="R1868" s="335" t="s">
        <v>21</v>
      </c>
      <c r="S1868" s="157" t="s">
        <v>438</v>
      </c>
      <c r="T1868" s="240"/>
      <c r="U1868" s="27"/>
      <c r="V1868" s="27"/>
      <c r="W1868" s="241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</row>
    <row r="1869" ht="7.5" customHeight="1">
      <c r="A1869" s="25"/>
      <c r="C1869" s="24"/>
      <c r="D1869" s="24"/>
      <c r="S1869" s="24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</row>
    <row r="1870" ht="7.5" customHeight="1">
      <c r="A1870" s="25"/>
      <c r="C1870" s="24"/>
      <c r="D1870" s="24"/>
      <c r="R1870" s="335"/>
      <c r="S1870" s="24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</row>
    <row r="1871" ht="7.5" customHeight="1">
      <c r="A1871" s="25"/>
      <c r="C1871" s="24"/>
      <c r="D1871" s="24"/>
      <c r="F1871" s="82"/>
      <c r="G1871" s="8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335"/>
      <c r="S1871" s="24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</row>
    <row r="1872" ht="7.5" customHeight="1">
      <c r="A1872" s="1"/>
      <c r="C1872" s="24"/>
      <c r="D1872" s="24"/>
      <c r="F1872" s="82"/>
      <c r="G1872" s="82"/>
      <c r="H1872" s="52"/>
      <c r="I1872" s="52"/>
      <c r="J1872" s="52"/>
      <c r="K1872" s="52"/>
      <c r="L1872" s="52"/>
      <c r="M1872" s="52"/>
      <c r="N1872" s="52"/>
      <c r="O1872" s="52"/>
      <c r="P1872" s="52"/>
      <c r="Q1872" s="52"/>
      <c r="R1872" s="93"/>
      <c r="S1872" s="20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</row>
    <row r="1873" ht="7.5" customHeight="1">
      <c r="A1873" s="1"/>
      <c r="C1873" s="24"/>
      <c r="D1873" s="24"/>
      <c r="F1873" s="82"/>
      <c r="G1873" s="82"/>
      <c r="H1873" s="52"/>
      <c r="I1873" s="52"/>
      <c r="J1873" s="52"/>
      <c r="K1873" s="52"/>
      <c r="L1873" s="52"/>
      <c r="M1873" s="52"/>
      <c r="N1873" s="52"/>
      <c r="O1873" s="52"/>
      <c r="P1873" s="52"/>
      <c r="Q1873" s="52"/>
      <c r="R1873" s="335" t="s">
        <v>21</v>
      </c>
      <c r="S1873" s="157" t="s">
        <v>210</v>
      </c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</row>
    <row r="1874" ht="7.5" customHeight="1">
      <c r="A1874" s="1"/>
      <c r="C1874" s="24"/>
      <c r="D1874" s="24"/>
      <c r="F1874" s="85">
        <v>4694.9805</v>
      </c>
      <c r="G1874" s="86">
        <f>ROUND(F1874*mark_up,0)</f>
        <v>20611</v>
      </c>
      <c r="H1874" s="338"/>
      <c r="I1874" s="338" t="s">
        <v>25</v>
      </c>
      <c r="J1874" s="339"/>
      <c r="K1874" s="338" t="s">
        <v>25</v>
      </c>
      <c r="L1874" s="339"/>
      <c r="M1874" s="338" t="s">
        <v>25</v>
      </c>
      <c r="N1874" s="339"/>
      <c r="O1874" s="338" t="s">
        <v>25</v>
      </c>
      <c r="P1874" s="339"/>
      <c r="Q1874" s="338" t="s">
        <v>25</v>
      </c>
      <c r="S1874" s="24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</row>
    <row r="1875" ht="7.5" customHeight="1">
      <c r="A1875" s="1"/>
      <c r="C1875" s="24"/>
      <c r="D1875" s="24"/>
      <c r="F1875" s="87"/>
      <c r="G1875" s="87"/>
      <c r="H1875" s="340"/>
      <c r="I1875" s="132"/>
      <c r="J1875" s="132"/>
      <c r="K1875" s="132"/>
      <c r="L1875" s="132"/>
      <c r="M1875" s="132"/>
      <c r="N1875" s="132"/>
      <c r="O1875" s="132"/>
      <c r="P1875" s="132"/>
      <c r="Q1875" s="132"/>
      <c r="R1875" s="335"/>
      <c r="S1875" s="20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</row>
    <row r="1876" ht="7.5" customHeight="1">
      <c r="A1876" s="1"/>
      <c r="C1876" s="24"/>
      <c r="D1876" s="24"/>
      <c r="F1876" s="82"/>
      <c r="G1876" s="82"/>
      <c r="H1876" s="52"/>
      <c r="I1876" s="52"/>
      <c r="J1876" s="52"/>
      <c r="K1876" s="52"/>
      <c r="L1876" s="52"/>
      <c r="M1876" s="52"/>
      <c r="N1876" s="52"/>
      <c r="O1876" s="52"/>
      <c r="P1876" s="52"/>
      <c r="Q1876" s="52"/>
      <c r="R1876" s="335" t="s">
        <v>21</v>
      </c>
      <c r="S1876" s="157" t="s">
        <v>26</v>
      </c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</row>
    <row r="1877" ht="7.5" customHeight="1">
      <c r="A1877" s="1"/>
      <c r="C1877" s="24"/>
      <c r="D1877" s="24"/>
      <c r="F1877" s="82"/>
      <c r="G1877" s="82"/>
      <c r="H1877" s="52"/>
      <c r="I1877" s="52"/>
      <c r="J1877" s="52"/>
      <c r="K1877" s="359"/>
      <c r="L1877" s="52"/>
      <c r="M1877" s="52"/>
      <c r="N1877" s="52"/>
      <c r="O1877" s="52"/>
      <c r="P1877" s="52"/>
      <c r="Q1877" s="52"/>
      <c r="S1877" s="24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</row>
    <row r="1878" ht="7.5" customHeight="1">
      <c r="A1878" s="1"/>
      <c r="C1878" s="24"/>
      <c r="D1878" s="24"/>
      <c r="F1878" s="82"/>
      <c r="G1878" s="8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335"/>
      <c r="S1878" s="20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</row>
    <row r="1879" ht="7.5" customHeight="1">
      <c r="A1879" s="1"/>
      <c r="C1879" s="24"/>
      <c r="D1879" s="24"/>
      <c r="F1879" s="82"/>
      <c r="G1879" s="8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S1879" s="92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</row>
    <row r="1880" ht="7.5" customHeight="1">
      <c r="A1880" s="1"/>
      <c r="C1880" s="24"/>
      <c r="D1880" s="24"/>
      <c r="F1880" s="82"/>
      <c r="G1880" s="8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256"/>
      <c r="S1880" s="97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</row>
    <row r="1881" ht="7.5" customHeight="1">
      <c r="A1881" s="1"/>
      <c r="C1881" s="24"/>
      <c r="D1881" s="24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</row>
    <row r="1882" ht="7.5" customHeight="1">
      <c r="A1882" s="1"/>
      <c r="C1882" s="24"/>
      <c r="D1882" s="24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</row>
    <row r="1883" ht="7.5" customHeight="1">
      <c r="A1883" s="1"/>
      <c r="C1883" s="24"/>
      <c r="D1883" s="24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</row>
    <row r="1884" ht="7.5" customHeight="1">
      <c r="A1884" s="1"/>
      <c r="C1884" s="24"/>
      <c r="D1884" s="24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</row>
    <row r="1885" ht="7.5" customHeight="1">
      <c r="A1885" s="1"/>
      <c r="C1885" s="20"/>
      <c r="D1885" s="24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</row>
    <row r="1886" ht="7.5" customHeight="1">
      <c r="A1886" s="1"/>
      <c r="C1886" s="94" t="s">
        <v>439</v>
      </c>
      <c r="D1886" s="24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</row>
    <row r="1887" ht="7.5" customHeight="1">
      <c r="A1887" s="1"/>
      <c r="C1887" s="24"/>
      <c r="D1887" s="24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</row>
    <row r="1888" ht="7.5" customHeight="1">
      <c r="A1888" s="1"/>
      <c r="B1888" s="3"/>
      <c r="C1888" s="98"/>
      <c r="D1888" s="20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</row>
    <row r="1889" ht="11.25" customHeight="1">
      <c r="A1889" s="1"/>
      <c r="B1889" s="351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  <c r="S1889" s="165" t="s">
        <v>43</v>
      </c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</row>
    <row r="1890" ht="11.25" customHeight="1">
      <c r="A1890" s="1"/>
      <c r="B1890" s="54"/>
      <c r="C1890" s="88"/>
      <c r="D1890" s="54"/>
      <c r="E1890" s="54"/>
      <c r="F1890" s="54"/>
      <c r="G1890" s="54"/>
      <c r="H1890" s="54"/>
      <c r="I1890" s="54"/>
      <c r="J1890" s="54"/>
      <c r="K1890" s="54"/>
      <c r="L1890" s="54"/>
      <c r="M1890" s="54"/>
      <c r="N1890" s="54"/>
      <c r="O1890" s="54"/>
      <c r="P1890" s="54"/>
      <c r="Q1890" s="54"/>
      <c r="R1890" s="58"/>
      <c r="S1890" s="87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</row>
    <row r="1891" ht="11.25" customHeight="1">
      <c r="A1891" s="1"/>
      <c r="B1891" s="352" t="s">
        <v>440</v>
      </c>
      <c r="C1891" s="353"/>
      <c r="D1891" s="353"/>
      <c r="E1891" s="353"/>
      <c r="F1891" s="353"/>
      <c r="G1891" s="353"/>
      <c r="H1891" s="353"/>
      <c r="I1891" s="353"/>
      <c r="J1891" s="353"/>
      <c r="K1891" s="353"/>
      <c r="L1891" s="353"/>
      <c r="M1891" s="353"/>
      <c r="N1891" s="353"/>
      <c r="O1891" s="353"/>
      <c r="P1891" s="353"/>
      <c r="Q1891" s="353"/>
      <c r="R1891" s="353"/>
      <c r="S1891" s="353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</row>
    <row r="1892" ht="11.25" customHeight="1">
      <c r="A1892" s="1"/>
      <c r="B1892" s="58"/>
      <c r="C1892" s="58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58"/>
      <c r="P1892" s="58"/>
      <c r="Q1892" s="58"/>
      <c r="R1892" s="58"/>
      <c r="S1892" s="360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</row>
    <row r="1893" ht="61.5" customHeight="1">
      <c r="A1893" s="1"/>
      <c r="B1893" s="2"/>
      <c r="C1893" s="3"/>
      <c r="D1893" s="3"/>
      <c r="E1893" s="61"/>
      <c r="F1893" s="61"/>
      <c r="G1893" s="61"/>
      <c r="H1893" s="61"/>
      <c r="I1893" s="61"/>
      <c r="J1893" s="61"/>
      <c r="K1893" s="61"/>
      <c r="L1893" s="61"/>
      <c r="M1893" s="61"/>
      <c r="N1893" s="61"/>
      <c r="O1893" s="62" t="s">
        <v>5</v>
      </c>
      <c r="P1893" s="63"/>
      <c r="Q1893" s="63"/>
      <c r="R1893" s="63"/>
      <c r="S1893" s="64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</row>
    <row r="1894" ht="34.5" customHeight="1">
      <c r="A1894" s="1"/>
      <c r="B1894" s="244" t="s">
        <v>6</v>
      </c>
      <c r="C1894" s="244" t="s">
        <v>7</v>
      </c>
      <c r="D1894" s="244" t="s">
        <v>8</v>
      </c>
      <c r="E1894" s="244" t="s">
        <v>9</v>
      </c>
      <c r="F1894" s="245" t="s">
        <v>10</v>
      </c>
      <c r="G1894" s="246" t="s">
        <v>11</v>
      </c>
      <c r="H1894" s="245" t="s">
        <v>10</v>
      </c>
      <c r="I1894" s="246" t="s">
        <v>12</v>
      </c>
      <c r="J1894" s="245" t="s">
        <v>10</v>
      </c>
      <c r="K1894" s="246" t="s">
        <v>13</v>
      </c>
      <c r="L1894" s="245" t="s">
        <v>10</v>
      </c>
      <c r="M1894" s="246" t="s">
        <v>14</v>
      </c>
      <c r="N1894" s="245" t="s">
        <v>10</v>
      </c>
      <c r="O1894" s="246" t="s">
        <v>15</v>
      </c>
      <c r="P1894" s="245" t="s">
        <v>10</v>
      </c>
      <c r="Q1894" s="246" t="s">
        <v>16</v>
      </c>
      <c r="R1894" s="247" t="s">
        <v>17</v>
      </c>
      <c r="S1894" s="69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</row>
    <row r="1895" ht="7.5" customHeight="1">
      <c r="A1895" s="1"/>
      <c r="B1895" s="329" t="s">
        <v>18</v>
      </c>
      <c r="C1895" s="107" t="s">
        <v>441</v>
      </c>
      <c r="D1895" s="72" t="s">
        <v>442</v>
      </c>
      <c r="E1895" s="343" t="s">
        <v>25</v>
      </c>
      <c r="F1895" s="89"/>
      <c r="G1895" s="198"/>
      <c r="H1895" s="334"/>
      <c r="I1895" s="343"/>
      <c r="J1895" s="334"/>
      <c r="K1895" s="343"/>
      <c r="L1895" s="334"/>
      <c r="M1895" s="343"/>
      <c r="N1895" s="208"/>
      <c r="O1895" s="343"/>
      <c r="P1895" s="197"/>
      <c r="Q1895" s="208"/>
      <c r="R1895" s="331" t="s">
        <v>21</v>
      </c>
      <c r="S1895" s="167" t="s">
        <v>443</v>
      </c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</row>
    <row r="1896" ht="7.5" customHeight="1">
      <c r="A1896" s="1"/>
      <c r="C1896" s="24"/>
      <c r="D1896" s="24"/>
      <c r="F1896" s="89"/>
      <c r="G1896" s="198"/>
      <c r="H1896" s="334"/>
      <c r="J1896" s="334"/>
      <c r="L1896" s="334"/>
      <c r="N1896" s="208"/>
      <c r="P1896" s="197"/>
      <c r="Q1896" s="208"/>
      <c r="S1896" s="24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</row>
    <row r="1897" ht="7.5" customHeight="1">
      <c r="A1897" s="1"/>
      <c r="C1897" s="24"/>
      <c r="D1897" s="24"/>
      <c r="F1897" s="89"/>
      <c r="G1897" s="88"/>
      <c r="H1897" s="334"/>
      <c r="J1897" s="334"/>
      <c r="L1897" s="334"/>
      <c r="N1897" s="208"/>
      <c r="P1897" s="197"/>
      <c r="Q1897" s="208"/>
      <c r="R1897" s="335"/>
      <c r="S1897" s="24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</row>
    <row r="1898" ht="7.5" customHeight="1">
      <c r="A1898" s="1"/>
      <c r="C1898" s="24"/>
      <c r="D1898" s="24"/>
      <c r="F1898" s="89"/>
      <c r="G1898" s="168"/>
      <c r="H1898" s="361"/>
      <c r="I1898" s="362"/>
      <c r="J1898" s="334"/>
      <c r="K1898" s="362"/>
      <c r="L1898" s="334"/>
      <c r="M1898" s="362"/>
      <c r="N1898" s="361"/>
      <c r="O1898" s="362"/>
      <c r="P1898" s="197"/>
      <c r="Q1898" s="208"/>
      <c r="S1898" s="24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</row>
    <row r="1899" ht="7.5" customHeight="1">
      <c r="A1899" s="1"/>
      <c r="C1899" s="24"/>
      <c r="D1899" s="24"/>
      <c r="F1899" s="82"/>
      <c r="G1899" s="8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363"/>
      <c r="S1899" s="24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</row>
    <row r="1900" ht="7.5" customHeight="1">
      <c r="A1900" s="1"/>
      <c r="C1900" s="24"/>
      <c r="D1900" s="24"/>
      <c r="F1900" s="89"/>
      <c r="G1900" s="217" t="s">
        <v>444</v>
      </c>
      <c r="H1900" s="361"/>
      <c r="I1900" s="362"/>
      <c r="J1900" s="334"/>
      <c r="K1900" s="362"/>
      <c r="L1900" s="334"/>
      <c r="M1900" s="362"/>
      <c r="N1900" s="361"/>
      <c r="O1900" s="362"/>
      <c r="P1900" s="362"/>
      <c r="Q1900" s="208"/>
      <c r="R1900" s="335"/>
      <c r="S1900" s="24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</row>
    <row r="1901" ht="7.5" customHeight="1">
      <c r="A1901" s="1"/>
      <c r="C1901" s="24"/>
      <c r="D1901" s="24"/>
      <c r="F1901" s="104"/>
      <c r="G1901" s="87"/>
      <c r="H1901" s="208"/>
      <c r="I1901" s="336"/>
      <c r="J1901" s="364"/>
      <c r="K1901" s="336"/>
      <c r="L1901" s="364"/>
      <c r="M1901" s="336"/>
      <c r="N1901" s="208"/>
      <c r="O1901" s="336"/>
      <c r="P1901" s="336"/>
      <c r="Q1901" s="336"/>
      <c r="S1901" s="24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</row>
    <row r="1902" ht="7.5" customHeight="1">
      <c r="A1902" s="1"/>
      <c r="C1902" s="24"/>
      <c r="D1902" s="24"/>
      <c r="F1902" s="85">
        <v>1376.151</v>
      </c>
      <c r="G1902" s="86">
        <f>ROUND(F1902*mark_up,0)</f>
        <v>6041</v>
      </c>
      <c r="H1902" s="338"/>
      <c r="I1902" s="338" t="s">
        <v>25</v>
      </c>
      <c r="J1902" s="339"/>
      <c r="K1902" s="338" t="s">
        <v>25</v>
      </c>
      <c r="L1902" s="339"/>
      <c r="M1902" s="338" t="s">
        <v>25</v>
      </c>
      <c r="N1902" s="339"/>
      <c r="O1902" s="338" t="s">
        <v>25</v>
      </c>
      <c r="P1902" s="339"/>
      <c r="Q1902" s="338" t="s">
        <v>25</v>
      </c>
      <c r="R1902" s="58"/>
      <c r="S1902" s="24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</row>
    <row r="1903" ht="7.5" customHeight="1">
      <c r="A1903" s="1"/>
      <c r="C1903" s="24"/>
      <c r="D1903" s="24"/>
      <c r="F1903" s="87"/>
      <c r="G1903" s="87"/>
      <c r="H1903" s="340"/>
      <c r="I1903" s="132"/>
      <c r="J1903" s="132"/>
      <c r="K1903" s="132"/>
      <c r="L1903" s="132"/>
      <c r="M1903" s="132"/>
      <c r="N1903" s="132"/>
      <c r="O1903" s="132"/>
      <c r="P1903" s="132"/>
      <c r="Q1903" s="132"/>
      <c r="S1903" s="20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</row>
    <row r="1904" ht="7.5" customHeight="1">
      <c r="A1904" s="1"/>
      <c r="C1904" s="24"/>
      <c r="D1904" s="24"/>
      <c r="F1904" s="89"/>
      <c r="G1904" s="171"/>
      <c r="H1904" s="365"/>
      <c r="I1904" s="365"/>
      <c r="J1904" s="365"/>
      <c r="K1904" s="336"/>
      <c r="L1904" s="365"/>
      <c r="M1904" s="336"/>
      <c r="N1904" s="208"/>
      <c r="O1904" s="336"/>
      <c r="P1904" s="336"/>
      <c r="Q1904" s="208"/>
      <c r="R1904" s="335" t="s">
        <v>21</v>
      </c>
      <c r="S1904" s="157" t="s">
        <v>445</v>
      </c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</row>
    <row r="1905" ht="7.5" customHeight="1">
      <c r="A1905" s="1"/>
      <c r="C1905" s="24"/>
      <c r="D1905" s="24"/>
      <c r="F1905" s="105"/>
      <c r="G1905" s="105"/>
      <c r="H1905" s="197"/>
      <c r="I1905" s="197"/>
      <c r="J1905" s="197"/>
      <c r="K1905" s="197"/>
      <c r="L1905" s="197"/>
      <c r="M1905" s="197"/>
      <c r="N1905" s="197"/>
      <c r="O1905" s="197"/>
      <c r="P1905" s="197"/>
      <c r="Q1905" s="197"/>
      <c r="S1905" s="24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</row>
    <row r="1906" ht="7.5" customHeight="1">
      <c r="A1906" s="25"/>
      <c r="C1906" s="24"/>
      <c r="D1906" s="24"/>
      <c r="F1906" s="105"/>
      <c r="G1906" s="105"/>
      <c r="H1906" s="197"/>
      <c r="I1906" s="197"/>
      <c r="J1906" s="197"/>
      <c r="K1906" s="197"/>
      <c r="L1906" s="197"/>
      <c r="M1906" s="197"/>
      <c r="N1906" s="197"/>
      <c r="O1906" s="197"/>
      <c r="P1906" s="197"/>
      <c r="Q1906" s="197"/>
      <c r="S1906" s="20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</row>
    <row r="1907" ht="7.5" customHeight="1">
      <c r="A1907" s="25"/>
      <c r="C1907" s="24"/>
      <c r="D1907" s="24"/>
      <c r="F1907" s="82"/>
      <c r="G1907" s="8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335" t="s">
        <v>21</v>
      </c>
      <c r="S1907" s="157" t="s">
        <v>446</v>
      </c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</row>
    <row r="1908" ht="7.5" customHeight="1">
      <c r="A1908" s="25"/>
      <c r="C1908" s="20"/>
      <c r="D1908" s="24"/>
      <c r="F1908" s="82"/>
      <c r="G1908" s="82"/>
      <c r="H1908" s="52"/>
      <c r="I1908" s="52"/>
      <c r="J1908" s="52"/>
      <c r="K1908" s="52"/>
      <c r="L1908" s="52"/>
      <c r="M1908" s="52"/>
      <c r="N1908" s="52"/>
      <c r="O1908" s="52"/>
      <c r="P1908" s="52"/>
      <c r="Q1908" s="52"/>
      <c r="S1908" s="24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</row>
    <row r="1909" ht="7.5" customHeight="1">
      <c r="A1909" s="1"/>
      <c r="C1909" s="94" t="s">
        <v>447</v>
      </c>
      <c r="D1909" s="24"/>
      <c r="F1909" s="82"/>
      <c r="G1909" s="82"/>
      <c r="H1909" s="52"/>
      <c r="I1909" s="52"/>
      <c r="J1909" s="52"/>
      <c r="K1909" s="52"/>
      <c r="L1909" s="52"/>
      <c r="M1909" s="52"/>
      <c r="N1909" s="52"/>
      <c r="O1909" s="52"/>
      <c r="P1909" s="52"/>
      <c r="Q1909" s="52"/>
      <c r="R1909" s="256"/>
      <c r="S1909" s="24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</row>
    <row r="1910" ht="7.5" customHeight="1">
      <c r="A1910" s="1"/>
      <c r="C1910" s="24"/>
      <c r="D1910" s="24"/>
      <c r="F1910" s="82"/>
      <c r="G1910" s="82"/>
      <c r="H1910" s="52"/>
      <c r="I1910" s="52"/>
      <c r="J1910" s="52"/>
      <c r="K1910" s="52"/>
      <c r="L1910" s="52"/>
      <c r="M1910" s="52"/>
      <c r="N1910" s="52"/>
      <c r="O1910" s="52"/>
      <c r="P1910" s="52"/>
      <c r="Q1910" s="52"/>
      <c r="R1910" s="93"/>
      <c r="S1910" s="24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</row>
    <row r="1911" ht="7.5" customHeight="1">
      <c r="A1911" s="1"/>
      <c r="B1911" s="3"/>
      <c r="C1911" s="98"/>
      <c r="D1911" s="98"/>
      <c r="E1911" s="3"/>
      <c r="F1911" s="347"/>
      <c r="G1911" s="100"/>
      <c r="H1911" s="366"/>
      <c r="I1911" s="366"/>
      <c r="J1911" s="366"/>
      <c r="K1911" s="367"/>
      <c r="L1911" s="366"/>
      <c r="M1911" s="367"/>
      <c r="N1911" s="367"/>
      <c r="O1911" s="367"/>
      <c r="P1911" s="367"/>
      <c r="Q1911" s="367"/>
      <c r="R1911" s="256"/>
      <c r="S1911" s="20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</row>
    <row r="1912" ht="7.5" customHeight="1">
      <c r="A1912" s="1"/>
      <c r="B1912" s="329" t="s">
        <v>18</v>
      </c>
      <c r="C1912" s="107" t="s">
        <v>448</v>
      </c>
      <c r="D1912" s="72" t="s">
        <v>449</v>
      </c>
      <c r="E1912" s="343" t="s">
        <v>25</v>
      </c>
      <c r="F1912" s="227"/>
      <c r="G1912" s="198"/>
      <c r="H1912" s="345"/>
      <c r="I1912" s="343"/>
      <c r="J1912" s="343"/>
      <c r="K1912" s="343"/>
      <c r="L1912" s="343"/>
      <c r="M1912" s="343"/>
      <c r="N1912" s="343"/>
      <c r="O1912" s="343"/>
      <c r="P1912" s="343"/>
      <c r="Q1912" s="343"/>
      <c r="R1912" s="331" t="s">
        <v>21</v>
      </c>
      <c r="S1912" s="167" t="s">
        <v>443</v>
      </c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</row>
    <row r="1913" ht="7.5" customHeight="1">
      <c r="A1913" s="1"/>
      <c r="C1913" s="24"/>
      <c r="D1913" s="24"/>
      <c r="F1913" s="89"/>
      <c r="G1913" s="198"/>
      <c r="H1913" s="334"/>
      <c r="I1913" s="208"/>
      <c r="J1913" s="208"/>
      <c r="K1913" s="208"/>
      <c r="L1913" s="208"/>
      <c r="M1913" s="208"/>
      <c r="N1913" s="208"/>
      <c r="O1913" s="208"/>
      <c r="Q1913" s="208"/>
      <c r="S1913" s="24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</row>
    <row r="1914" ht="7.5" customHeight="1">
      <c r="A1914" s="1"/>
      <c r="C1914" s="24"/>
      <c r="D1914" s="24"/>
      <c r="F1914" s="89"/>
      <c r="G1914" s="88"/>
      <c r="H1914" s="334"/>
      <c r="I1914" s="208"/>
      <c r="J1914" s="208"/>
      <c r="K1914" s="208"/>
      <c r="L1914" s="208"/>
      <c r="M1914" s="208"/>
      <c r="N1914" s="208"/>
      <c r="O1914" s="208"/>
      <c r="Q1914" s="208"/>
      <c r="R1914" s="335"/>
      <c r="S1914" s="24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</row>
    <row r="1915" ht="7.5" customHeight="1">
      <c r="A1915" s="1"/>
      <c r="C1915" s="24"/>
      <c r="D1915" s="24"/>
      <c r="F1915" s="89"/>
      <c r="G1915" s="168"/>
      <c r="H1915" s="361"/>
      <c r="I1915" s="362"/>
      <c r="J1915" s="334"/>
      <c r="K1915" s="362"/>
      <c r="L1915" s="334"/>
      <c r="M1915" s="362"/>
      <c r="N1915" s="361"/>
      <c r="O1915" s="362"/>
      <c r="P1915" s="362"/>
      <c r="Q1915" s="208"/>
      <c r="S1915" s="24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</row>
    <row r="1916" ht="7.5" customHeight="1">
      <c r="A1916" s="1"/>
      <c r="C1916" s="24"/>
      <c r="D1916" s="24"/>
      <c r="F1916" s="82"/>
      <c r="G1916" s="82"/>
      <c r="H1916" s="52"/>
      <c r="I1916" s="52"/>
      <c r="J1916" s="52"/>
      <c r="K1916" s="52"/>
      <c r="L1916" s="52"/>
      <c r="M1916" s="362"/>
      <c r="N1916" s="52"/>
      <c r="O1916" s="52"/>
      <c r="P1916" s="52"/>
      <c r="Q1916" s="52"/>
      <c r="R1916" s="335"/>
      <c r="S1916" s="24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</row>
    <row r="1917" ht="7.5" customHeight="1">
      <c r="A1917" s="1"/>
      <c r="C1917" s="24"/>
      <c r="D1917" s="24"/>
      <c r="F1917" s="82"/>
      <c r="G1917" s="82"/>
      <c r="H1917" s="52"/>
      <c r="I1917" s="52"/>
      <c r="J1917" s="52"/>
      <c r="K1917" s="52"/>
      <c r="L1917" s="52"/>
      <c r="M1917" s="52"/>
      <c r="N1917" s="52"/>
      <c r="O1917" s="52"/>
      <c r="P1917" s="52"/>
      <c r="Q1917" s="52"/>
      <c r="R1917" s="363"/>
      <c r="S1917" s="24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</row>
    <row r="1918" ht="7.5" customHeight="1">
      <c r="A1918" s="1"/>
      <c r="C1918" s="24"/>
      <c r="D1918" s="24"/>
      <c r="F1918" s="89"/>
      <c r="G1918" s="217" t="s">
        <v>444</v>
      </c>
      <c r="H1918" s="361"/>
      <c r="I1918" s="362"/>
      <c r="J1918" s="334"/>
      <c r="K1918" s="362"/>
      <c r="L1918" s="334"/>
      <c r="M1918" s="362"/>
      <c r="N1918" s="361"/>
      <c r="O1918" s="362"/>
      <c r="P1918" s="362"/>
      <c r="Q1918" s="208"/>
      <c r="R1918" s="335"/>
      <c r="S1918" s="24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</row>
    <row r="1919" ht="7.5" customHeight="1">
      <c r="A1919" s="1"/>
      <c r="C1919" s="24"/>
      <c r="D1919" s="24"/>
      <c r="F1919" s="104"/>
      <c r="G1919" s="87"/>
      <c r="H1919" s="208"/>
      <c r="I1919" s="336"/>
      <c r="J1919" s="364"/>
      <c r="K1919" s="336"/>
      <c r="L1919" s="364"/>
      <c r="M1919" s="336"/>
      <c r="N1919" s="208"/>
      <c r="O1919" s="336"/>
      <c r="P1919" s="336"/>
      <c r="Q1919" s="336"/>
      <c r="S1919" s="24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</row>
    <row r="1920" ht="7.5" customHeight="1">
      <c r="A1920" s="1"/>
      <c r="C1920" s="24"/>
      <c r="D1920" s="24"/>
      <c r="F1920" s="85">
        <v>2061.213</v>
      </c>
      <c r="G1920" s="86">
        <f>ROUND(F1920*mark_up,0)</f>
        <v>9049</v>
      </c>
      <c r="H1920" s="338"/>
      <c r="I1920" s="338" t="s">
        <v>25</v>
      </c>
      <c r="J1920" s="339"/>
      <c r="K1920" s="338" t="s">
        <v>25</v>
      </c>
      <c r="L1920" s="339"/>
      <c r="M1920" s="338" t="s">
        <v>25</v>
      </c>
      <c r="N1920" s="339"/>
      <c r="O1920" s="338" t="s">
        <v>25</v>
      </c>
      <c r="P1920" s="339"/>
      <c r="Q1920" s="338" t="s">
        <v>25</v>
      </c>
      <c r="S1920" s="20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</row>
    <row r="1921" ht="7.5" customHeight="1">
      <c r="A1921" s="1"/>
      <c r="C1921" s="24"/>
      <c r="D1921" s="24"/>
      <c r="F1921" s="87"/>
      <c r="G1921" s="87"/>
      <c r="H1921" s="340"/>
      <c r="I1921" s="132"/>
      <c r="J1921" s="132"/>
      <c r="K1921" s="132"/>
      <c r="L1921" s="132"/>
      <c r="M1921" s="132"/>
      <c r="N1921" s="132"/>
      <c r="O1921" s="132"/>
      <c r="P1921" s="132"/>
      <c r="Q1921" s="132"/>
      <c r="R1921" s="335" t="s">
        <v>21</v>
      </c>
      <c r="S1921" s="157" t="s">
        <v>445</v>
      </c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</row>
    <row r="1922" ht="7.5" customHeight="1">
      <c r="A1922" s="25"/>
      <c r="C1922" s="24"/>
      <c r="D1922" s="24"/>
      <c r="F1922" s="197"/>
      <c r="G1922" s="197"/>
      <c r="H1922" s="197"/>
      <c r="I1922" s="197"/>
      <c r="J1922" s="197"/>
      <c r="K1922" s="197"/>
      <c r="L1922" s="197"/>
      <c r="M1922" s="197"/>
      <c r="N1922" s="197"/>
      <c r="O1922" s="197"/>
      <c r="P1922" s="197"/>
      <c r="Q1922" s="197"/>
      <c r="S1922" s="24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</row>
    <row r="1923" ht="7.5" customHeight="1">
      <c r="A1923" s="25"/>
      <c r="C1923" s="24"/>
      <c r="D1923" s="24"/>
      <c r="F1923" s="197"/>
      <c r="G1923" s="197"/>
      <c r="H1923" s="197"/>
      <c r="I1923" s="197"/>
      <c r="J1923" s="197"/>
      <c r="K1923" s="197"/>
      <c r="L1923" s="197"/>
      <c r="M1923" s="197"/>
      <c r="N1923" s="197"/>
      <c r="O1923" s="197"/>
      <c r="P1923" s="197"/>
      <c r="Q1923" s="197"/>
      <c r="S1923" s="20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</row>
    <row r="1924" ht="7.5" customHeight="1">
      <c r="A1924" s="25"/>
      <c r="C1924" s="24"/>
      <c r="D1924" s="24"/>
      <c r="F1924" s="197"/>
      <c r="G1924" s="197"/>
      <c r="H1924" s="197"/>
      <c r="I1924" s="197"/>
      <c r="J1924" s="197"/>
      <c r="K1924" s="197"/>
      <c r="L1924" s="197"/>
      <c r="M1924" s="197"/>
      <c r="N1924" s="197"/>
      <c r="O1924" s="197"/>
      <c r="P1924" s="197"/>
      <c r="Q1924" s="197"/>
      <c r="R1924" s="335" t="s">
        <v>21</v>
      </c>
      <c r="S1924" s="341" t="s">
        <v>276</v>
      </c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</row>
    <row r="1925" ht="7.5" customHeight="1">
      <c r="A1925" s="1"/>
      <c r="C1925" s="24"/>
      <c r="D1925" s="24"/>
      <c r="F1925" s="197"/>
      <c r="G1925" s="197"/>
      <c r="H1925" s="197"/>
      <c r="I1925" s="197"/>
      <c r="J1925" s="197"/>
      <c r="K1925" s="197"/>
      <c r="L1925" s="197"/>
      <c r="M1925" s="197"/>
      <c r="N1925" s="197"/>
      <c r="O1925" s="197"/>
      <c r="P1925" s="197"/>
      <c r="Q1925" s="197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</row>
    <row r="1926" ht="7.5" customHeight="1">
      <c r="A1926" s="1"/>
      <c r="C1926" s="24"/>
      <c r="D1926" s="24"/>
      <c r="F1926" s="52"/>
      <c r="G1926" s="52"/>
      <c r="H1926" s="52"/>
      <c r="I1926" s="52"/>
      <c r="J1926" s="52"/>
      <c r="K1926" s="52"/>
      <c r="L1926" s="52"/>
      <c r="M1926" s="52"/>
      <c r="N1926" s="52"/>
      <c r="O1926" s="52"/>
      <c r="P1926" s="52"/>
      <c r="Q1926" s="52"/>
      <c r="R1926" s="335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</row>
    <row r="1927" ht="7.5" customHeight="1">
      <c r="A1927" s="1"/>
      <c r="C1927" s="20"/>
      <c r="D1927" s="24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256"/>
      <c r="S1927" s="368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</row>
    <row r="1928" ht="7.5" customHeight="1">
      <c r="A1928" s="1"/>
      <c r="C1928" s="94" t="s">
        <v>450</v>
      </c>
      <c r="D1928" s="24"/>
      <c r="F1928" s="52"/>
      <c r="G1928" s="52"/>
      <c r="H1928" s="52"/>
      <c r="I1928" s="52"/>
      <c r="J1928" s="52"/>
      <c r="K1928" s="52"/>
      <c r="L1928" s="52"/>
      <c r="M1928" s="52"/>
      <c r="N1928" s="52"/>
      <c r="O1928" s="52"/>
      <c r="P1928" s="52"/>
      <c r="Q1928" s="52"/>
      <c r="R1928" s="256"/>
      <c r="S1928" s="368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</row>
    <row r="1929" ht="7.5" customHeight="1">
      <c r="A1929" s="1"/>
      <c r="C1929" s="24"/>
      <c r="D1929" s="24"/>
      <c r="F1929" s="52"/>
      <c r="G1929" s="52"/>
      <c r="H1929" s="52"/>
      <c r="I1929" s="52"/>
      <c r="J1929" s="52"/>
      <c r="K1929" s="52"/>
      <c r="L1929" s="52"/>
      <c r="M1929" s="52"/>
      <c r="N1929" s="52"/>
      <c r="O1929" s="52"/>
      <c r="P1929" s="52"/>
      <c r="Q1929" s="52"/>
      <c r="R1929" s="256"/>
      <c r="S1929" s="368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</row>
    <row r="1930" ht="7.5" customHeight="1">
      <c r="A1930" s="1"/>
      <c r="B1930" s="3"/>
      <c r="C1930" s="98"/>
      <c r="D1930" s="98"/>
      <c r="E1930" s="3"/>
      <c r="F1930" s="52"/>
      <c r="G1930" s="52"/>
      <c r="H1930" s="52"/>
      <c r="I1930" s="52"/>
      <c r="J1930" s="52"/>
      <c r="K1930" s="52"/>
      <c r="L1930" s="52"/>
      <c r="M1930" s="52"/>
      <c r="N1930" s="52"/>
      <c r="O1930" s="52"/>
      <c r="P1930" s="52"/>
      <c r="Q1930" s="52"/>
      <c r="R1930" s="256"/>
      <c r="S1930" s="368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</row>
    <row r="1931" ht="7.5" customHeight="1">
      <c r="A1931" s="1"/>
      <c r="B1931" s="369" t="s">
        <v>18</v>
      </c>
      <c r="C1931" s="107" t="s">
        <v>451</v>
      </c>
      <c r="D1931" s="370" t="s">
        <v>452</v>
      </c>
      <c r="E1931" s="371"/>
      <c r="F1931" s="372"/>
      <c r="G1931" s="372"/>
      <c r="H1931" s="372"/>
      <c r="I1931" s="372"/>
      <c r="J1931" s="372"/>
      <c r="K1931" s="372"/>
      <c r="L1931" s="372"/>
      <c r="M1931" s="372"/>
      <c r="N1931" s="372"/>
      <c r="O1931" s="372"/>
      <c r="P1931" s="372"/>
      <c r="Q1931" s="372"/>
      <c r="R1931" s="296" t="s">
        <v>21</v>
      </c>
      <c r="S1931" s="167" t="s">
        <v>453</v>
      </c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</row>
    <row r="1932" ht="7.5" customHeight="1">
      <c r="A1932" s="1"/>
      <c r="B1932" s="24"/>
      <c r="C1932" s="24"/>
      <c r="D1932" s="24"/>
      <c r="E1932" s="291"/>
      <c r="F1932" s="291"/>
      <c r="G1932" s="291"/>
      <c r="H1932" s="291"/>
      <c r="I1932" s="291"/>
      <c r="J1932" s="291"/>
      <c r="K1932" s="291"/>
      <c r="L1932" s="291"/>
      <c r="M1932" s="291"/>
      <c r="N1932" s="291"/>
      <c r="O1932" s="291"/>
      <c r="P1932" s="291"/>
      <c r="Q1932" s="291"/>
      <c r="R1932" s="20"/>
      <c r="S1932" s="24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</row>
    <row r="1933" ht="7.5" customHeight="1">
      <c r="A1933" s="1"/>
      <c r="B1933" s="24"/>
      <c r="C1933" s="24"/>
      <c r="D1933" s="24"/>
      <c r="E1933" s="291"/>
      <c r="F1933" s="291"/>
      <c r="G1933" s="291"/>
      <c r="H1933" s="291"/>
      <c r="I1933" s="291"/>
      <c r="J1933" s="291"/>
      <c r="K1933" s="291"/>
      <c r="L1933" s="291"/>
      <c r="M1933" s="291"/>
      <c r="N1933" s="291"/>
      <c r="O1933" s="291"/>
      <c r="P1933" s="291"/>
      <c r="Q1933" s="291"/>
      <c r="R1933" s="291"/>
      <c r="S1933" s="20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</row>
    <row r="1934" ht="7.5" customHeight="1">
      <c r="A1934" s="1"/>
      <c r="B1934" s="24"/>
      <c r="C1934" s="24"/>
      <c r="D1934" s="24"/>
      <c r="E1934" s="291"/>
      <c r="F1934" s="291"/>
      <c r="G1934" s="291"/>
      <c r="H1934" s="291"/>
      <c r="I1934" s="291"/>
      <c r="J1934" s="291"/>
      <c r="K1934" s="291"/>
      <c r="L1934" s="291"/>
      <c r="M1934" s="291"/>
      <c r="N1934" s="291"/>
      <c r="O1934" s="291"/>
      <c r="P1934" s="291"/>
      <c r="Q1934" s="291"/>
      <c r="R1934" s="160" t="s">
        <v>21</v>
      </c>
      <c r="S1934" s="157" t="s">
        <v>454</v>
      </c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</row>
    <row r="1935" ht="7.5" customHeight="1">
      <c r="A1935" s="1"/>
      <c r="B1935" s="24"/>
      <c r="C1935" s="24"/>
      <c r="D1935" s="24"/>
      <c r="E1935" s="92"/>
      <c r="F1935" s="92"/>
      <c r="G1935" s="92"/>
      <c r="H1935" s="92"/>
      <c r="I1935" s="92"/>
      <c r="J1935" s="92"/>
      <c r="K1935" s="92"/>
      <c r="L1935" s="92"/>
      <c r="M1935" s="92"/>
      <c r="N1935" s="92"/>
      <c r="O1935" s="92"/>
      <c r="P1935" s="92"/>
      <c r="Q1935" s="92"/>
      <c r="R1935" s="20"/>
      <c r="S1935" s="20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</row>
    <row r="1936" ht="7.5" customHeight="1">
      <c r="A1936" s="1"/>
      <c r="B1936" s="24"/>
      <c r="C1936" s="24"/>
      <c r="D1936" s="24"/>
      <c r="E1936" s="92"/>
      <c r="F1936" s="92"/>
      <c r="G1936" s="92"/>
      <c r="H1936" s="92"/>
      <c r="I1936" s="92"/>
      <c r="J1936" s="92"/>
      <c r="K1936" s="92"/>
      <c r="L1936" s="92"/>
      <c r="M1936" s="92"/>
      <c r="N1936" s="92"/>
      <c r="O1936" s="92"/>
      <c r="P1936" s="92"/>
      <c r="Q1936" s="92"/>
      <c r="R1936" s="373" t="s">
        <v>21</v>
      </c>
      <c r="S1936" s="157" t="s">
        <v>455</v>
      </c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</row>
    <row r="1937" ht="7.5" customHeight="1">
      <c r="A1937" s="25"/>
      <c r="B1937" s="24"/>
      <c r="C1937" s="24"/>
      <c r="D1937" s="24"/>
      <c r="R1937" s="20"/>
      <c r="S1937" s="24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</row>
    <row r="1938" ht="7.5" customHeight="1">
      <c r="A1938" s="25"/>
      <c r="B1938" s="24"/>
      <c r="C1938" s="24"/>
      <c r="D1938" s="24"/>
      <c r="R1938" s="92"/>
      <c r="S1938" s="20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</row>
    <row r="1939" ht="7.5" customHeight="1">
      <c r="A1939" s="25"/>
      <c r="B1939" s="24"/>
      <c r="C1939" s="24"/>
      <c r="D1939" s="24"/>
      <c r="R1939" s="160" t="s">
        <v>21</v>
      </c>
      <c r="S1939" s="157" t="s">
        <v>210</v>
      </c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</row>
    <row r="1940" ht="7.5" customHeight="1">
      <c r="A1940" s="1"/>
      <c r="B1940" s="24"/>
      <c r="C1940" s="24"/>
      <c r="D1940" s="24"/>
      <c r="E1940" s="133" t="s">
        <v>25</v>
      </c>
      <c r="F1940" s="85">
        <v>8597.41</v>
      </c>
      <c r="G1940" s="86">
        <f>ROUND(F1940*mark_up,0)</f>
        <v>37743</v>
      </c>
      <c r="H1940" s="374"/>
      <c r="I1940" s="135" t="s">
        <v>25</v>
      </c>
      <c r="J1940" s="292"/>
      <c r="K1940" s="135" t="s">
        <v>25</v>
      </c>
      <c r="L1940" s="374"/>
      <c r="M1940" s="135" t="s">
        <v>25</v>
      </c>
      <c r="N1940" s="374"/>
      <c r="O1940" s="135" t="s">
        <v>25</v>
      </c>
      <c r="P1940" s="374"/>
      <c r="Q1940" s="135" t="s">
        <v>25</v>
      </c>
      <c r="R1940" s="20"/>
      <c r="S1940" s="24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</row>
    <row r="1941" ht="7.5" customHeight="1">
      <c r="A1941" s="1"/>
      <c r="B1941" s="24"/>
      <c r="C1941" s="24"/>
      <c r="D1941" s="24"/>
      <c r="E1941" s="20"/>
      <c r="F1941" s="87"/>
      <c r="G1941" s="87"/>
      <c r="H1941" s="375"/>
      <c r="I1941" s="87"/>
      <c r="J1941" s="87"/>
      <c r="K1941" s="87"/>
      <c r="L1941" s="375"/>
      <c r="M1941" s="87"/>
      <c r="N1941" s="375"/>
      <c r="O1941" s="87"/>
      <c r="P1941" s="375"/>
      <c r="Q1941" s="87"/>
      <c r="R1941" s="92"/>
      <c r="S1941" s="20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</row>
    <row r="1942" ht="7.5" customHeight="1">
      <c r="A1942" s="1"/>
      <c r="B1942" s="24"/>
      <c r="C1942" s="24"/>
      <c r="D1942" s="24"/>
      <c r="F1942" s="105"/>
      <c r="G1942" s="105"/>
      <c r="R1942" s="160" t="s">
        <v>21</v>
      </c>
      <c r="S1942" s="157" t="s">
        <v>26</v>
      </c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</row>
    <row r="1943" ht="7.5" customHeight="1">
      <c r="A1943" s="1"/>
      <c r="B1943" s="24"/>
      <c r="C1943" s="24"/>
      <c r="D1943" s="24"/>
      <c r="R1943" s="20"/>
      <c r="S1943" s="24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</row>
    <row r="1944" ht="7.5" customHeight="1">
      <c r="A1944" s="1"/>
      <c r="B1944" s="24"/>
      <c r="C1944" s="24"/>
      <c r="D1944" s="24"/>
      <c r="R1944" s="300"/>
      <c r="S1944" s="20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</row>
    <row r="1945" ht="7.5" customHeight="1">
      <c r="A1945" s="1"/>
      <c r="B1945" s="24"/>
      <c r="C1945" s="24"/>
      <c r="D1945" s="24"/>
      <c r="E1945" s="376"/>
      <c r="F1945" s="146"/>
      <c r="G1945" s="105"/>
      <c r="I1945" s="376"/>
      <c r="J1945" s="376"/>
      <c r="K1945" s="376"/>
      <c r="L1945" s="92"/>
      <c r="M1945" s="92"/>
      <c r="N1945" s="376"/>
      <c r="O1945" s="376"/>
      <c r="P1945" s="376"/>
      <c r="Q1945" s="37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</row>
    <row r="1946" ht="7.5" customHeight="1">
      <c r="A1946" s="1"/>
      <c r="B1946" s="24"/>
      <c r="C1946" s="24"/>
      <c r="D1946" s="24"/>
      <c r="E1946" s="376"/>
      <c r="F1946" s="146"/>
      <c r="G1946" s="146"/>
      <c r="H1946" s="376"/>
      <c r="I1946" s="376"/>
      <c r="J1946" s="376"/>
      <c r="K1946" s="376"/>
      <c r="L1946" s="92"/>
      <c r="M1946" s="92"/>
      <c r="N1946" s="376"/>
      <c r="O1946" s="376"/>
      <c r="P1946" s="376"/>
      <c r="Q1946" s="37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</row>
    <row r="1947" ht="7.5" customHeight="1">
      <c r="A1947" s="1"/>
      <c r="B1947" s="24"/>
      <c r="C1947" s="20"/>
      <c r="D1947" s="24"/>
      <c r="E1947" s="258"/>
      <c r="F1947" s="146"/>
      <c r="G1947" s="153"/>
      <c r="H1947" s="258"/>
      <c r="I1947" s="258"/>
      <c r="J1947" s="258"/>
      <c r="K1947" s="258"/>
      <c r="L1947" s="258"/>
      <c r="M1947" s="258"/>
      <c r="N1947" s="258"/>
      <c r="O1947" s="258"/>
      <c r="P1947" s="258"/>
      <c r="Q1947" s="258"/>
      <c r="R1947" s="258"/>
      <c r="S1947" s="258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</row>
    <row r="1948" ht="7.5" customHeight="1">
      <c r="A1948" s="1"/>
      <c r="B1948" s="24"/>
      <c r="C1948" s="94" t="s">
        <v>456</v>
      </c>
      <c r="D1948" s="24"/>
      <c r="E1948" s="258"/>
      <c r="F1948" s="146"/>
      <c r="G1948" s="153"/>
      <c r="H1948" s="258"/>
      <c r="I1948" s="258"/>
      <c r="J1948" s="258"/>
      <c r="K1948" s="258"/>
      <c r="L1948" s="258"/>
      <c r="M1948" s="258"/>
      <c r="N1948" s="258"/>
      <c r="O1948" s="258"/>
      <c r="P1948" s="258"/>
      <c r="Q1948" s="258"/>
      <c r="R1948" s="258"/>
      <c r="S1948" s="258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</row>
    <row r="1949" ht="7.5" customHeight="1">
      <c r="A1949" s="1"/>
      <c r="B1949" s="24"/>
      <c r="C1949" s="24"/>
      <c r="D1949" s="24"/>
      <c r="F1949" s="14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</row>
    <row r="1950" ht="7.5" customHeight="1">
      <c r="A1950" s="1"/>
      <c r="B1950" s="98"/>
      <c r="C1950" s="98"/>
      <c r="D1950" s="20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</row>
    <row r="1951" ht="11.25" customHeight="1">
      <c r="A1951" s="1"/>
      <c r="B1951" s="351"/>
      <c r="C1951" s="32"/>
      <c r="D1951" s="32"/>
      <c r="E1951" s="32"/>
      <c r="F1951" s="32"/>
      <c r="G1951" s="32"/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32"/>
      <c r="S1951" s="165" t="s">
        <v>43</v>
      </c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</row>
    <row r="1952" ht="11.25" customHeight="1">
      <c r="A1952" s="1"/>
      <c r="B1952" s="54"/>
      <c r="C1952" s="88"/>
      <c r="D1952" s="54"/>
      <c r="E1952" s="54"/>
      <c r="F1952" s="54"/>
      <c r="G1952" s="54"/>
      <c r="H1952" s="54"/>
      <c r="I1952" s="54"/>
      <c r="J1952" s="54"/>
      <c r="K1952" s="54"/>
      <c r="L1952" s="54"/>
      <c r="M1952" s="54"/>
      <c r="N1952" s="54"/>
      <c r="O1952" s="54"/>
      <c r="P1952" s="54"/>
      <c r="Q1952" s="54"/>
      <c r="R1952" s="58"/>
      <c r="S1952" s="87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</row>
    <row r="1953" ht="11.25" customHeight="1">
      <c r="A1953" s="1"/>
      <c r="B1953" s="352" t="s">
        <v>457</v>
      </c>
      <c r="C1953" s="353"/>
      <c r="D1953" s="353"/>
      <c r="E1953" s="353"/>
      <c r="F1953" s="353"/>
      <c r="G1953" s="353"/>
      <c r="H1953" s="353"/>
      <c r="I1953" s="353"/>
      <c r="J1953" s="353"/>
      <c r="K1953" s="353"/>
      <c r="L1953" s="353"/>
      <c r="M1953" s="353"/>
      <c r="N1953" s="353"/>
      <c r="O1953" s="353"/>
      <c r="P1953" s="353"/>
      <c r="Q1953" s="353"/>
      <c r="R1953" s="353"/>
      <c r="S1953" s="353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</row>
    <row r="1954" ht="61.5" customHeight="1">
      <c r="A1954" s="1"/>
      <c r="B1954" s="2"/>
      <c r="C1954" s="3"/>
      <c r="D1954" s="3"/>
      <c r="E1954" s="61"/>
      <c r="F1954" s="61"/>
      <c r="G1954" s="61"/>
      <c r="H1954" s="61"/>
      <c r="I1954" s="61"/>
      <c r="J1954" s="61"/>
      <c r="K1954" s="61"/>
      <c r="L1954" s="61"/>
      <c r="M1954" s="61"/>
      <c r="N1954" s="61"/>
      <c r="O1954" s="62" t="s">
        <v>5</v>
      </c>
      <c r="P1954" s="63"/>
      <c r="Q1954" s="63"/>
      <c r="R1954" s="63"/>
      <c r="S1954" s="64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</row>
    <row r="1955" ht="34.5" customHeight="1">
      <c r="A1955" s="1"/>
      <c r="B1955" s="244" t="s">
        <v>6</v>
      </c>
      <c r="C1955" s="244" t="s">
        <v>7</v>
      </c>
      <c r="D1955" s="244" t="s">
        <v>8</v>
      </c>
      <c r="E1955" s="244" t="s">
        <v>9</v>
      </c>
      <c r="F1955" s="245" t="s">
        <v>10</v>
      </c>
      <c r="G1955" s="246" t="s">
        <v>11</v>
      </c>
      <c r="H1955" s="245" t="s">
        <v>10</v>
      </c>
      <c r="I1955" s="246" t="s">
        <v>12</v>
      </c>
      <c r="J1955" s="245" t="s">
        <v>10</v>
      </c>
      <c r="K1955" s="246" t="s">
        <v>13</v>
      </c>
      <c r="L1955" s="245" t="s">
        <v>10</v>
      </c>
      <c r="M1955" s="246" t="s">
        <v>14</v>
      </c>
      <c r="N1955" s="245" t="s">
        <v>10</v>
      </c>
      <c r="O1955" s="246" t="s">
        <v>15</v>
      </c>
      <c r="P1955" s="245" t="s">
        <v>10</v>
      </c>
      <c r="Q1955" s="246" t="s">
        <v>16</v>
      </c>
      <c r="R1955" s="247" t="s">
        <v>17</v>
      </c>
      <c r="S1955" s="69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</row>
    <row r="1956" ht="7.5" customHeight="1">
      <c r="A1956" s="1"/>
      <c r="B1956" s="329" t="s">
        <v>18</v>
      </c>
      <c r="C1956" s="107" t="s">
        <v>458</v>
      </c>
      <c r="D1956" s="205" t="s">
        <v>459</v>
      </c>
      <c r="E1956" s="343" t="s">
        <v>25</v>
      </c>
      <c r="F1956" s="330"/>
      <c r="G1956" s="330"/>
      <c r="H1956" s="330"/>
      <c r="I1956" s="330"/>
      <c r="J1956" s="330"/>
      <c r="K1956" s="330"/>
      <c r="L1956" s="330"/>
      <c r="M1956" s="330"/>
      <c r="N1956" s="330"/>
      <c r="O1956" s="330"/>
      <c r="P1956" s="330"/>
      <c r="Q1956" s="330"/>
      <c r="R1956" s="331" t="s">
        <v>21</v>
      </c>
      <c r="S1956" s="167" t="s">
        <v>460</v>
      </c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</row>
    <row r="1957" ht="7.5" customHeight="1">
      <c r="A1957" s="1"/>
      <c r="C1957" s="24"/>
      <c r="D1957" s="24"/>
      <c r="F1957" s="52"/>
      <c r="G1957" s="52"/>
      <c r="H1957" s="52"/>
      <c r="I1957" s="52"/>
      <c r="J1957" s="52"/>
      <c r="K1957" s="52"/>
      <c r="L1957" s="52"/>
      <c r="M1957" s="52"/>
      <c r="N1957" s="52"/>
      <c r="O1957" s="52"/>
      <c r="P1957" s="52"/>
      <c r="Q1957" s="52"/>
      <c r="S1957" s="24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</row>
    <row r="1958" ht="7.5" customHeight="1">
      <c r="A1958" s="1"/>
      <c r="C1958" s="24"/>
      <c r="D1958" s="24"/>
      <c r="F1958" s="52"/>
      <c r="G1958" s="52"/>
      <c r="H1958" s="52"/>
      <c r="I1958" s="52"/>
      <c r="J1958" s="52"/>
      <c r="K1958" s="52"/>
      <c r="L1958" s="52"/>
      <c r="M1958" s="52"/>
      <c r="N1958" s="52"/>
      <c r="O1958" s="52"/>
      <c r="P1958" s="52"/>
      <c r="Q1958" s="52"/>
      <c r="R1958" s="335"/>
      <c r="S1958" s="20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</row>
    <row r="1959" ht="7.5" customHeight="1">
      <c r="A1959" s="1"/>
      <c r="C1959" s="24"/>
      <c r="D1959" s="24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335" t="s">
        <v>21</v>
      </c>
      <c r="S1959" s="157" t="s">
        <v>461</v>
      </c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</row>
    <row r="1960" ht="7.5" customHeight="1">
      <c r="A1960" s="1"/>
      <c r="C1960" s="24"/>
      <c r="D1960" s="24"/>
      <c r="F1960" s="332"/>
      <c r="G1960" s="358"/>
      <c r="H1960" s="334"/>
      <c r="I1960" s="336"/>
      <c r="J1960" s="334"/>
      <c r="K1960" s="336"/>
      <c r="L1960" s="334"/>
      <c r="M1960" s="336"/>
      <c r="N1960" s="208"/>
      <c r="O1960" s="336"/>
      <c r="P1960" s="336"/>
      <c r="Q1960" s="208"/>
      <c r="S1960" s="20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</row>
    <row r="1961" ht="7.5" customHeight="1">
      <c r="A1961" s="1"/>
      <c r="C1961" s="24"/>
      <c r="D1961" s="24"/>
      <c r="F1961" s="332"/>
      <c r="G1961" s="358"/>
      <c r="H1961" s="334"/>
      <c r="I1961" s="336"/>
      <c r="J1961" s="334"/>
      <c r="K1961" s="336"/>
      <c r="L1961" s="334"/>
      <c r="M1961" s="336"/>
      <c r="N1961" s="208"/>
      <c r="O1961" s="336"/>
      <c r="P1961" s="336"/>
      <c r="Q1961" s="208"/>
      <c r="R1961" s="335" t="s">
        <v>21</v>
      </c>
      <c r="S1961" s="157" t="s">
        <v>462</v>
      </c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</row>
    <row r="1962" ht="7.5" customHeight="1">
      <c r="A1962" s="1"/>
      <c r="C1962" s="24"/>
      <c r="D1962" s="24"/>
      <c r="F1962" s="52"/>
      <c r="G1962" s="52"/>
      <c r="H1962" s="52"/>
      <c r="I1962" s="52"/>
      <c r="J1962" s="52"/>
      <c r="K1962" s="52"/>
      <c r="L1962" s="52"/>
      <c r="M1962" s="52"/>
      <c r="N1962" s="52"/>
      <c r="O1962" s="52"/>
      <c r="P1962" s="52"/>
      <c r="Q1962" s="52"/>
      <c r="S1962" s="24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</row>
    <row r="1963" ht="7.5" customHeight="1">
      <c r="A1963" s="1"/>
      <c r="C1963" s="24"/>
      <c r="D1963" s="24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256"/>
      <c r="S1963" s="24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</row>
    <row r="1964" ht="7.5" customHeight="1">
      <c r="A1964" s="1"/>
      <c r="C1964" s="24"/>
      <c r="D1964" s="24"/>
      <c r="F1964" s="332"/>
      <c r="G1964" s="52"/>
      <c r="H1964" s="52"/>
      <c r="I1964" s="52"/>
      <c r="J1964" s="52"/>
      <c r="K1964" s="52"/>
      <c r="L1964" s="52"/>
      <c r="M1964" s="52"/>
      <c r="N1964" s="52"/>
      <c r="O1964" s="52"/>
      <c r="P1964" s="52"/>
      <c r="Q1964" s="52"/>
      <c r="S1964" s="24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</row>
    <row r="1965" ht="7.5" customHeight="1">
      <c r="A1965" s="1"/>
      <c r="C1965" s="24"/>
      <c r="D1965" s="24"/>
      <c r="F1965" s="332"/>
      <c r="S1965" s="24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</row>
    <row r="1966" ht="7.5" customHeight="1">
      <c r="A1966" s="1"/>
      <c r="C1966" s="24"/>
      <c r="D1966" s="24"/>
      <c r="F1966" s="332"/>
      <c r="S1966" s="24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</row>
    <row r="1967" ht="7.5" customHeight="1">
      <c r="A1967" s="25"/>
      <c r="C1967" s="24"/>
      <c r="D1967" s="24"/>
      <c r="G1967" s="208" t="s">
        <v>463</v>
      </c>
      <c r="H1967" s="334"/>
      <c r="I1967" s="208" t="s">
        <v>464</v>
      </c>
      <c r="J1967" s="334"/>
      <c r="K1967" s="336"/>
      <c r="L1967" s="334"/>
      <c r="M1967" s="336"/>
      <c r="N1967" s="208"/>
      <c r="O1967" s="336"/>
      <c r="P1967" s="336"/>
      <c r="Q1967" s="208"/>
      <c r="S1967" s="24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</row>
    <row r="1968" ht="7.5" customHeight="1">
      <c r="A1968" s="25"/>
      <c r="C1968" s="24"/>
      <c r="D1968" s="24"/>
      <c r="H1968" s="334"/>
      <c r="J1968" s="334"/>
      <c r="K1968" s="336"/>
      <c r="L1968" s="334"/>
      <c r="M1968" s="336"/>
      <c r="N1968" s="208"/>
      <c r="O1968" s="336"/>
      <c r="P1968" s="336"/>
      <c r="Q1968" s="208"/>
      <c r="S1968" s="20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</row>
    <row r="1969" ht="7.5" customHeight="1">
      <c r="A1969" s="25"/>
      <c r="C1969" s="24"/>
      <c r="D1969" s="24"/>
      <c r="G1969" s="132"/>
      <c r="H1969" s="208"/>
      <c r="I1969" s="132"/>
      <c r="J1969" s="334"/>
      <c r="K1969" s="336"/>
      <c r="L1969" s="334"/>
      <c r="M1969" s="336"/>
      <c r="N1969" s="208"/>
      <c r="O1969" s="336"/>
      <c r="P1969" s="336"/>
      <c r="Q1969" s="208"/>
      <c r="R1969" s="335" t="s">
        <v>21</v>
      </c>
      <c r="S1969" s="157" t="s">
        <v>465</v>
      </c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</row>
    <row r="1970" ht="7.5" customHeight="1">
      <c r="A1970" s="1"/>
      <c r="C1970" s="24"/>
      <c r="D1970" s="24"/>
      <c r="F1970" s="85">
        <v>1711.647</v>
      </c>
      <c r="G1970" s="86">
        <f>ROUND(F1970*mark_up,0)</f>
        <v>7514</v>
      </c>
      <c r="H1970" s="109"/>
      <c r="I1970" s="86">
        <f>ROUND(G1970*1.2345953,0)</f>
        <v>9277</v>
      </c>
      <c r="J1970" s="339"/>
      <c r="K1970" s="338" t="s">
        <v>25</v>
      </c>
      <c r="L1970" s="339"/>
      <c r="M1970" s="338" t="s">
        <v>25</v>
      </c>
      <c r="N1970" s="339"/>
      <c r="O1970" s="338" t="s">
        <v>25</v>
      </c>
      <c r="P1970" s="339"/>
      <c r="Q1970" s="338" t="s">
        <v>25</v>
      </c>
      <c r="S1970" s="24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</row>
    <row r="1971" ht="7.5" customHeight="1">
      <c r="A1971" s="1"/>
      <c r="C1971" s="24"/>
      <c r="D1971" s="24"/>
      <c r="F1971" s="87"/>
      <c r="G1971" s="87"/>
      <c r="H1971" s="110"/>
      <c r="I1971" s="87"/>
      <c r="J1971" s="132"/>
      <c r="K1971" s="132"/>
      <c r="L1971" s="132"/>
      <c r="M1971" s="132"/>
      <c r="N1971" s="132"/>
      <c r="O1971" s="132"/>
      <c r="P1971" s="132"/>
      <c r="Q1971" s="132"/>
      <c r="R1971" s="335"/>
      <c r="S1971" s="20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</row>
    <row r="1972" ht="7.5" customHeight="1">
      <c r="A1972" s="1"/>
      <c r="C1972" s="24"/>
      <c r="D1972" s="24"/>
      <c r="F1972" s="105"/>
      <c r="R1972" s="335" t="s">
        <v>21</v>
      </c>
      <c r="S1972" s="157" t="s">
        <v>466</v>
      </c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</row>
    <row r="1973" ht="7.5" customHeight="1">
      <c r="A1973" s="1"/>
      <c r="C1973" s="24"/>
      <c r="D1973" s="24"/>
      <c r="F1973" s="82"/>
      <c r="S1973" s="24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</row>
    <row r="1974" ht="7.5" customHeight="1">
      <c r="A1974" s="1"/>
      <c r="C1974" s="24"/>
      <c r="D1974" s="24"/>
      <c r="F1974" s="82"/>
      <c r="R1974" s="256"/>
      <c r="S1974" s="24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</row>
    <row r="1975" ht="7.5" customHeight="1">
      <c r="A1975" s="1"/>
      <c r="C1975" s="24"/>
      <c r="D1975" s="24"/>
      <c r="F1975" s="82"/>
      <c r="G1975" s="82"/>
      <c r="H1975" s="82"/>
      <c r="I1975" s="82"/>
      <c r="J1975" s="52"/>
      <c r="K1975" s="52"/>
      <c r="L1975" s="52"/>
      <c r="M1975" s="52"/>
      <c r="N1975" s="52"/>
      <c r="O1975" s="52"/>
      <c r="P1975" s="52"/>
      <c r="Q1975" s="52"/>
      <c r="R1975" s="256"/>
      <c r="S1975" s="24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</row>
    <row r="1976" ht="7.5" customHeight="1">
      <c r="A1976" s="1"/>
      <c r="C1976" s="24"/>
      <c r="D1976" s="24"/>
      <c r="F1976" s="89"/>
      <c r="G1976" s="82"/>
      <c r="H1976" s="82"/>
      <c r="I1976" s="82"/>
      <c r="J1976" s="52"/>
      <c r="K1976" s="52"/>
      <c r="L1976" s="52"/>
      <c r="M1976" s="52"/>
      <c r="N1976" s="52"/>
      <c r="O1976" s="52"/>
      <c r="P1976" s="52"/>
      <c r="Q1976" s="52"/>
      <c r="R1976" s="256"/>
      <c r="S1976" s="24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</row>
    <row r="1977" ht="7.5" customHeight="1">
      <c r="A1977" s="1"/>
      <c r="C1977" s="24"/>
      <c r="D1977" s="24"/>
      <c r="F1977" s="89"/>
      <c r="G1977" s="171"/>
      <c r="H1977" s="171"/>
      <c r="I1977" s="171"/>
      <c r="J1977" s="377"/>
      <c r="K1977" s="377"/>
      <c r="L1977" s="377"/>
      <c r="M1977" s="377"/>
      <c r="N1977" s="377"/>
      <c r="O1977" s="377"/>
      <c r="P1977" s="377"/>
      <c r="Q1977" s="377"/>
      <c r="R1977" s="256"/>
      <c r="S1977" s="24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</row>
    <row r="1978" ht="7.5" customHeight="1">
      <c r="A1978" s="1"/>
      <c r="C1978" s="24"/>
      <c r="D1978" s="24"/>
      <c r="F1978" s="89"/>
      <c r="G1978" s="171"/>
      <c r="H1978" s="171"/>
      <c r="J1978" s="377"/>
      <c r="K1978" s="377"/>
      <c r="L1978" s="377"/>
      <c r="M1978" s="377"/>
      <c r="N1978" s="377"/>
      <c r="O1978" s="377"/>
      <c r="P1978" s="377"/>
      <c r="Q1978" s="377"/>
      <c r="R1978" s="256"/>
      <c r="S1978" s="24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</row>
    <row r="1979" ht="7.5" customHeight="1">
      <c r="A1979" s="1"/>
      <c r="C1979" s="24"/>
      <c r="D1979" s="24"/>
      <c r="F1979" s="82"/>
      <c r="G1979" s="171"/>
      <c r="H1979" s="171"/>
      <c r="J1979" s="377"/>
      <c r="K1979" s="377"/>
      <c r="L1979" s="377"/>
      <c r="M1979" s="377"/>
      <c r="N1979" s="377"/>
      <c r="O1979" s="377"/>
      <c r="P1979" s="377"/>
      <c r="Q1979" s="377"/>
      <c r="R1979" s="256"/>
      <c r="S1979" s="20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</row>
    <row r="1980" ht="7.5" customHeight="1">
      <c r="A1980" s="1"/>
      <c r="C1980" s="24"/>
      <c r="D1980" s="24"/>
      <c r="F1980" s="82"/>
      <c r="G1980" s="82"/>
      <c r="H1980" s="82"/>
      <c r="J1980" s="52"/>
      <c r="K1980" s="52"/>
      <c r="L1980" s="52"/>
      <c r="M1980" s="52"/>
      <c r="N1980" s="52"/>
      <c r="O1980" s="52"/>
      <c r="P1980" s="52"/>
      <c r="Q1980" s="52"/>
      <c r="R1980" s="335" t="s">
        <v>21</v>
      </c>
      <c r="S1980" s="157" t="s">
        <v>467</v>
      </c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</row>
    <row r="1981" ht="7.5" customHeight="1">
      <c r="A1981" s="1"/>
      <c r="C1981" s="24"/>
      <c r="D1981" s="24"/>
      <c r="F1981" s="105"/>
      <c r="G1981" s="105"/>
      <c r="H1981" s="105"/>
      <c r="I1981" s="105"/>
      <c r="S1981" s="24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</row>
    <row r="1982" ht="7.5" customHeight="1">
      <c r="A1982" s="1"/>
      <c r="C1982" s="20"/>
      <c r="D1982" s="24"/>
      <c r="F1982" s="105"/>
      <c r="G1982" s="105"/>
      <c r="H1982" s="105"/>
      <c r="I1982" s="105"/>
      <c r="R1982" s="335"/>
      <c r="S1982" s="24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</row>
    <row r="1983" ht="7.5" customHeight="1">
      <c r="A1983" s="25"/>
      <c r="C1983" s="94" t="s">
        <v>468</v>
      </c>
      <c r="D1983" s="24"/>
      <c r="F1983" s="105"/>
      <c r="G1983" s="105"/>
      <c r="H1983" s="105"/>
      <c r="I1983" s="105"/>
      <c r="R1983" s="256"/>
      <c r="S1983" s="24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</row>
    <row r="1984" ht="7.5" customHeight="1">
      <c r="A1984" s="25"/>
      <c r="C1984" s="24"/>
      <c r="D1984" s="24"/>
      <c r="F1984" s="105"/>
      <c r="G1984" s="82"/>
      <c r="H1984" s="82"/>
      <c r="I1984" s="82"/>
      <c r="J1984" s="52"/>
      <c r="K1984" s="52"/>
      <c r="L1984" s="52"/>
      <c r="M1984" s="52"/>
      <c r="N1984" s="52"/>
      <c r="O1984" s="52"/>
      <c r="P1984" s="52"/>
      <c r="Q1984" s="52"/>
      <c r="R1984" s="256"/>
      <c r="S1984" s="20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</row>
    <row r="1985" ht="7.5" customHeight="1">
      <c r="A1985" s="25"/>
      <c r="B1985" s="132"/>
      <c r="C1985" s="98"/>
      <c r="D1985" s="87"/>
      <c r="E1985" s="132"/>
      <c r="F1985" s="105"/>
      <c r="G1985" s="258"/>
      <c r="H1985" s="258"/>
      <c r="I1985" s="258"/>
      <c r="J1985" s="258"/>
      <c r="K1985" s="258"/>
      <c r="L1985" s="258"/>
      <c r="M1985" s="258"/>
      <c r="N1985" s="258"/>
      <c r="O1985" s="258"/>
      <c r="P1985" s="258"/>
      <c r="Q1985" s="258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</row>
    <row r="1986" ht="7.5" customHeight="1">
      <c r="A1986" s="1"/>
      <c r="B1986" s="329" t="s">
        <v>18</v>
      </c>
      <c r="C1986" s="107" t="s">
        <v>469</v>
      </c>
      <c r="D1986" s="73"/>
      <c r="E1986" s="330"/>
      <c r="F1986" s="73"/>
      <c r="G1986" s="73"/>
      <c r="H1986" s="73"/>
      <c r="I1986" s="73"/>
      <c r="J1986" s="330"/>
      <c r="K1986" s="330"/>
      <c r="L1986" s="330"/>
      <c r="M1986" s="330"/>
      <c r="N1986" s="330"/>
      <c r="O1986" s="330"/>
      <c r="P1986" s="330"/>
      <c r="Q1986" s="330"/>
      <c r="R1986" s="331" t="s">
        <v>21</v>
      </c>
      <c r="S1986" s="167" t="s">
        <v>470</v>
      </c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</row>
    <row r="1987" ht="7.5" customHeight="1">
      <c r="A1987" s="1"/>
      <c r="C1987" s="24"/>
      <c r="D1987" s="78"/>
      <c r="E1987" s="52"/>
      <c r="F1987" s="82"/>
      <c r="G1987" s="82"/>
      <c r="H1987" s="82"/>
      <c r="I1987" s="82"/>
      <c r="J1987" s="52"/>
      <c r="K1987" s="52"/>
      <c r="L1987" s="52"/>
      <c r="M1987" s="52"/>
      <c r="N1987" s="52"/>
      <c r="O1987" s="52"/>
      <c r="P1987" s="52"/>
      <c r="Q1987" s="52"/>
      <c r="S1987" s="24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</row>
    <row r="1988" ht="7.5" customHeight="1">
      <c r="A1988" s="1"/>
      <c r="C1988" s="24"/>
      <c r="D1988" s="78"/>
      <c r="E1988" s="52"/>
      <c r="F1988" s="82"/>
      <c r="G1988" s="82"/>
      <c r="H1988" s="82"/>
      <c r="I1988" s="82"/>
      <c r="J1988" s="52"/>
      <c r="K1988" s="52"/>
      <c r="L1988" s="52"/>
      <c r="M1988" s="52"/>
      <c r="N1988" s="52"/>
      <c r="O1988" s="52"/>
      <c r="P1988" s="52"/>
      <c r="Q1988" s="52"/>
      <c r="R1988" s="335"/>
      <c r="S1988" s="20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</row>
    <row r="1989" ht="7.5" customHeight="1">
      <c r="A1989" s="1"/>
      <c r="C1989" s="24"/>
      <c r="F1989" s="105"/>
      <c r="G1989" s="105"/>
      <c r="H1989" s="105"/>
      <c r="I1989" s="105"/>
      <c r="R1989" s="335" t="s">
        <v>21</v>
      </c>
      <c r="S1989" s="157" t="s">
        <v>89</v>
      </c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</row>
    <row r="1990" ht="7.5" customHeight="1">
      <c r="A1990" s="1"/>
      <c r="C1990" s="24"/>
      <c r="F1990" s="105"/>
      <c r="G1990" s="105"/>
      <c r="H1990" s="105"/>
      <c r="I1990" s="105"/>
      <c r="S1990" s="24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</row>
    <row r="1991" ht="7.5" customHeight="1">
      <c r="A1991" s="1"/>
      <c r="C1991" s="24"/>
      <c r="F1991" s="105"/>
      <c r="G1991" s="105"/>
      <c r="H1991" s="105"/>
      <c r="I1991" s="105"/>
      <c r="R1991" s="256"/>
      <c r="S1991" s="20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</row>
    <row r="1992" ht="7.5" customHeight="1">
      <c r="A1992" s="1"/>
      <c r="C1992" s="24"/>
      <c r="F1992" s="105"/>
      <c r="G1992" s="105"/>
      <c r="H1992" s="105"/>
      <c r="I1992" s="105"/>
      <c r="R1992" s="335" t="s">
        <v>21</v>
      </c>
      <c r="S1992" s="341" t="s">
        <v>471</v>
      </c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</row>
    <row r="1993" ht="7.5" customHeight="1">
      <c r="A1993" s="1"/>
      <c r="C1993" s="24"/>
      <c r="F1993" s="105"/>
      <c r="G1993" s="105"/>
      <c r="H1993" s="105"/>
      <c r="I1993" s="105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</row>
    <row r="1994" ht="7.5" customHeight="1">
      <c r="A1994" s="25"/>
      <c r="C1994" s="24"/>
      <c r="F1994" s="105"/>
      <c r="G1994" s="105"/>
      <c r="H1994" s="105"/>
      <c r="I1994" s="105"/>
      <c r="R1994" s="335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</row>
    <row r="1995" ht="7.5" customHeight="1">
      <c r="A1995" s="25"/>
      <c r="C1995" s="24"/>
      <c r="D1995" s="82"/>
      <c r="E1995" s="332"/>
      <c r="F1995" s="89"/>
      <c r="G1995" s="84" t="s">
        <v>472</v>
      </c>
      <c r="H1995" s="103"/>
      <c r="I1995" s="84" t="s">
        <v>473</v>
      </c>
      <c r="J1995" s="334"/>
      <c r="K1995" s="208"/>
      <c r="L1995" s="334"/>
      <c r="M1995" s="208"/>
      <c r="N1995" s="208"/>
      <c r="O1995" s="208"/>
      <c r="P1995" s="208"/>
      <c r="Q1995" s="208"/>
      <c r="R1995" s="335" t="s">
        <v>21</v>
      </c>
      <c r="S1995" s="341" t="s">
        <v>41</v>
      </c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</row>
    <row r="1996" ht="7.5" customHeight="1">
      <c r="A1996" s="25"/>
      <c r="C1996" s="24"/>
      <c r="D1996" s="82"/>
      <c r="F1996" s="89"/>
      <c r="G1996" s="24"/>
      <c r="H1996" s="103"/>
      <c r="I1996" s="24"/>
      <c r="J1996" s="334"/>
      <c r="L1996" s="334"/>
      <c r="N1996" s="208"/>
      <c r="Q1996" s="208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</row>
    <row r="1997" ht="7.5" customHeight="1">
      <c r="A1997" s="25"/>
      <c r="C1997" s="24"/>
      <c r="D1997" s="205" t="s">
        <v>474</v>
      </c>
      <c r="E1997" s="208" t="s">
        <v>25</v>
      </c>
      <c r="F1997" s="104"/>
      <c r="G1997" s="87"/>
      <c r="H1997" s="91"/>
      <c r="I1997" s="87"/>
      <c r="J1997" s="377"/>
      <c r="K1997" s="336"/>
      <c r="L1997" s="377"/>
      <c r="M1997" s="336"/>
      <c r="N1997" s="208"/>
      <c r="O1997" s="336"/>
      <c r="P1997" s="336"/>
      <c r="Q1997" s="336"/>
      <c r="R1997" s="335" t="s">
        <v>21</v>
      </c>
      <c r="S1997" s="378" t="s">
        <v>50</v>
      </c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</row>
    <row r="1998" ht="7.5" customHeight="1">
      <c r="A1998" s="25"/>
      <c r="C1998" s="24"/>
      <c r="D1998" s="20"/>
      <c r="F1998" s="85">
        <v>3029.544</v>
      </c>
      <c r="G1998" s="86">
        <f>ROUND(F1998*mark_up,0)</f>
        <v>13300</v>
      </c>
      <c r="H1998" s="109"/>
      <c r="I1998" s="86">
        <f>ROUND(G1998*0.775862,0)</f>
        <v>10319</v>
      </c>
      <c r="J1998" s="339"/>
      <c r="K1998" s="338" t="s">
        <v>25</v>
      </c>
      <c r="L1998" s="339"/>
      <c r="M1998" s="338" t="s">
        <v>25</v>
      </c>
      <c r="N1998" s="339"/>
      <c r="O1998" s="338" t="s">
        <v>25</v>
      </c>
      <c r="P1998" s="339"/>
      <c r="Q1998" s="338" t="s">
        <v>25</v>
      </c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</row>
    <row r="1999" ht="7.5" customHeight="1">
      <c r="A1999" s="25"/>
      <c r="C1999" s="24"/>
      <c r="D1999" s="180" t="s">
        <v>475</v>
      </c>
      <c r="F1999" s="87"/>
      <c r="G1999" s="87"/>
      <c r="H1999" s="110"/>
      <c r="I1999" s="87"/>
      <c r="J1999" s="132"/>
      <c r="K1999" s="132"/>
      <c r="L1999" s="132"/>
      <c r="M1999" s="132"/>
      <c r="N1999" s="132"/>
      <c r="O1999" s="132"/>
      <c r="P1999" s="132"/>
      <c r="Q1999" s="132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</row>
    <row r="2000" ht="7.5" customHeight="1">
      <c r="A2000" s="25"/>
      <c r="C2000" s="24"/>
      <c r="D2000" s="20"/>
      <c r="F2000" s="337"/>
      <c r="G2000" s="336"/>
      <c r="H2000" s="208"/>
      <c r="I2000" s="336"/>
      <c r="J2000" s="377"/>
      <c r="K2000" s="336"/>
      <c r="L2000" s="377"/>
      <c r="M2000" s="336"/>
      <c r="N2000" s="208"/>
      <c r="O2000" s="336"/>
      <c r="P2000" s="336"/>
      <c r="Q2000" s="33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</row>
    <row r="2001" ht="7.5" customHeight="1">
      <c r="A2001" s="1"/>
      <c r="C2001" s="24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</row>
    <row r="2002" ht="7.5" customHeight="1">
      <c r="A2002" s="1"/>
      <c r="C2002" s="24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</row>
    <row r="2003" ht="7.5" customHeight="1">
      <c r="A2003" s="1"/>
      <c r="C2003" s="24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</row>
    <row r="2004" ht="7.5" customHeight="1">
      <c r="A2004" s="1"/>
      <c r="C2004" s="24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</row>
    <row r="2005" ht="7.5" customHeight="1">
      <c r="A2005" s="1"/>
      <c r="C2005" s="24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</row>
    <row r="2006" ht="7.5" customHeight="1">
      <c r="A2006" s="1"/>
      <c r="C2006" s="24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</row>
    <row r="2007" ht="7.5" customHeight="1">
      <c r="A2007" s="1"/>
      <c r="C2007" s="24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</row>
    <row r="2008" ht="7.5" customHeight="1">
      <c r="A2008" s="1"/>
      <c r="C2008" s="20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</row>
    <row r="2009" ht="7.5" customHeight="1">
      <c r="A2009" s="1"/>
      <c r="C2009" s="94" t="s">
        <v>476</v>
      </c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</row>
    <row r="2010" ht="7.5" customHeight="1">
      <c r="A2010" s="1"/>
      <c r="C2010" s="24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</row>
    <row r="2011" ht="7.5" customHeight="1">
      <c r="A2011" s="1"/>
      <c r="B2011" s="3"/>
      <c r="C2011" s="98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</row>
    <row r="2012" ht="11.25" customHeight="1">
      <c r="A2012" s="1"/>
      <c r="B2012" s="351"/>
      <c r="C2012" s="32"/>
      <c r="D2012" s="32"/>
      <c r="E2012" s="32"/>
      <c r="F2012" s="32"/>
      <c r="G2012" s="32"/>
      <c r="H2012" s="32"/>
      <c r="I2012" s="32"/>
      <c r="J2012" s="32"/>
      <c r="K2012" s="32"/>
      <c r="L2012" s="32"/>
      <c r="M2012" s="32"/>
      <c r="N2012" s="32"/>
      <c r="O2012" s="32"/>
      <c r="P2012" s="32"/>
      <c r="Q2012" s="32"/>
      <c r="R2012" s="32"/>
      <c r="S2012" s="165" t="s">
        <v>43</v>
      </c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</row>
    <row r="2013" ht="11.25" customHeight="1">
      <c r="A2013" s="1"/>
      <c r="B2013" s="54"/>
      <c r="C2013" s="88"/>
      <c r="D2013" s="54"/>
      <c r="E2013" s="54"/>
      <c r="F2013" s="54"/>
      <c r="G2013" s="54"/>
      <c r="H2013" s="54"/>
      <c r="I2013" s="54"/>
      <c r="J2013" s="54"/>
      <c r="K2013" s="54"/>
      <c r="L2013" s="54"/>
      <c r="M2013" s="54"/>
      <c r="N2013" s="54"/>
      <c r="O2013" s="54"/>
      <c r="P2013" s="54"/>
      <c r="Q2013" s="54"/>
      <c r="R2013" s="58"/>
      <c r="S2013" s="87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</row>
    <row r="2014" ht="11.25" customHeight="1">
      <c r="A2014" s="1"/>
      <c r="B2014" s="352" t="s">
        <v>477</v>
      </c>
      <c r="C2014" s="353"/>
      <c r="D2014" s="353"/>
      <c r="E2014" s="353"/>
      <c r="F2014" s="353"/>
      <c r="G2014" s="353"/>
      <c r="H2014" s="353"/>
      <c r="I2014" s="353"/>
      <c r="J2014" s="353"/>
      <c r="K2014" s="353"/>
      <c r="L2014" s="353"/>
      <c r="M2014" s="353"/>
      <c r="N2014" s="353"/>
      <c r="O2014" s="353"/>
      <c r="P2014" s="353"/>
      <c r="Q2014" s="353"/>
      <c r="R2014" s="353"/>
      <c r="S2014" s="353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</row>
    <row r="2015" ht="61.5" customHeight="1">
      <c r="A2015" s="1"/>
      <c r="B2015" s="2"/>
      <c r="C2015" s="3"/>
      <c r="D2015" s="3"/>
      <c r="E2015" s="61"/>
      <c r="F2015" s="61"/>
      <c r="G2015" s="61"/>
      <c r="H2015" s="61"/>
      <c r="I2015" s="61"/>
      <c r="J2015" s="61"/>
      <c r="K2015" s="61"/>
      <c r="L2015" s="61"/>
      <c r="M2015" s="61"/>
      <c r="N2015" s="61"/>
      <c r="O2015" s="62" t="s">
        <v>5</v>
      </c>
      <c r="P2015" s="63"/>
      <c r="Q2015" s="63"/>
      <c r="R2015" s="63"/>
      <c r="S2015" s="64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</row>
    <row r="2016" ht="34.5" customHeight="1">
      <c r="A2016" s="1"/>
      <c r="B2016" s="222" t="s">
        <v>6</v>
      </c>
      <c r="C2016" s="222" t="s">
        <v>7</v>
      </c>
      <c r="D2016" s="222" t="s">
        <v>8</v>
      </c>
      <c r="E2016" s="222" t="s">
        <v>9</v>
      </c>
      <c r="F2016" s="245" t="s">
        <v>10</v>
      </c>
      <c r="G2016" s="246" t="s">
        <v>11</v>
      </c>
      <c r="H2016" s="245" t="s">
        <v>10</v>
      </c>
      <c r="I2016" s="246" t="s">
        <v>12</v>
      </c>
      <c r="J2016" s="245" t="s">
        <v>10</v>
      </c>
      <c r="K2016" s="246" t="s">
        <v>13</v>
      </c>
      <c r="L2016" s="245" t="s">
        <v>10</v>
      </c>
      <c r="M2016" s="246" t="s">
        <v>14</v>
      </c>
      <c r="N2016" s="245" t="s">
        <v>10</v>
      </c>
      <c r="O2016" s="246" t="s">
        <v>15</v>
      </c>
      <c r="P2016" s="245" t="s">
        <v>10</v>
      </c>
      <c r="Q2016" s="246" t="s">
        <v>16</v>
      </c>
      <c r="R2016" s="247" t="s">
        <v>17</v>
      </c>
      <c r="S2016" s="69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</row>
    <row r="2017" ht="7.5" customHeight="1">
      <c r="A2017" s="1"/>
      <c r="B2017" s="329" t="s">
        <v>18</v>
      </c>
      <c r="C2017" s="107" t="s">
        <v>478</v>
      </c>
      <c r="D2017" s="379" t="s">
        <v>479</v>
      </c>
      <c r="E2017" s="343" t="s">
        <v>25</v>
      </c>
      <c r="F2017" s="330"/>
      <c r="G2017" s="330"/>
      <c r="H2017" s="330"/>
      <c r="I2017" s="330"/>
      <c r="J2017" s="330"/>
      <c r="K2017" s="330"/>
      <c r="L2017" s="330"/>
      <c r="M2017" s="330"/>
      <c r="N2017" s="330"/>
      <c r="O2017" s="330"/>
      <c r="P2017" s="330"/>
      <c r="Q2017" s="330"/>
      <c r="R2017" s="331" t="s">
        <v>21</v>
      </c>
      <c r="S2017" s="346" t="s">
        <v>460</v>
      </c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</row>
    <row r="2018" ht="7.5" customHeight="1">
      <c r="A2018" s="1"/>
      <c r="C2018" s="24"/>
      <c r="F2018" s="52"/>
      <c r="G2018" s="52"/>
      <c r="H2018" s="52"/>
      <c r="I2018" s="52"/>
      <c r="J2018" s="52"/>
      <c r="K2018" s="52"/>
      <c r="L2018" s="52"/>
      <c r="M2018" s="52"/>
      <c r="N2018" s="52"/>
      <c r="O2018" s="52"/>
      <c r="P2018" s="52"/>
      <c r="Q2018" s="52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</row>
    <row r="2019" ht="7.5" customHeight="1">
      <c r="A2019" s="1"/>
      <c r="C2019" s="24"/>
      <c r="F2019" s="52"/>
      <c r="G2019" s="52"/>
      <c r="H2019" s="52"/>
      <c r="I2019" s="52"/>
      <c r="J2019" s="52"/>
      <c r="K2019" s="52"/>
      <c r="L2019" s="52"/>
      <c r="M2019" s="52"/>
      <c r="N2019" s="52"/>
      <c r="O2019" s="52"/>
      <c r="P2019" s="52"/>
      <c r="Q2019" s="52"/>
      <c r="R2019" s="335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</row>
    <row r="2020" ht="7.5" customHeight="1">
      <c r="A2020" s="1"/>
      <c r="C2020" s="24"/>
      <c r="F2020" s="52"/>
      <c r="G2020" s="52"/>
      <c r="H2020" s="52"/>
      <c r="I2020" s="52"/>
      <c r="J2020" s="52"/>
      <c r="K2020" s="52"/>
      <c r="L2020" s="52"/>
      <c r="M2020" s="52"/>
      <c r="N2020" s="52"/>
      <c r="O2020" s="52"/>
      <c r="P2020" s="52"/>
      <c r="Q2020" s="52"/>
      <c r="R2020" s="335" t="s">
        <v>21</v>
      </c>
      <c r="S2020" s="157" t="s">
        <v>480</v>
      </c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</row>
    <row r="2021" ht="7.5" customHeight="1">
      <c r="A2021" s="1"/>
      <c r="C2021" s="24"/>
      <c r="F2021" s="332"/>
      <c r="G2021" s="358"/>
      <c r="H2021" s="334"/>
      <c r="I2021" s="336"/>
      <c r="J2021" s="334"/>
      <c r="K2021" s="336"/>
      <c r="L2021" s="334"/>
      <c r="M2021" s="336"/>
      <c r="N2021" s="208"/>
      <c r="O2021" s="336"/>
      <c r="P2021" s="336"/>
      <c r="Q2021" s="208"/>
      <c r="S2021" s="24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</row>
    <row r="2022" ht="7.5" customHeight="1">
      <c r="A2022" s="1"/>
      <c r="C2022" s="24"/>
      <c r="R2022" s="256"/>
      <c r="S2022" s="20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</row>
    <row r="2023" ht="7.5" customHeight="1">
      <c r="A2023" s="1"/>
      <c r="C2023" s="24"/>
      <c r="F2023" s="332"/>
      <c r="G2023" s="208"/>
      <c r="H2023" s="334"/>
      <c r="I2023" s="208"/>
      <c r="J2023" s="334"/>
      <c r="K2023" s="336"/>
      <c r="L2023" s="334"/>
      <c r="M2023" s="336"/>
      <c r="N2023" s="208"/>
      <c r="O2023" s="336"/>
      <c r="P2023" s="336"/>
      <c r="Q2023" s="208"/>
      <c r="R2023" s="335" t="s">
        <v>21</v>
      </c>
      <c r="S2023" s="157" t="s">
        <v>465</v>
      </c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</row>
    <row r="2024" ht="7.5" customHeight="1">
      <c r="A2024" s="1"/>
      <c r="C2024" s="24"/>
      <c r="F2024" s="332"/>
      <c r="H2024" s="334"/>
      <c r="J2024" s="334"/>
      <c r="K2024" s="336"/>
      <c r="L2024" s="334"/>
      <c r="M2024" s="336"/>
      <c r="N2024" s="208"/>
      <c r="O2024" s="336"/>
      <c r="P2024" s="336"/>
      <c r="Q2024" s="208"/>
      <c r="S2024" s="24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</row>
    <row r="2025" ht="7.5" customHeight="1">
      <c r="A2025" s="25"/>
      <c r="C2025" s="24"/>
      <c r="G2025" s="132"/>
      <c r="H2025" s="208"/>
      <c r="I2025" s="132"/>
      <c r="J2025" s="334"/>
      <c r="K2025" s="336"/>
      <c r="L2025" s="334"/>
      <c r="M2025" s="336"/>
      <c r="N2025" s="208"/>
      <c r="O2025" s="336"/>
      <c r="P2025" s="336"/>
      <c r="Q2025" s="208"/>
      <c r="R2025" s="335"/>
      <c r="S2025" s="20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</row>
    <row r="2026" ht="7.5" customHeight="1">
      <c r="A2026" s="25"/>
      <c r="C2026" s="24"/>
      <c r="F2026" s="85">
        <v>1711.647</v>
      </c>
      <c r="G2026" s="86">
        <f>ROUND(F2026*mark_up,0)</f>
        <v>7514</v>
      </c>
      <c r="H2026" s="338"/>
      <c r="I2026" s="338" t="s">
        <v>25</v>
      </c>
      <c r="J2026" s="339"/>
      <c r="K2026" s="338" t="s">
        <v>25</v>
      </c>
      <c r="L2026" s="339"/>
      <c r="M2026" s="338" t="s">
        <v>25</v>
      </c>
      <c r="N2026" s="339"/>
      <c r="O2026" s="338" t="s">
        <v>25</v>
      </c>
      <c r="P2026" s="339"/>
      <c r="Q2026" s="338" t="s">
        <v>25</v>
      </c>
      <c r="S2026" s="92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</row>
    <row r="2027" ht="7.5" customHeight="1">
      <c r="A2027" s="25"/>
      <c r="C2027" s="24"/>
      <c r="F2027" s="87"/>
      <c r="G2027" s="87"/>
      <c r="H2027" s="340"/>
      <c r="I2027" s="132"/>
      <c r="J2027" s="132"/>
      <c r="K2027" s="132"/>
      <c r="L2027" s="132"/>
      <c r="M2027" s="132"/>
      <c r="N2027" s="132"/>
      <c r="O2027" s="132"/>
      <c r="P2027" s="132"/>
      <c r="Q2027" s="132"/>
      <c r="S2027" s="92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</row>
    <row r="2028" ht="7.5" customHeight="1">
      <c r="A2028" s="1"/>
      <c r="C2028" s="24"/>
      <c r="S2028" s="92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</row>
    <row r="2029" ht="7.5" customHeight="1">
      <c r="A2029" s="1"/>
      <c r="C2029" s="24"/>
      <c r="R2029" s="335"/>
      <c r="S2029" s="9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</row>
    <row r="2030" ht="7.5" customHeight="1">
      <c r="A2030" s="1"/>
      <c r="C2030" s="24"/>
      <c r="S2030" s="9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</row>
    <row r="2031" ht="7.5" customHeight="1">
      <c r="A2031" s="1"/>
      <c r="C2031" s="24"/>
      <c r="R2031" s="335"/>
      <c r="S2031" s="9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</row>
    <row r="2032" ht="7.5" customHeight="1">
      <c r="A2032" s="25"/>
      <c r="C2032" s="24"/>
      <c r="R2032" s="256"/>
      <c r="S2032" s="9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</row>
    <row r="2033" ht="7.5" customHeight="1">
      <c r="A2033" s="25"/>
      <c r="C2033" s="20"/>
      <c r="G2033" s="377"/>
      <c r="H2033" s="377"/>
      <c r="I2033" s="377"/>
      <c r="J2033" s="377"/>
      <c r="K2033" s="377"/>
      <c r="L2033" s="377"/>
      <c r="M2033" s="377"/>
      <c r="N2033" s="377"/>
      <c r="O2033" s="377"/>
      <c r="P2033" s="377"/>
      <c r="Q2033" s="377"/>
      <c r="R2033" s="256"/>
      <c r="S2033" s="9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</row>
    <row r="2034" ht="7.5" customHeight="1">
      <c r="A2034" s="25"/>
      <c r="C2034" s="94" t="s">
        <v>481</v>
      </c>
      <c r="G2034" s="52"/>
      <c r="H2034" s="52"/>
      <c r="I2034" s="52"/>
      <c r="J2034" s="52"/>
      <c r="K2034" s="52"/>
      <c r="L2034" s="52"/>
      <c r="M2034" s="52"/>
      <c r="N2034" s="52"/>
      <c r="O2034" s="52"/>
      <c r="P2034" s="52"/>
      <c r="Q2034" s="52"/>
      <c r="R2034" s="256"/>
      <c r="S2034" s="9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</row>
    <row r="2035" ht="7.5" customHeight="1">
      <c r="A2035" s="25"/>
      <c r="C2035" s="24"/>
      <c r="F2035" s="52"/>
      <c r="G2035" s="52"/>
      <c r="H2035" s="52"/>
      <c r="I2035" s="52"/>
      <c r="J2035" s="52"/>
      <c r="K2035" s="52"/>
      <c r="L2035" s="52"/>
      <c r="M2035" s="52"/>
      <c r="N2035" s="52"/>
      <c r="O2035" s="52"/>
      <c r="P2035" s="52"/>
      <c r="Q2035" s="52"/>
      <c r="R2035" s="256"/>
      <c r="S2035" s="9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</row>
    <row r="2036" ht="7.5" customHeight="1">
      <c r="A2036" s="1"/>
      <c r="B2036" s="3"/>
      <c r="C2036" s="98"/>
      <c r="D2036" s="3"/>
      <c r="E2036" s="3"/>
      <c r="F2036" s="380"/>
      <c r="G2036" s="380"/>
      <c r="H2036" s="380"/>
      <c r="I2036" s="380"/>
      <c r="J2036" s="380"/>
      <c r="K2036" s="380"/>
      <c r="L2036" s="380"/>
      <c r="M2036" s="380"/>
      <c r="N2036" s="380"/>
      <c r="O2036" s="380"/>
      <c r="P2036" s="380"/>
      <c r="Q2036" s="380"/>
      <c r="R2036" s="381"/>
      <c r="S2036" s="382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</row>
    <row r="2037" ht="7.5" customHeight="1">
      <c r="A2037" s="1"/>
      <c r="B2037" s="369" t="s">
        <v>18</v>
      </c>
      <c r="C2037" s="107" t="s">
        <v>482</v>
      </c>
      <c r="D2037" s="177" t="s">
        <v>483</v>
      </c>
      <c r="E2037" s="308" t="s">
        <v>25</v>
      </c>
      <c r="F2037" s="383"/>
      <c r="G2037" s="383"/>
      <c r="H2037" s="383"/>
      <c r="I2037" s="383"/>
      <c r="J2037" s="383"/>
      <c r="K2037" s="383"/>
      <c r="L2037" s="383"/>
      <c r="M2037" s="383"/>
      <c r="N2037" s="383"/>
      <c r="O2037" s="383"/>
      <c r="P2037" s="383"/>
      <c r="Q2037" s="383"/>
      <c r="R2037" s="160" t="s">
        <v>21</v>
      </c>
      <c r="S2037" s="157" t="s">
        <v>484</v>
      </c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</row>
    <row r="2038" ht="7.5" customHeight="1">
      <c r="A2038" s="1"/>
      <c r="B2038" s="24"/>
      <c r="C2038" s="24"/>
      <c r="D2038" s="24"/>
      <c r="E2038" s="24"/>
      <c r="F2038" s="92"/>
      <c r="G2038" s="92"/>
      <c r="H2038" s="92"/>
      <c r="I2038" s="92"/>
      <c r="J2038" s="92"/>
      <c r="K2038" s="92"/>
      <c r="L2038" s="92"/>
      <c r="M2038" s="92"/>
      <c r="N2038" s="92"/>
      <c r="O2038" s="92"/>
      <c r="P2038" s="92"/>
      <c r="Q2038" s="92"/>
      <c r="R2038" s="20"/>
      <c r="S2038" s="20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</row>
    <row r="2039" ht="7.5" customHeight="1">
      <c r="A2039" s="1"/>
      <c r="B2039" s="24"/>
      <c r="C2039" s="24"/>
      <c r="D2039" s="24"/>
      <c r="E2039" s="24"/>
      <c r="F2039" s="92"/>
      <c r="G2039" s="92"/>
      <c r="H2039" s="92"/>
      <c r="I2039" s="92"/>
      <c r="J2039" s="92"/>
      <c r="K2039" s="92"/>
      <c r="L2039" s="92"/>
      <c r="M2039" s="92"/>
      <c r="N2039" s="92"/>
      <c r="O2039" s="92"/>
      <c r="P2039" s="92"/>
      <c r="Q2039" s="92"/>
      <c r="R2039" s="160" t="s">
        <v>21</v>
      </c>
      <c r="S2039" s="157" t="s">
        <v>485</v>
      </c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</row>
    <row r="2040" ht="7.5" customHeight="1">
      <c r="A2040" s="25"/>
      <c r="B2040" s="24"/>
      <c r="C2040" s="24"/>
      <c r="D2040" s="24"/>
      <c r="E2040" s="24"/>
      <c r="F2040" s="384"/>
      <c r="G2040" s="133"/>
      <c r="H2040" s="384"/>
      <c r="I2040" s="384"/>
      <c r="J2040" s="384"/>
      <c r="K2040" s="384"/>
      <c r="L2040" s="384"/>
      <c r="M2040" s="291"/>
      <c r="N2040" s="384"/>
      <c r="O2040" s="133"/>
      <c r="P2040" s="384"/>
      <c r="Q2040" s="133"/>
      <c r="R2040" s="20"/>
      <c r="S2040" s="20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</row>
    <row r="2041" ht="7.5" customHeight="1">
      <c r="A2041" s="25"/>
      <c r="B2041" s="24"/>
      <c r="C2041" s="24"/>
      <c r="D2041" s="24"/>
      <c r="E2041" s="24"/>
      <c r="F2041" s="384"/>
      <c r="G2041" s="20"/>
      <c r="H2041" s="384"/>
      <c r="I2041" s="384"/>
      <c r="J2041" s="384"/>
      <c r="K2041" s="384"/>
      <c r="L2041" s="384"/>
      <c r="M2041" s="385"/>
      <c r="N2041" s="384"/>
      <c r="O2041" s="20"/>
      <c r="P2041" s="384"/>
      <c r="Q2041" s="20"/>
      <c r="R2041" s="160" t="s">
        <v>21</v>
      </c>
      <c r="S2041" s="81" t="s">
        <v>486</v>
      </c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</row>
    <row r="2042" ht="7.5" customHeight="1">
      <c r="A2042" s="25"/>
      <c r="B2042" s="24"/>
      <c r="C2042" s="24"/>
      <c r="D2042" s="24"/>
      <c r="E2042" s="24"/>
      <c r="F2042" s="384"/>
      <c r="G2042" s="133"/>
      <c r="H2042" s="384"/>
      <c r="I2042" s="384"/>
      <c r="J2042" s="384"/>
      <c r="K2042" s="384"/>
      <c r="L2042" s="384"/>
      <c r="M2042" s="385"/>
      <c r="N2042" s="384"/>
      <c r="O2042" s="385"/>
      <c r="P2042" s="384"/>
      <c r="Q2042" s="133"/>
      <c r="R2042" s="20"/>
      <c r="S2042" s="24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</row>
    <row r="2043" ht="7.5" customHeight="1">
      <c r="A2043" s="25"/>
      <c r="B2043" s="24"/>
      <c r="C2043" s="24"/>
      <c r="D2043" s="24"/>
      <c r="E2043" s="24"/>
      <c r="F2043" s="384"/>
      <c r="G2043" s="87"/>
      <c r="H2043" s="375"/>
      <c r="I2043" s="375"/>
      <c r="J2043" s="375"/>
      <c r="K2043" s="375"/>
      <c r="L2043" s="375"/>
      <c r="M2043" s="386"/>
      <c r="N2043" s="375"/>
      <c r="O2043" s="386"/>
      <c r="P2043" s="375"/>
      <c r="Q2043" s="87"/>
      <c r="R2043" s="161"/>
      <c r="S2043" s="24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</row>
    <row r="2044" ht="7.5" customHeight="1">
      <c r="A2044" s="25"/>
      <c r="B2044" s="24"/>
      <c r="C2044" s="24"/>
      <c r="D2044" s="24"/>
      <c r="E2044" s="24"/>
      <c r="F2044" s="292"/>
      <c r="G2044" s="135" t="s">
        <v>25</v>
      </c>
      <c r="H2044" s="374"/>
      <c r="I2044" s="135" t="s">
        <v>25</v>
      </c>
      <c r="J2044" s="374"/>
      <c r="K2044" s="135" t="s">
        <v>25</v>
      </c>
      <c r="L2044" s="85">
        <v>6285.3</v>
      </c>
      <c r="M2044" s="86">
        <f>ROUND(L2044*mark_up,0)</f>
        <v>27592</v>
      </c>
      <c r="N2044" s="135"/>
      <c r="O2044" s="135" t="s">
        <v>25</v>
      </c>
      <c r="P2044" s="374"/>
      <c r="Q2044" s="135" t="s">
        <v>25</v>
      </c>
      <c r="R2044" s="92"/>
      <c r="S2044" s="24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</row>
    <row r="2045" ht="7.5" customHeight="1">
      <c r="A2045" s="1"/>
      <c r="B2045" s="24"/>
      <c r="C2045" s="24"/>
      <c r="D2045" s="24"/>
      <c r="E2045" s="24"/>
      <c r="F2045" s="87"/>
      <c r="G2045" s="87"/>
      <c r="H2045" s="375"/>
      <c r="I2045" s="87"/>
      <c r="J2045" s="375"/>
      <c r="K2045" s="87"/>
      <c r="L2045" s="87"/>
      <c r="M2045" s="87"/>
      <c r="N2045" s="87"/>
      <c r="O2045" s="87"/>
      <c r="P2045" s="375"/>
      <c r="Q2045" s="87"/>
      <c r="R2045" s="92"/>
      <c r="S2045" s="20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</row>
    <row r="2046" ht="7.5" customHeight="1">
      <c r="A2046" s="1"/>
      <c r="B2046" s="24"/>
      <c r="C2046" s="24"/>
      <c r="D2046" s="24"/>
      <c r="E2046" s="24"/>
      <c r="F2046" s="383"/>
      <c r="G2046" s="383"/>
      <c r="H2046" s="383"/>
      <c r="I2046" s="383"/>
      <c r="J2046" s="383"/>
      <c r="K2046" s="383"/>
      <c r="L2046" s="383"/>
      <c r="M2046" s="383"/>
      <c r="N2046" s="383"/>
      <c r="O2046" s="383"/>
      <c r="P2046" s="383"/>
      <c r="Q2046" s="383"/>
      <c r="R2046" s="160" t="s">
        <v>21</v>
      </c>
      <c r="S2046" s="157" t="s">
        <v>487</v>
      </c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</row>
    <row r="2047" ht="7.5" customHeight="1">
      <c r="A2047" s="1"/>
      <c r="B2047" s="24"/>
      <c r="C2047" s="24"/>
      <c r="D2047" s="24"/>
      <c r="E2047" s="24"/>
      <c r="F2047" s="383"/>
      <c r="G2047" s="383"/>
      <c r="H2047" s="383"/>
      <c r="I2047" s="383"/>
      <c r="J2047" s="383"/>
      <c r="K2047" s="383"/>
      <c r="L2047" s="383"/>
      <c r="M2047" s="383"/>
      <c r="N2047" s="383"/>
      <c r="O2047" s="383"/>
      <c r="P2047" s="383"/>
      <c r="Q2047" s="383"/>
      <c r="R2047" s="20"/>
      <c r="S2047" s="24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</row>
    <row r="2048" ht="7.5" customHeight="1">
      <c r="A2048" s="25"/>
      <c r="B2048" s="24"/>
      <c r="C2048" s="24"/>
      <c r="D2048" s="24"/>
      <c r="E2048" s="24"/>
      <c r="F2048" s="92"/>
      <c r="G2048" s="92"/>
      <c r="H2048" s="92"/>
      <c r="I2048" s="92"/>
      <c r="J2048" s="92"/>
      <c r="K2048" s="92"/>
      <c r="L2048" s="92"/>
      <c r="M2048" s="92"/>
      <c r="N2048" s="92"/>
      <c r="O2048" s="92"/>
      <c r="P2048" s="92"/>
      <c r="Q2048" s="92"/>
      <c r="R2048" s="300"/>
      <c r="S2048" s="20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</row>
    <row r="2049" ht="7.5" customHeight="1">
      <c r="A2049" s="25"/>
      <c r="B2049" s="24"/>
      <c r="C2049" s="20"/>
      <c r="D2049" s="24"/>
      <c r="E2049" s="24"/>
      <c r="F2049" s="92"/>
      <c r="G2049" s="92"/>
      <c r="H2049" s="92"/>
      <c r="I2049" s="92"/>
      <c r="J2049" s="92"/>
      <c r="K2049" s="92"/>
      <c r="L2049" s="92"/>
      <c r="M2049" s="92"/>
      <c r="N2049" s="92"/>
      <c r="O2049" s="92"/>
      <c r="P2049" s="92"/>
      <c r="Q2049" s="92"/>
      <c r="R2049" s="92"/>
      <c r="S2049" s="92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</row>
    <row r="2050" ht="7.5" customHeight="1">
      <c r="A2050" s="25"/>
      <c r="B2050" s="24"/>
      <c r="C2050" s="94" t="s">
        <v>488</v>
      </c>
      <c r="D2050" s="24"/>
      <c r="E2050" s="24"/>
      <c r="F2050" s="92"/>
      <c r="G2050" s="92"/>
      <c r="H2050" s="92"/>
      <c r="I2050" s="92"/>
      <c r="J2050" s="92"/>
      <c r="K2050" s="92"/>
      <c r="L2050" s="92"/>
      <c r="M2050" s="92"/>
      <c r="N2050" s="92"/>
      <c r="O2050" s="92"/>
      <c r="P2050" s="92"/>
      <c r="Q2050" s="92"/>
      <c r="R2050" s="92"/>
      <c r="S2050" s="92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</row>
    <row r="2051" ht="7.5" customHeight="1">
      <c r="A2051" s="25"/>
      <c r="B2051" s="24"/>
      <c r="C2051" s="24"/>
      <c r="D2051" s="24"/>
      <c r="E2051" s="24"/>
      <c r="F2051" s="92"/>
      <c r="G2051" s="92"/>
      <c r="H2051" s="92"/>
      <c r="I2051" s="92"/>
      <c r="J2051" s="92"/>
      <c r="K2051" s="92"/>
      <c r="L2051" s="92"/>
      <c r="M2051" s="92"/>
      <c r="N2051" s="92"/>
      <c r="O2051" s="92"/>
      <c r="P2051" s="92"/>
      <c r="Q2051" s="92"/>
      <c r="R2051" s="92"/>
      <c r="S2051" s="92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</row>
    <row r="2052" ht="7.5" customHeight="1">
      <c r="A2052" s="25"/>
      <c r="B2052" s="98"/>
      <c r="C2052" s="98"/>
      <c r="D2052" s="98"/>
      <c r="E2052" s="98"/>
      <c r="F2052" s="387"/>
      <c r="G2052" s="387"/>
      <c r="H2052" s="387"/>
      <c r="I2052" s="387"/>
      <c r="J2052" s="387"/>
      <c r="K2052" s="387"/>
      <c r="L2052" s="387"/>
      <c r="M2052" s="387"/>
      <c r="N2052" s="387"/>
      <c r="O2052" s="387"/>
      <c r="P2052" s="387"/>
      <c r="Q2052" s="387"/>
      <c r="R2052" s="387"/>
      <c r="S2052" s="387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</row>
    <row r="2053" ht="7.5" customHeight="1">
      <c r="A2053" s="1"/>
      <c r="B2053" s="329" t="s">
        <v>18</v>
      </c>
      <c r="C2053" s="71" t="s">
        <v>489</v>
      </c>
      <c r="D2053" s="72" t="s">
        <v>490</v>
      </c>
      <c r="E2053" s="343" t="s">
        <v>25</v>
      </c>
      <c r="F2053" s="332"/>
      <c r="G2053" s="334"/>
      <c r="H2053" s="334"/>
      <c r="I2053" s="208"/>
      <c r="J2053" s="334"/>
      <c r="K2053" s="208"/>
      <c r="L2053" s="334"/>
      <c r="M2053" s="208"/>
      <c r="N2053" s="208"/>
      <c r="O2053" s="208"/>
      <c r="P2053" s="208"/>
      <c r="Q2053" s="208"/>
      <c r="R2053" s="335" t="s">
        <v>21</v>
      </c>
      <c r="S2053" s="346" t="s">
        <v>491</v>
      </c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</row>
    <row r="2054" ht="7.5" customHeight="1">
      <c r="A2054" s="1"/>
      <c r="C2054" s="24"/>
      <c r="D2054" s="24"/>
      <c r="F2054" s="332"/>
      <c r="H2054" s="334"/>
      <c r="J2054" s="334"/>
      <c r="L2054" s="334"/>
      <c r="N2054" s="208"/>
      <c r="Q2054" s="208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</row>
    <row r="2055" ht="7.5" customHeight="1">
      <c r="A2055" s="1"/>
      <c r="C2055" s="24"/>
      <c r="D2055" s="24"/>
      <c r="F2055" s="332"/>
      <c r="H2055" s="334"/>
      <c r="J2055" s="334"/>
      <c r="L2055" s="334"/>
      <c r="N2055" s="208"/>
      <c r="Q2055" s="208"/>
      <c r="R2055" s="93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</row>
    <row r="2056" ht="7.5" customHeight="1">
      <c r="A2056" s="25"/>
      <c r="C2056" s="24"/>
      <c r="D2056" s="24"/>
      <c r="F2056" s="332"/>
      <c r="G2056" s="197"/>
      <c r="H2056" s="197"/>
      <c r="I2056" s="197"/>
      <c r="J2056" s="197"/>
      <c r="K2056" s="197"/>
      <c r="L2056" s="197"/>
      <c r="M2056" s="197"/>
      <c r="N2056" s="197"/>
      <c r="O2056" s="197"/>
      <c r="P2056" s="197"/>
      <c r="Q2056" s="197"/>
      <c r="R2056" s="335" t="s">
        <v>21</v>
      </c>
      <c r="S2056" s="341" t="s">
        <v>492</v>
      </c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</row>
    <row r="2057" ht="7.5" customHeight="1">
      <c r="A2057" s="1"/>
      <c r="C2057" s="24"/>
      <c r="D2057" s="24"/>
      <c r="F2057" s="52"/>
      <c r="G2057" s="197"/>
      <c r="H2057" s="197"/>
      <c r="I2057" s="197"/>
      <c r="J2057" s="197"/>
      <c r="K2057" s="197"/>
      <c r="L2057" s="197"/>
      <c r="M2057" s="197"/>
      <c r="N2057" s="197"/>
      <c r="O2057" s="197"/>
      <c r="P2057" s="197"/>
      <c r="Q2057" s="197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</row>
    <row r="2058" ht="7.5" customHeight="1">
      <c r="A2058" s="1"/>
      <c r="C2058" s="24"/>
      <c r="D2058" s="24"/>
      <c r="F2058" s="197"/>
      <c r="G2058" s="197"/>
      <c r="H2058" s="197"/>
      <c r="I2058" s="197"/>
      <c r="J2058" s="197"/>
      <c r="K2058" s="197"/>
      <c r="L2058" s="197"/>
      <c r="M2058" s="197"/>
      <c r="N2058" s="197"/>
      <c r="O2058" s="197"/>
      <c r="P2058" s="197"/>
      <c r="Q2058" s="197"/>
      <c r="R2058" s="335" t="s">
        <v>21</v>
      </c>
      <c r="S2058" s="157" t="s">
        <v>493</v>
      </c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</row>
    <row r="2059" ht="7.5" customHeight="1">
      <c r="A2059" s="1"/>
      <c r="C2059" s="24"/>
      <c r="D2059" s="24"/>
      <c r="F2059" s="52"/>
      <c r="G2059" s="349" t="s">
        <v>192</v>
      </c>
      <c r="H2059" s="334"/>
      <c r="I2059" s="336"/>
      <c r="J2059" s="334"/>
      <c r="K2059" s="336"/>
      <c r="L2059" s="334"/>
      <c r="M2059" s="336"/>
      <c r="N2059" s="208"/>
      <c r="O2059" s="336"/>
      <c r="P2059" s="336"/>
      <c r="Q2059" s="208"/>
      <c r="S2059" s="24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</row>
    <row r="2060" ht="7.5" customHeight="1">
      <c r="A2060" s="1"/>
      <c r="C2060" s="24"/>
      <c r="D2060" s="24"/>
      <c r="F2060" s="197"/>
      <c r="H2060" s="52"/>
      <c r="I2060" s="388"/>
      <c r="J2060" s="52"/>
      <c r="K2060" s="52"/>
      <c r="L2060" s="52"/>
      <c r="M2060" s="52"/>
      <c r="N2060" s="52"/>
      <c r="O2060" s="52"/>
      <c r="P2060" s="52"/>
      <c r="Q2060" s="52"/>
      <c r="S2060" s="24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</row>
    <row r="2061" ht="7.5" customHeight="1">
      <c r="A2061" s="1"/>
      <c r="C2061" s="24"/>
      <c r="D2061" s="24"/>
      <c r="F2061" s="197"/>
      <c r="G2061" s="132"/>
      <c r="H2061" s="197"/>
      <c r="I2061" s="389"/>
      <c r="J2061" s="52"/>
      <c r="K2061" s="52"/>
      <c r="L2061" s="52"/>
      <c r="M2061" s="52"/>
      <c r="N2061" s="52"/>
      <c r="O2061" s="52"/>
      <c r="P2061" s="52"/>
      <c r="Q2061" s="52"/>
      <c r="S2061" s="24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</row>
    <row r="2062" ht="7.5" customHeight="1">
      <c r="A2062" s="1"/>
      <c r="C2062" s="24"/>
      <c r="D2062" s="24"/>
      <c r="F2062" s="85">
        <v>2537.35475</v>
      </c>
      <c r="G2062" s="86">
        <f>ROUND(F2062*mark_up,0)</f>
        <v>11139</v>
      </c>
      <c r="H2062" s="338"/>
      <c r="I2062" s="390" t="s">
        <v>25</v>
      </c>
      <c r="J2062" s="390"/>
      <c r="K2062" s="390" t="s">
        <v>25</v>
      </c>
      <c r="L2062" s="390"/>
      <c r="M2062" s="390" t="s">
        <v>25</v>
      </c>
      <c r="N2062" s="390"/>
      <c r="O2062" s="390" t="s">
        <v>25</v>
      </c>
      <c r="P2062" s="390"/>
      <c r="Q2062" s="390" t="s">
        <v>25</v>
      </c>
      <c r="S2062" s="20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</row>
    <row r="2063" ht="7.5" customHeight="1">
      <c r="A2063" s="1"/>
      <c r="C2063" s="24"/>
      <c r="D2063" s="24"/>
      <c r="F2063" s="87"/>
      <c r="G2063" s="87"/>
      <c r="H2063" s="340"/>
      <c r="I2063" s="132"/>
      <c r="J2063" s="132"/>
      <c r="K2063" s="132"/>
      <c r="L2063" s="132"/>
      <c r="M2063" s="132"/>
      <c r="N2063" s="132"/>
      <c r="O2063" s="132"/>
      <c r="P2063" s="132"/>
      <c r="Q2063" s="132"/>
      <c r="R2063" s="335" t="s">
        <v>21</v>
      </c>
      <c r="S2063" s="157" t="s">
        <v>47</v>
      </c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</row>
    <row r="2064" ht="7.5" customHeight="1">
      <c r="A2064" s="1"/>
      <c r="C2064" s="24"/>
      <c r="D2064" s="24"/>
      <c r="F2064" s="105"/>
      <c r="G2064" s="105"/>
      <c r="H2064" s="197"/>
      <c r="I2064" s="197"/>
      <c r="J2064" s="197"/>
      <c r="K2064" s="197"/>
      <c r="L2064" s="197"/>
      <c r="M2064" s="197"/>
      <c r="N2064" s="197"/>
      <c r="O2064" s="197"/>
      <c r="P2064" s="197"/>
      <c r="Q2064" s="197"/>
      <c r="S2064" s="20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</row>
    <row r="2065" ht="7.5" customHeight="1">
      <c r="A2065" s="1"/>
      <c r="C2065" s="24"/>
      <c r="D2065" s="24"/>
      <c r="F2065" s="105"/>
      <c r="G2065" s="105"/>
      <c r="H2065" s="197"/>
      <c r="I2065" s="197"/>
      <c r="J2065" s="197"/>
      <c r="K2065" s="197"/>
      <c r="L2065" s="197"/>
      <c r="M2065" s="197"/>
      <c r="N2065" s="197"/>
      <c r="O2065" s="197"/>
      <c r="P2065" s="197"/>
      <c r="Q2065" s="197"/>
      <c r="R2065" s="335" t="s">
        <v>21</v>
      </c>
      <c r="S2065" s="157" t="s">
        <v>494</v>
      </c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</row>
    <row r="2066" ht="7.5" customHeight="1">
      <c r="A2066" s="1"/>
      <c r="C2066" s="24"/>
      <c r="D2066" s="24"/>
      <c r="F2066" s="105"/>
      <c r="G2066" s="105"/>
      <c r="H2066" s="197"/>
      <c r="I2066" s="197"/>
      <c r="J2066" s="197"/>
      <c r="K2066" s="197"/>
      <c r="L2066" s="197"/>
      <c r="M2066" s="197"/>
      <c r="N2066" s="197"/>
      <c r="P2066" s="197"/>
      <c r="Q2066" s="197"/>
      <c r="S2066" s="24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</row>
    <row r="2067" ht="7.5" customHeight="1">
      <c r="A2067" s="1"/>
      <c r="C2067" s="24"/>
      <c r="D2067" s="24"/>
      <c r="F2067" s="105"/>
      <c r="G2067" s="105"/>
      <c r="H2067" s="197"/>
      <c r="I2067" s="197"/>
      <c r="J2067" s="197"/>
      <c r="K2067" s="197"/>
      <c r="L2067" s="197"/>
      <c r="M2067" s="197"/>
      <c r="N2067" s="335"/>
      <c r="P2067" s="197"/>
      <c r="Q2067" s="197"/>
      <c r="S2067" s="20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</row>
    <row r="2068" ht="7.5" customHeight="1">
      <c r="A2068" s="1"/>
      <c r="C2068" s="24"/>
      <c r="D2068" s="24"/>
      <c r="F2068" s="105"/>
      <c r="G2068" s="105"/>
      <c r="H2068" s="197"/>
      <c r="I2068" s="197"/>
      <c r="J2068" s="197"/>
      <c r="K2068" s="197"/>
      <c r="L2068" s="197"/>
      <c r="M2068" s="197"/>
      <c r="N2068" s="335"/>
      <c r="P2068" s="197"/>
      <c r="Q2068" s="197"/>
      <c r="R2068" s="335" t="s">
        <v>21</v>
      </c>
      <c r="S2068" s="157" t="s">
        <v>495</v>
      </c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</row>
    <row r="2069" ht="7.5" customHeight="1">
      <c r="A2069" s="1"/>
      <c r="C2069" s="20"/>
      <c r="D2069" s="24"/>
      <c r="F2069" s="105"/>
      <c r="G2069" s="105"/>
      <c r="H2069" s="197"/>
      <c r="I2069" s="197"/>
      <c r="J2069" s="197"/>
      <c r="K2069" s="197"/>
      <c r="L2069" s="197"/>
      <c r="M2069" s="197"/>
      <c r="N2069" s="335"/>
      <c r="P2069" s="197"/>
      <c r="Q2069" s="197"/>
      <c r="S2069" s="24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</row>
    <row r="2070" ht="7.5" customHeight="1">
      <c r="A2070" s="1"/>
      <c r="C2070" s="94" t="s">
        <v>496</v>
      </c>
      <c r="D2070" s="24"/>
      <c r="F2070" s="105"/>
      <c r="G2070" s="105"/>
      <c r="H2070" s="197"/>
      <c r="I2070" s="197"/>
      <c r="J2070" s="197"/>
      <c r="K2070" s="197"/>
      <c r="L2070" s="197"/>
      <c r="M2070" s="197"/>
      <c r="P2070" s="197"/>
      <c r="Q2070" s="197"/>
      <c r="R2070" s="58"/>
      <c r="S2070" s="20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</row>
    <row r="2071" ht="7.5" customHeight="1">
      <c r="A2071" s="1"/>
      <c r="C2071" s="24"/>
      <c r="D2071" s="24"/>
      <c r="F2071" s="105"/>
      <c r="G2071" s="105"/>
      <c r="H2071" s="197"/>
      <c r="I2071" s="197"/>
      <c r="J2071" s="197"/>
      <c r="K2071" s="197"/>
      <c r="L2071" s="197"/>
      <c r="M2071" s="197"/>
      <c r="P2071" s="197"/>
      <c r="Q2071" s="197"/>
      <c r="S2071" s="92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</row>
    <row r="2072" ht="7.5" customHeight="1">
      <c r="A2072" s="1"/>
      <c r="B2072" s="3"/>
      <c r="C2072" s="98"/>
      <c r="D2072" s="98"/>
      <c r="E2072" s="3"/>
      <c r="F2072" s="105"/>
      <c r="G2072" s="105"/>
      <c r="H2072" s="197"/>
      <c r="I2072" s="197"/>
      <c r="J2072" s="197"/>
      <c r="K2072" s="197"/>
      <c r="L2072" s="197"/>
      <c r="M2072" s="197"/>
      <c r="N2072" s="197"/>
      <c r="O2072" s="197"/>
      <c r="P2072" s="197"/>
      <c r="Q2072" s="197"/>
      <c r="S2072" s="92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</row>
    <row r="2073" ht="11.25" customHeight="1">
      <c r="A2073" s="1"/>
      <c r="B2073" s="351"/>
      <c r="C2073" s="391"/>
      <c r="D2073" s="351"/>
      <c r="E2073" s="351"/>
      <c r="F2073" s="351"/>
      <c r="G2073" s="351"/>
      <c r="H2073" s="351"/>
      <c r="I2073" s="351"/>
      <c r="J2073" s="351"/>
      <c r="K2073" s="351"/>
      <c r="L2073" s="351"/>
      <c r="M2073" s="351"/>
      <c r="N2073" s="351"/>
      <c r="O2073" s="351"/>
      <c r="P2073" s="351"/>
      <c r="Q2073" s="351"/>
      <c r="R2073" s="351"/>
      <c r="S2073" s="165" t="s">
        <v>43</v>
      </c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</row>
    <row r="2074" ht="11.25" customHeight="1">
      <c r="A2074" s="1"/>
      <c r="B2074" s="54"/>
      <c r="C2074" s="88"/>
      <c r="D2074" s="54"/>
      <c r="E2074" s="54"/>
      <c r="F2074" s="54"/>
      <c r="G2074" s="54"/>
      <c r="H2074" s="54"/>
      <c r="I2074" s="54"/>
      <c r="J2074" s="54"/>
      <c r="K2074" s="54"/>
      <c r="L2074" s="54"/>
      <c r="M2074" s="54"/>
      <c r="N2074" s="54"/>
      <c r="O2074" s="54"/>
      <c r="P2074" s="54"/>
      <c r="Q2074" s="54"/>
      <c r="R2074" s="58"/>
      <c r="S2074" s="87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</row>
    <row r="2075" ht="11.25" customHeight="1">
      <c r="A2075" s="1"/>
      <c r="B2075" s="352" t="s">
        <v>497</v>
      </c>
      <c r="C2075" s="353"/>
      <c r="D2075" s="353"/>
      <c r="E2075" s="353"/>
      <c r="F2075" s="353"/>
      <c r="G2075" s="353"/>
      <c r="H2075" s="353"/>
      <c r="I2075" s="353"/>
      <c r="J2075" s="353"/>
      <c r="K2075" s="353"/>
      <c r="L2075" s="353"/>
      <c r="M2075" s="353"/>
      <c r="N2075" s="353"/>
      <c r="O2075" s="353"/>
      <c r="P2075" s="353"/>
      <c r="Q2075" s="353"/>
      <c r="R2075" s="353"/>
      <c r="S2075" s="353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</row>
    <row r="2076" ht="61.5" customHeight="1">
      <c r="A2076" s="1"/>
      <c r="B2076" s="2"/>
      <c r="C2076" s="3"/>
      <c r="D2076" s="3"/>
      <c r="E2076" s="61"/>
      <c r="F2076" s="61"/>
      <c r="G2076" s="61"/>
      <c r="H2076" s="61"/>
      <c r="I2076" s="61"/>
      <c r="J2076" s="61"/>
      <c r="K2076" s="61"/>
      <c r="L2076" s="61"/>
      <c r="M2076" s="61"/>
      <c r="N2076" s="61"/>
      <c r="O2076" s="62" t="s">
        <v>5</v>
      </c>
      <c r="P2076" s="63"/>
      <c r="Q2076" s="63"/>
      <c r="R2076" s="63"/>
      <c r="S2076" s="64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</row>
    <row r="2077" ht="34.5" customHeight="1">
      <c r="A2077" s="1"/>
      <c r="B2077" s="244" t="s">
        <v>6</v>
      </c>
      <c r="C2077" s="244" t="s">
        <v>7</v>
      </c>
      <c r="D2077" s="244" t="s">
        <v>8</v>
      </c>
      <c r="E2077" s="244" t="s">
        <v>9</v>
      </c>
      <c r="F2077" s="245" t="s">
        <v>10</v>
      </c>
      <c r="G2077" s="246" t="s">
        <v>11</v>
      </c>
      <c r="H2077" s="245" t="s">
        <v>10</v>
      </c>
      <c r="I2077" s="246" t="s">
        <v>12</v>
      </c>
      <c r="J2077" s="245" t="s">
        <v>10</v>
      </c>
      <c r="K2077" s="246" t="s">
        <v>13</v>
      </c>
      <c r="L2077" s="245" t="s">
        <v>10</v>
      </c>
      <c r="M2077" s="246" t="s">
        <v>14</v>
      </c>
      <c r="N2077" s="245" t="s">
        <v>10</v>
      </c>
      <c r="O2077" s="246" t="s">
        <v>15</v>
      </c>
      <c r="P2077" s="245" t="s">
        <v>10</v>
      </c>
      <c r="Q2077" s="246" t="s">
        <v>16</v>
      </c>
      <c r="R2077" s="247" t="s">
        <v>17</v>
      </c>
      <c r="S2077" s="69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</row>
    <row r="2078" ht="7.5" customHeight="1">
      <c r="A2078" s="1"/>
      <c r="B2078" s="329" t="s">
        <v>18</v>
      </c>
      <c r="C2078" s="107" t="s">
        <v>498</v>
      </c>
      <c r="D2078" s="72" t="s">
        <v>499</v>
      </c>
      <c r="E2078" s="343" t="s">
        <v>25</v>
      </c>
      <c r="F2078" s="227"/>
      <c r="G2078" s="392"/>
      <c r="H2078" s="345"/>
      <c r="I2078" s="343"/>
      <c r="J2078" s="345"/>
      <c r="K2078" s="343"/>
      <c r="L2078" s="345"/>
      <c r="M2078" s="343"/>
      <c r="N2078" s="343"/>
      <c r="O2078" s="343"/>
      <c r="P2078" s="343"/>
      <c r="Q2078" s="343"/>
      <c r="R2078" s="331" t="s">
        <v>21</v>
      </c>
      <c r="S2078" s="167" t="s">
        <v>491</v>
      </c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</row>
    <row r="2079" ht="7.5" customHeight="1">
      <c r="A2079" s="1"/>
      <c r="C2079" s="24"/>
      <c r="D2079" s="24"/>
      <c r="F2079" s="89"/>
      <c r="G2079" s="24"/>
      <c r="H2079" s="334"/>
      <c r="J2079" s="334"/>
      <c r="L2079" s="334"/>
      <c r="N2079" s="208"/>
      <c r="Q2079" s="208"/>
      <c r="S2079" s="24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</row>
    <row r="2080" ht="7.5" customHeight="1">
      <c r="A2080" s="1"/>
      <c r="C2080" s="24"/>
      <c r="D2080" s="24"/>
      <c r="F2080" s="89"/>
      <c r="G2080" s="20"/>
      <c r="H2080" s="334"/>
      <c r="J2080" s="334"/>
      <c r="L2080" s="334"/>
      <c r="N2080" s="208"/>
      <c r="Q2080" s="208"/>
      <c r="R2080" s="93"/>
      <c r="S2080" s="20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</row>
    <row r="2081" ht="7.5" customHeight="1">
      <c r="A2081" s="1"/>
      <c r="C2081" s="24"/>
      <c r="D2081" s="24"/>
      <c r="F2081" s="89"/>
      <c r="G2081" s="105"/>
      <c r="H2081" s="197"/>
      <c r="I2081" s="197"/>
      <c r="J2081" s="197"/>
      <c r="K2081" s="197"/>
      <c r="L2081" s="197"/>
      <c r="M2081" s="197"/>
      <c r="N2081" s="197"/>
      <c r="O2081" s="197"/>
      <c r="P2081" s="197"/>
      <c r="Q2081" s="197"/>
      <c r="R2081" s="335" t="s">
        <v>21</v>
      </c>
      <c r="S2081" s="157" t="s">
        <v>492</v>
      </c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</row>
    <row r="2082" ht="7.5" customHeight="1">
      <c r="A2082" s="1"/>
      <c r="C2082" s="24"/>
      <c r="D2082" s="24"/>
      <c r="F2082" s="82"/>
      <c r="G2082" s="217" t="s">
        <v>192</v>
      </c>
      <c r="H2082" s="334"/>
      <c r="I2082" s="336"/>
      <c r="J2082" s="334"/>
      <c r="K2082" s="336"/>
      <c r="L2082" s="334"/>
      <c r="M2082" s="208"/>
      <c r="N2082" s="208"/>
      <c r="O2082" s="336"/>
      <c r="P2082" s="336"/>
      <c r="Q2082" s="208"/>
      <c r="S2082" s="20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</row>
    <row r="2083" ht="7.5" customHeight="1">
      <c r="A2083" s="1"/>
      <c r="C2083" s="24"/>
      <c r="D2083" s="24"/>
      <c r="F2083" s="82"/>
      <c r="G2083" s="24"/>
      <c r="H2083" s="52"/>
      <c r="I2083" s="388"/>
      <c r="J2083" s="52"/>
      <c r="K2083" s="52"/>
      <c r="L2083" s="52"/>
      <c r="N2083" s="52"/>
      <c r="O2083" s="52"/>
      <c r="P2083" s="52"/>
      <c r="Q2083" s="52"/>
      <c r="R2083" s="335" t="s">
        <v>21</v>
      </c>
      <c r="S2083" s="157" t="s">
        <v>250</v>
      </c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</row>
    <row r="2084" ht="7.5" customHeight="1">
      <c r="A2084" s="1"/>
      <c r="C2084" s="24"/>
      <c r="D2084" s="24"/>
      <c r="F2084" s="105"/>
      <c r="G2084" s="87"/>
      <c r="H2084" s="197"/>
      <c r="I2084" s="389"/>
      <c r="J2084" s="52"/>
      <c r="K2084" s="52"/>
      <c r="L2084" s="52"/>
      <c r="N2084" s="52"/>
      <c r="O2084" s="52"/>
      <c r="P2084" s="52"/>
      <c r="Q2084" s="52"/>
      <c r="S2084" s="24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</row>
    <row r="2085" ht="7.5" customHeight="1">
      <c r="A2085" s="1"/>
      <c r="C2085" s="24"/>
      <c r="D2085" s="24"/>
      <c r="F2085" s="85">
        <v>3244.8015</v>
      </c>
      <c r="G2085" s="86">
        <f>ROUND(F2085*mark_up,0)</f>
        <v>14245</v>
      </c>
      <c r="H2085" s="338"/>
      <c r="I2085" s="390" t="s">
        <v>25</v>
      </c>
      <c r="J2085" s="390"/>
      <c r="K2085" s="390" t="s">
        <v>25</v>
      </c>
      <c r="L2085" s="390"/>
      <c r="M2085" s="390" t="s">
        <v>25</v>
      </c>
      <c r="N2085" s="390"/>
      <c r="O2085" s="390" t="s">
        <v>25</v>
      </c>
      <c r="P2085" s="390"/>
      <c r="Q2085" s="390" t="s">
        <v>25</v>
      </c>
      <c r="S2085" s="20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</row>
    <row r="2086" ht="7.5" customHeight="1">
      <c r="A2086" s="7"/>
      <c r="C2086" s="24"/>
      <c r="D2086" s="24"/>
      <c r="F2086" s="87"/>
      <c r="G2086" s="87"/>
      <c r="H2086" s="340"/>
      <c r="I2086" s="132"/>
      <c r="J2086" s="132"/>
      <c r="K2086" s="132"/>
      <c r="L2086" s="132"/>
      <c r="M2086" s="132"/>
      <c r="N2086" s="132"/>
      <c r="O2086" s="132"/>
      <c r="P2086" s="132"/>
      <c r="Q2086" s="132"/>
      <c r="R2086" s="335" t="s">
        <v>21</v>
      </c>
      <c r="S2086" s="157" t="s">
        <v>47</v>
      </c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</row>
    <row r="2087" ht="7.5" customHeight="1">
      <c r="A2087" s="7"/>
      <c r="C2087" s="24"/>
      <c r="D2087" s="24"/>
      <c r="F2087" s="105"/>
      <c r="G2087" s="105"/>
      <c r="S2087" s="20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</row>
    <row r="2088" ht="7.5" customHeight="1">
      <c r="A2088" s="7"/>
      <c r="C2088" s="24"/>
      <c r="D2088" s="24"/>
      <c r="F2088" s="89"/>
      <c r="G2088" s="171"/>
      <c r="H2088" s="377"/>
      <c r="I2088" s="377"/>
      <c r="J2088" s="377"/>
      <c r="K2088" s="377"/>
      <c r="L2088" s="377"/>
      <c r="M2088" s="377"/>
      <c r="N2088" s="377"/>
      <c r="O2088" s="377"/>
      <c r="P2088" s="377"/>
      <c r="Q2088" s="377"/>
      <c r="R2088" s="335" t="s">
        <v>21</v>
      </c>
      <c r="S2088" s="157" t="s">
        <v>40</v>
      </c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</row>
    <row r="2089" ht="7.5" customHeight="1">
      <c r="A2089" s="1"/>
      <c r="C2089" s="24"/>
      <c r="D2089" s="24"/>
      <c r="F2089" s="89"/>
      <c r="G2089" s="90"/>
      <c r="H2089" s="365"/>
      <c r="I2089" s="365"/>
      <c r="J2089" s="365"/>
      <c r="K2089" s="208"/>
      <c r="L2089" s="365"/>
      <c r="M2089" s="208"/>
      <c r="N2089" s="208"/>
      <c r="O2089" s="208"/>
      <c r="P2089" s="208"/>
      <c r="Q2089" s="208"/>
      <c r="S2089" s="24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</row>
    <row r="2090" ht="7.5" customHeight="1">
      <c r="A2090" s="1"/>
      <c r="C2090" s="20"/>
      <c r="D2090" s="24"/>
      <c r="F2090" s="89"/>
      <c r="G2090" s="90"/>
      <c r="H2090" s="365"/>
      <c r="I2090" s="365"/>
      <c r="J2090" s="365"/>
      <c r="K2090" s="208"/>
      <c r="L2090" s="365"/>
      <c r="M2090" s="208"/>
      <c r="N2090" s="208"/>
      <c r="O2090" s="208"/>
      <c r="P2090" s="208"/>
      <c r="Q2090" s="208"/>
      <c r="R2090" s="93"/>
      <c r="S2090" s="20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</row>
    <row r="2091" ht="14.25" customHeight="1">
      <c r="A2091" s="1"/>
      <c r="C2091" s="94" t="s">
        <v>500</v>
      </c>
      <c r="D2091" s="24"/>
      <c r="F2091" s="105"/>
      <c r="G2091" s="90"/>
      <c r="H2091" s="365"/>
      <c r="I2091" s="365"/>
      <c r="J2091" s="365"/>
      <c r="K2091" s="208"/>
      <c r="L2091" s="365"/>
      <c r="M2091" s="208"/>
      <c r="N2091" s="208"/>
      <c r="O2091" s="208"/>
      <c r="P2091" s="208"/>
      <c r="Q2091" s="208"/>
      <c r="R2091" s="335" t="s">
        <v>21</v>
      </c>
      <c r="S2091" s="157" t="s">
        <v>495</v>
      </c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</row>
    <row r="2092" ht="7.5" customHeight="1">
      <c r="A2092" s="1"/>
      <c r="C2092" s="24"/>
      <c r="D2092" s="24"/>
      <c r="F2092" s="105"/>
      <c r="G2092" s="90"/>
      <c r="H2092" s="365"/>
      <c r="I2092" s="208"/>
      <c r="J2092" s="365"/>
      <c r="K2092" s="197"/>
      <c r="L2092" s="365"/>
      <c r="M2092" s="208"/>
      <c r="N2092" s="208"/>
      <c r="O2092" s="208"/>
      <c r="P2092" s="208"/>
      <c r="Q2092" s="208"/>
      <c r="S2092" s="24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</row>
    <row r="2093" ht="7.5" customHeight="1">
      <c r="A2093" s="1"/>
      <c r="C2093" s="98"/>
      <c r="D2093" s="20"/>
      <c r="F2093" s="153"/>
      <c r="G2093" s="153"/>
      <c r="H2093" s="258"/>
      <c r="I2093" s="258"/>
      <c r="J2093" s="258"/>
      <c r="K2093" s="258"/>
      <c r="L2093" s="258"/>
      <c r="M2093" s="258"/>
      <c r="N2093" s="258"/>
      <c r="O2093" s="258"/>
      <c r="P2093" s="258"/>
      <c r="Q2093" s="258"/>
      <c r="R2093" s="335"/>
      <c r="S2093" s="20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</row>
    <row r="2094" ht="7.5" customHeight="1">
      <c r="A2094" s="1"/>
      <c r="B2094" s="329" t="s">
        <v>18</v>
      </c>
      <c r="C2094" s="107" t="s">
        <v>501</v>
      </c>
      <c r="D2094" s="72" t="s">
        <v>502</v>
      </c>
      <c r="E2094" s="343" t="s">
        <v>25</v>
      </c>
      <c r="F2094" s="227"/>
      <c r="G2094" s="287"/>
      <c r="H2094" s="282"/>
      <c r="I2094" s="282"/>
      <c r="J2094" s="345"/>
      <c r="K2094" s="393"/>
      <c r="L2094" s="345"/>
      <c r="M2094" s="393"/>
      <c r="N2094" s="343"/>
      <c r="O2094" s="393"/>
      <c r="P2094" s="393"/>
      <c r="Q2094" s="343"/>
      <c r="R2094" s="331" t="s">
        <v>21</v>
      </c>
      <c r="S2094" s="167" t="s">
        <v>503</v>
      </c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</row>
    <row r="2095" ht="7.5" customHeight="1">
      <c r="A2095" s="1"/>
      <c r="C2095" s="24"/>
      <c r="D2095" s="24"/>
      <c r="F2095" s="89"/>
      <c r="G2095" s="105"/>
      <c r="I2095" s="362"/>
      <c r="J2095" s="334"/>
      <c r="K2095" s="336"/>
      <c r="L2095" s="334"/>
      <c r="M2095" s="336"/>
      <c r="N2095" s="208"/>
      <c r="O2095" s="336"/>
      <c r="P2095" s="336"/>
      <c r="Q2095" s="208"/>
      <c r="S2095" s="24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</row>
    <row r="2096" ht="7.5" customHeight="1">
      <c r="A2096" s="1"/>
      <c r="C2096" s="24"/>
      <c r="D2096" s="24"/>
      <c r="F2096" s="89"/>
      <c r="G2096" s="168"/>
      <c r="H2096" s="334"/>
      <c r="I2096" s="362"/>
      <c r="J2096" s="334"/>
      <c r="K2096" s="336"/>
      <c r="L2096" s="334"/>
      <c r="M2096" s="336"/>
      <c r="N2096" s="208"/>
      <c r="O2096" s="336"/>
      <c r="P2096" s="336"/>
      <c r="Q2096" s="208"/>
      <c r="R2096" s="58"/>
      <c r="S2096" s="20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</row>
    <row r="2097" ht="7.5" customHeight="1">
      <c r="A2097" s="1"/>
      <c r="C2097" s="24"/>
      <c r="D2097" s="24"/>
      <c r="F2097" s="105"/>
      <c r="G2097" s="105"/>
      <c r="H2097" s="197"/>
      <c r="I2097" s="197"/>
      <c r="J2097" s="197"/>
      <c r="K2097" s="197"/>
      <c r="L2097" s="197"/>
      <c r="M2097" s="197"/>
      <c r="N2097" s="197"/>
      <c r="O2097" s="197"/>
      <c r="P2097" s="197"/>
      <c r="Q2097" s="197"/>
      <c r="R2097" s="335" t="s">
        <v>21</v>
      </c>
      <c r="S2097" s="157" t="s">
        <v>504</v>
      </c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</row>
    <row r="2098" ht="7.5" customHeight="1">
      <c r="A2098" s="1"/>
      <c r="C2098" s="24"/>
      <c r="D2098" s="24"/>
      <c r="F2098" s="105"/>
      <c r="G2098" s="105"/>
      <c r="H2098" s="197"/>
      <c r="I2098" s="197"/>
      <c r="J2098" s="197"/>
      <c r="K2098" s="197"/>
      <c r="L2098" s="197"/>
      <c r="M2098" s="197"/>
      <c r="N2098" s="197"/>
      <c r="O2098" s="197"/>
      <c r="P2098" s="197"/>
      <c r="Q2098" s="197"/>
      <c r="S2098" s="24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</row>
    <row r="2099" ht="7.5" customHeight="1">
      <c r="A2099" s="1"/>
      <c r="C2099" s="24"/>
      <c r="D2099" s="24"/>
      <c r="F2099" s="82"/>
      <c r="G2099" s="105"/>
      <c r="R2099" s="58"/>
      <c r="S2099" s="24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</row>
    <row r="2100" ht="7.5" customHeight="1">
      <c r="A2100" s="1"/>
      <c r="C2100" s="24"/>
      <c r="D2100" s="24"/>
      <c r="F2100" s="82"/>
      <c r="G2100" s="217" t="s">
        <v>174</v>
      </c>
      <c r="H2100" s="52"/>
      <c r="I2100" s="52"/>
      <c r="J2100" s="52"/>
      <c r="K2100" s="52"/>
      <c r="L2100" s="52"/>
      <c r="M2100" s="52"/>
      <c r="N2100" s="52"/>
      <c r="O2100" s="52"/>
      <c r="P2100" s="52"/>
      <c r="Q2100" s="52"/>
      <c r="S2100" s="24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</row>
    <row r="2101" ht="7.5" customHeight="1">
      <c r="A2101" s="1"/>
      <c r="C2101" s="24"/>
      <c r="D2101" s="24"/>
      <c r="F2101" s="82"/>
      <c r="G2101" s="24"/>
      <c r="H2101" s="52"/>
      <c r="I2101" s="52"/>
      <c r="J2101" s="52"/>
      <c r="K2101" s="52"/>
      <c r="L2101" s="52"/>
      <c r="M2101" s="52"/>
      <c r="N2101" s="52"/>
      <c r="O2101" s="52"/>
      <c r="P2101" s="52"/>
      <c r="Q2101" s="52"/>
      <c r="S2101" s="20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</row>
    <row r="2102" ht="7.5" customHeight="1">
      <c r="A2102" s="1"/>
      <c r="C2102" s="24"/>
      <c r="D2102" s="24"/>
      <c r="F2102" s="105"/>
      <c r="G2102" s="87"/>
      <c r="H2102" s="197"/>
      <c r="I2102" s="52"/>
      <c r="J2102" s="52"/>
      <c r="K2102" s="52"/>
      <c r="L2102" s="52"/>
      <c r="M2102" s="52"/>
      <c r="N2102" s="52"/>
      <c r="O2102" s="52"/>
      <c r="P2102" s="52"/>
      <c r="Q2102" s="52"/>
      <c r="R2102" s="335" t="s">
        <v>21</v>
      </c>
      <c r="S2102" s="157" t="s">
        <v>505</v>
      </c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</row>
    <row r="2103" ht="7.5" customHeight="1">
      <c r="A2103" s="1"/>
      <c r="C2103" s="24"/>
      <c r="D2103" s="24"/>
      <c r="F2103" s="85">
        <v>1612.6635</v>
      </c>
      <c r="G2103" s="86">
        <f>ROUND(F2103*mark_up,0)</f>
        <v>7080</v>
      </c>
      <c r="H2103" s="338"/>
      <c r="I2103" s="390" t="s">
        <v>25</v>
      </c>
      <c r="J2103" s="390"/>
      <c r="K2103" s="390" t="s">
        <v>25</v>
      </c>
      <c r="L2103" s="390"/>
      <c r="M2103" s="390" t="s">
        <v>25</v>
      </c>
      <c r="N2103" s="390"/>
      <c r="O2103" s="390" t="s">
        <v>25</v>
      </c>
      <c r="P2103" s="390"/>
      <c r="Q2103" s="390" t="s">
        <v>25</v>
      </c>
      <c r="S2103" s="24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</row>
    <row r="2104" ht="7.5" customHeight="1">
      <c r="A2104" s="1"/>
      <c r="C2104" s="24"/>
      <c r="D2104" s="24"/>
      <c r="F2104" s="87"/>
      <c r="G2104" s="87"/>
      <c r="H2104" s="340"/>
      <c r="I2104" s="132"/>
      <c r="J2104" s="132"/>
      <c r="K2104" s="132"/>
      <c r="L2104" s="132"/>
      <c r="M2104" s="132"/>
      <c r="N2104" s="132"/>
      <c r="O2104" s="132"/>
      <c r="P2104" s="132"/>
      <c r="Q2104" s="132"/>
      <c r="R2104" s="58"/>
      <c r="S2104" s="24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</row>
    <row r="2105" ht="7.5" customHeight="1">
      <c r="A2105" s="1"/>
      <c r="C2105" s="24"/>
      <c r="D2105" s="24"/>
      <c r="F2105" s="342"/>
      <c r="G2105" s="342"/>
      <c r="H2105" s="342"/>
      <c r="I2105" s="342"/>
      <c r="J2105" s="342"/>
      <c r="K2105" s="342"/>
      <c r="L2105" s="342"/>
      <c r="M2105" s="342"/>
      <c r="N2105" s="342"/>
      <c r="O2105" s="342"/>
      <c r="P2105" s="342"/>
      <c r="Q2105" s="342"/>
      <c r="R2105" s="58"/>
      <c r="S2105" s="24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</row>
    <row r="2106" ht="7.5" customHeight="1">
      <c r="A2106" s="1"/>
      <c r="C2106" s="24"/>
      <c r="D2106" s="24"/>
      <c r="F2106" s="197"/>
      <c r="G2106" s="197"/>
      <c r="H2106" s="197"/>
      <c r="I2106" s="197"/>
      <c r="J2106" s="197"/>
      <c r="K2106" s="197"/>
      <c r="L2106" s="197"/>
      <c r="M2106" s="197"/>
      <c r="N2106" s="197"/>
      <c r="O2106" s="197"/>
      <c r="P2106" s="197"/>
      <c r="Q2106" s="197"/>
      <c r="R2106" s="58"/>
      <c r="S2106" s="24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</row>
    <row r="2107" ht="7.5" customHeight="1">
      <c r="A2107" s="1"/>
      <c r="C2107" s="24"/>
      <c r="D2107" s="24"/>
      <c r="F2107" s="197"/>
      <c r="S2107" s="20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</row>
    <row r="2108" ht="7.5" customHeight="1">
      <c r="A2108" s="1"/>
      <c r="C2108" s="24"/>
      <c r="D2108" s="24"/>
      <c r="F2108" s="197"/>
      <c r="R2108" s="335" t="s">
        <v>21</v>
      </c>
      <c r="S2108" s="341" t="s">
        <v>506</v>
      </c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</row>
    <row r="2109" ht="7.5" customHeight="1">
      <c r="A2109" s="1"/>
      <c r="C2109" s="24"/>
      <c r="D2109" s="24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</row>
    <row r="2110" ht="7.5" customHeight="1">
      <c r="A2110" s="7"/>
      <c r="C2110" s="20"/>
      <c r="D2110" s="24"/>
      <c r="R2110" s="58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</row>
    <row r="2111" ht="7.5" customHeight="1">
      <c r="A2111" s="7"/>
      <c r="C2111" s="94" t="s">
        <v>507</v>
      </c>
      <c r="D2111" s="24"/>
      <c r="F2111" s="197"/>
      <c r="R2111" s="58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</row>
    <row r="2112" ht="7.5" customHeight="1">
      <c r="A2112" s="7"/>
      <c r="C2112" s="24"/>
      <c r="D2112" s="24"/>
      <c r="R2112" s="93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</row>
    <row r="2113" ht="7.5" customHeight="1">
      <c r="A2113" s="1"/>
      <c r="C2113" s="98"/>
      <c r="D2113" s="20"/>
      <c r="Q2113" s="112"/>
      <c r="R2113" s="394"/>
      <c r="S2113" s="3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</row>
    <row r="2114" ht="7.5" customHeight="1">
      <c r="A2114" s="1"/>
      <c r="B2114" s="329" t="s">
        <v>18</v>
      </c>
      <c r="C2114" s="107" t="s">
        <v>508</v>
      </c>
      <c r="D2114" s="72" t="s">
        <v>509</v>
      </c>
      <c r="E2114" s="343" t="s">
        <v>25</v>
      </c>
      <c r="F2114" s="282"/>
      <c r="G2114" s="282"/>
      <c r="H2114" s="282"/>
      <c r="I2114" s="282"/>
      <c r="J2114" s="282"/>
      <c r="K2114" s="282"/>
      <c r="L2114" s="282"/>
      <c r="M2114" s="282"/>
      <c r="N2114" s="282"/>
      <c r="O2114" s="282"/>
      <c r="P2114" s="282"/>
      <c r="Q2114" s="282"/>
      <c r="R2114" s="331" t="s">
        <v>21</v>
      </c>
      <c r="S2114" s="346" t="s">
        <v>503</v>
      </c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</row>
    <row r="2115" ht="7.5" customHeight="1">
      <c r="A2115" s="1"/>
      <c r="C2115" s="24"/>
      <c r="D2115" s="24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</row>
    <row r="2116" ht="7.5" customHeight="1">
      <c r="A2116" s="1"/>
      <c r="C2116" s="24"/>
      <c r="D2116" s="24"/>
      <c r="R2116" s="58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</row>
    <row r="2117" ht="7.5" customHeight="1">
      <c r="A2117" s="1"/>
      <c r="C2117" s="24"/>
      <c r="D2117" s="24"/>
      <c r="R2117" s="335" t="s">
        <v>21</v>
      </c>
      <c r="S2117" s="341" t="s">
        <v>504</v>
      </c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</row>
    <row r="2118" ht="7.5" customHeight="1">
      <c r="A2118" s="1"/>
      <c r="C2118" s="24"/>
      <c r="D2118" s="24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</row>
    <row r="2119" ht="7.5" customHeight="1">
      <c r="A2119" s="1"/>
      <c r="C2119" s="24"/>
      <c r="D2119" s="24"/>
      <c r="R2119" s="58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</row>
    <row r="2120" ht="7.5" customHeight="1">
      <c r="A2120" s="1"/>
      <c r="C2120" s="24"/>
      <c r="D2120" s="24"/>
      <c r="G2120" s="349" t="s">
        <v>174</v>
      </c>
      <c r="H2120" s="52"/>
      <c r="I2120" s="52"/>
      <c r="J2120" s="52"/>
      <c r="K2120" s="52"/>
      <c r="L2120" s="52"/>
      <c r="M2120" s="52"/>
      <c r="N2120" s="52"/>
      <c r="O2120" s="52"/>
      <c r="P2120" s="52"/>
      <c r="Q2120" s="52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</row>
    <row r="2121" ht="7.5" customHeight="1">
      <c r="A2121" s="7"/>
      <c r="C2121" s="24"/>
      <c r="D2121" s="24"/>
      <c r="H2121" s="52"/>
      <c r="I2121" s="52"/>
      <c r="J2121" s="52"/>
      <c r="K2121" s="52"/>
      <c r="L2121" s="52"/>
      <c r="M2121" s="52"/>
      <c r="N2121" s="52"/>
      <c r="O2121" s="52"/>
      <c r="P2121" s="52"/>
      <c r="Q2121" s="52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</row>
    <row r="2122" ht="7.5" customHeight="1">
      <c r="A2122" s="7"/>
      <c r="C2122" s="24"/>
      <c r="D2122" s="24"/>
      <c r="G2122" s="132"/>
      <c r="I2122" s="52"/>
      <c r="J2122" s="52"/>
      <c r="K2122" s="52"/>
      <c r="L2122" s="52"/>
      <c r="M2122" s="52"/>
      <c r="N2122" s="52"/>
      <c r="O2122" s="52"/>
      <c r="P2122" s="52"/>
      <c r="Q2122" s="52"/>
      <c r="R2122" s="335" t="s">
        <v>21</v>
      </c>
      <c r="S2122" s="395" t="s">
        <v>505</v>
      </c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</row>
    <row r="2123" ht="7.5" customHeight="1">
      <c r="A2123" s="1"/>
      <c r="C2123" s="24"/>
      <c r="D2123" s="24"/>
      <c r="F2123" s="292">
        <v>2708.2068750000008</v>
      </c>
      <c r="G2123" s="135">
        <f>ROUND(F2123*mark_up,0)</f>
        <v>11889</v>
      </c>
      <c r="H2123" s="338"/>
      <c r="I2123" s="390" t="s">
        <v>25</v>
      </c>
      <c r="J2123" s="390"/>
      <c r="K2123" s="390" t="s">
        <v>25</v>
      </c>
      <c r="L2123" s="390"/>
      <c r="M2123" s="390" t="s">
        <v>25</v>
      </c>
      <c r="N2123" s="390"/>
      <c r="O2123" s="390" t="s">
        <v>25</v>
      </c>
      <c r="P2123" s="390"/>
      <c r="Q2123" s="390" t="s">
        <v>25</v>
      </c>
      <c r="S2123" s="24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</row>
    <row r="2124" ht="7.5" customHeight="1">
      <c r="A2124" s="1"/>
      <c r="C2124" s="24"/>
      <c r="D2124" s="24"/>
      <c r="F2124" s="87"/>
      <c r="G2124" s="87"/>
      <c r="H2124" s="340"/>
      <c r="I2124" s="132"/>
      <c r="J2124" s="132"/>
      <c r="K2124" s="132"/>
      <c r="L2124" s="132"/>
      <c r="M2124" s="132"/>
      <c r="N2124" s="132"/>
      <c r="O2124" s="132"/>
      <c r="P2124" s="132"/>
      <c r="Q2124" s="132"/>
      <c r="R2124" s="335"/>
      <c r="S2124" s="24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</row>
    <row r="2125" ht="7.5" customHeight="1">
      <c r="A2125" s="7"/>
      <c r="C2125" s="24"/>
      <c r="D2125" s="24"/>
      <c r="R2125" s="58"/>
      <c r="S2125" s="24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</row>
    <row r="2126" ht="7.5" customHeight="1">
      <c r="A2126" s="7"/>
      <c r="C2126" s="24"/>
      <c r="D2126" s="24"/>
      <c r="R2126" s="58"/>
      <c r="S2126" s="20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</row>
    <row r="2127" ht="7.5" customHeight="1">
      <c r="A2127" s="7"/>
      <c r="C2127" s="24"/>
      <c r="D2127" s="24"/>
      <c r="R2127" s="335" t="s">
        <v>21</v>
      </c>
      <c r="S2127" s="157" t="s">
        <v>510</v>
      </c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</row>
    <row r="2128" ht="7.5" customHeight="1">
      <c r="A2128" s="1"/>
      <c r="C2128" s="24"/>
      <c r="D2128" s="24"/>
      <c r="S2128" s="24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</row>
    <row r="2129" ht="7.5" customHeight="1">
      <c r="A2129" s="1"/>
      <c r="C2129" s="24"/>
      <c r="D2129" s="24"/>
      <c r="R2129" s="58"/>
      <c r="S2129" s="24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</row>
    <row r="2130" ht="7.5" customHeight="1">
      <c r="A2130" s="1"/>
      <c r="C2130" s="20"/>
      <c r="D2130" s="24"/>
      <c r="R2130" s="58"/>
      <c r="S2130" s="24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</row>
    <row r="2131" ht="7.5" customHeight="1">
      <c r="A2131" s="1"/>
      <c r="C2131" s="94" t="s">
        <v>511</v>
      </c>
      <c r="D2131" s="24"/>
      <c r="R2131" s="93"/>
      <c r="S2131" s="24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</row>
    <row r="2132" ht="7.5" customHeight="1">
      <c r="A2132" s="1"/>
      <c r="C2132" s="24"/>
      <c r="D2132" s="24"/>
      <c r="R2132" s="93"/>
      <c r="S2132" s="20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</row>
    <row r="2133" ht="7.5" customHeight="1">
      <c r="A2133" s="1"/>
      <c r="C2133" s="98"/>
      <c r="D2133" s="20"/>
      <c r="Q2133" s="112"/>
      <c r="R2133" s="112"/>
      <c r="S2133" s="112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</row>
    <row r="2134" ht="11.25" customHeight="1">
      <c r="A2134" s="1"/>
      <c r="B2134" s="351"/>
      <c r="C2134" s="391"/>
      <c r="D2134" s="351"/>
      <c r="E2134" s="351"/>
      <c r="F2134" s="351"/>
      <c r="G2134" s="351"/>
      <c r="H2134" s="351"/>
      <c r="I2134" s="351"/>
      <c r="J2134" s="351"/>
      <c r="K2134" s="351"/>
      <c r="L2134" s="351"/>
      <c r="M2134" s="351"/>
      <c r="N2134" s="351"/>
      <c r="O2134" s="351"/>
      <c r="P2134" s="351"/>
      <c r="Q2134" s="351"/>
      <c r="R2134" s="363"/>
      <c r="S2134" s="116" t="s">
        <v>43</v>
      </c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</row>
    <row r="2135" ht="11.25" customHeight="1">
      <c r="A2135" s="1"/>
      <c r="B2135" s="54"/>
      <c r="C2135" s="88"/>
      <c r="D2135" s="54"/>
      <c r="E2135" s="54"/>
      <c r="F2135" s="54"/>
      <c r="G2135" s="54"/>
      <c r="H2135" s="54"/>
      <c r="I2135" s="54"/>
      <c r="J2135" s="54"/>
      <c r="K2135" s="54"/>
      <c r="L2135" s="54"/>
      <c r="M2135" s="54"/>
      <c r="N2135" s="54"/>
      <c r="O2135" s="54"/>
      <c r="P2135" s="54"/>
      <c r="Q2135" s="54"/>
      <c r="R2135" s="58"/>
      <c r="S2135" s="87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</row>
    <row r="2136" ht="11.25" customHeight="1">
      <c r="A2136" s="1"/>
      <c r="B2136" s="352" t="s">
        <v>512</v>
      </c>
      <c r="C2136" s="353"/>
      <c r="D2136" s="353"/>
      <c r="E2136" s="353"/>
      <c r="F2136" s="353"/>
      <c r="G2136" s="353"/>
      <c r="H2136" s="353"/>
      <c r="I2136" s="353"/>
      <c r="J2136" s="353"/>
      <c r="K2136" s="353"/>
      <c r="L2136" s="353"/>
      <c r="M2136" s="353"/>
      <c r="N2136" s="353"/>
      <c r="O2136" s="353"/>
      <c r="P2136" s="353"/>
      <c r="Q2136" s="353"/>
      <c r="R2136" s="353"/>
      <c r="S2136" s="353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</row>
    <row r="2137" ht="61.5" customHeight="1">
      <c r="A2137" s="1"/>
      <c r="B2137" s="2"/>
      <c r="C2137" s="3"/>
      <c r="D2137" s="3"/>
      <c r="E2137" s="61"/>
      <c r="F2137" s="61"/>
      <c r="G2137" s="61"/>
      <c r="H2137" s="61"/>
      <c r="I2137" s="61"/>
      <c r="J2137" s="61"/>
      <c r="K2137" s="61"/>
      <c r="L2137" s="61"/>
      <c r="M2137" s="61"/>
      <c r="N2137" s="61"/>
      <c r="O2137" s="62" t="s">
        <v>5</v>
      </c>
      <c r="P2137" s="63"/>
      <c r="Q2137" s="63"/>
      <c r="R2137" s="63"/>
      <c r="S2137" s="64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</row>
    <row r="2138" ht="34.5" customHeight="1">
      <c r="A2138" s="1"/>
      <c r="B2138" s="244" t="s">
        <v>6</v>
      </c>
      <c r="C2138" s="244" t="s">
        <v>7</v>
      </c>
      <c r="D2138" s="244" t="s">
        <v>8</v>
      </c>
      <c r="E2138" s="244" t="s">
        <v>9</v>
      </c>
      <c r="F2138" s="245" t="s">
        <v>10</v>
      </c>
      <c r="G2138" s="246" t="s">
        <v>11</v>
      </c>
      <c r="H2138" s="245" t="s">
        <v>10</v>
      </c>
      <c r="I2138" s="246" t="s">
        <v>12</v>
      </c>
      <c r="J2138" s="245" t="s">
        <v>10</v>
      </c>
      <c r="K2138" s="246" t="s">
        <v>13</v>
      </c>
      <c r="L2138" s="245" t="s">
        <v>10</v>
      </c>
      <c r="M2138" s="246" t="s">
        <v>14</v>
      </c>
      <c r="N2138" s="245" t="s">
        <v>10</v>
      </c>
      <c r="O2138" s="246" t="s">
        <v>15</v>
      </c>
      <c r="P2138" s="245" t="s">
        <v>10</v>
      </c>
      <c r="Q2138" s="246" t="s">
        <v>16</v>
      </c>
      <c r="R2138" s="247" t="s">
        <v>17</v>
      </c>
      <c r="S2138" s="69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</row>
    <row r="2139" ht="7.5" customHeight="1">
      <c r="A2139" s="1"/>
      <c r="B2139" s="329" t="s">
        <v>18</v>
      </c>
      <c r="C2139" s="107" t="s">
        <v>513</v>
      </c>
      <c r="D2139" s="72" t="s">
        <v>514</v>
      </c>
      <c r="E2139" s="343" t="s">
        <v>25</v>
      </c>
      <c r="F2139" s="287"/>
      <c r="G2139" s="287"/>
      <c r="H2139" s="282"/>
      <c r="I2139" s="282"/>
      <c r="J2139" s="282"/>
      <c r="K2139" s="282"/>
      <c r="L2139" s="282"/>
      <c r="M2139" s="282"/>
      <c r="N2139" s="282"/>
      <c r="O2139" s="282"/>
      <c r="P2139" s="282"/>
      <c r="Q2139" s="282"/>
      <c r="R2139" s="331" t="s">
        <v>21</v>
      </c>
      <c r="S2139" s="167" t="s">
        <v>503</v>
      </c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</row>
    <row r="2140" ht="7.5" customHeight="1">
      <c r="A2140" s="1"/>
      <c r="C2140" s="24"/>
      <c r="D2140" s="24"/>
      <c r="F2140" s="105"/>
      <c r="G2140" s="105"/>
      <c r="S2140" s="24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</row>
    <row r="2141" ht="7.5" customHeight="1">
      <c r="A2141" s="1"/>
      <c r="C2141" s="24"/>
      <c r="D2141" s="24"/>
      <c r="F2141" s="105"/>
      <c r="G2141" s="105"/>
      <c r="R2141" s="58"/>
      <c r="S2141" s="20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</row>
    <row r="2142" ht="7.5" customHeight="1">
      <c r="A2142" s="1"/>
      <c r="C2142" s="24"/>
      <c r="D2142" s="24"/>
      <c r="F2142" s="105"/>
      <c r="G2142" s="105"/>
      <c r="R2142" s="335" t="s">
        <v>21</v>
      </c>
      <c r="S2142" s="157" t="s">
        <v>504</v>
      </c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</row>
    <row r="2143" ht="7.5" customHeight="1">
      <c r="A2143" s="1"/>
      <c r="C2143" s="24"/>
      <c r="D2143" s="24"/>
      <c r="F2143" s="105"/>
      <c r="G2143" s="105"/>
      <c r="S2143" s="24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</row>
    <row r="2144" ht="7.5" customHeight="1">
      <c r="A2144" s="1"/>
      <c r="C2144" s="24"/>
      <c r="D2144" s="24"/>
      <c r="F2144" s="105"/>
      <c r="G2144" s="105"/>
      <c r="R2144" s="58"/>
      <c r="S2144" s="24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</row>
    <row r="2145" ht="7.5" customHeight="1">
      <c r="A2145" s="1"/>
      <c r="C2145" s="24"/>
      <c r="D2145" s="24"/>
      <c r="F2145" s="105"/>
      <c r="S2145" s="24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</row>
    <row r="2146" ht="7.5" customHeight="1">
      <c r="A2146" s="1"/>
      <c r="C2146" s="24"/>
      <c r="D2146" s="24"/>
      <c r="F2146" s="105"/>
      <c r="S2146" s="20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</row>
    <row r="2147" ht="7.5" customHeight="1">
      <c r="A2147" s="1"/>
      <c r="C2147" s="24"/>
      <c r="D2147" s="24"/>
      <c r="F2147" s="105"/>
      <c r="R2147" s="335" t="s">
        <v>21</v>
      </c>
      <c r="S2147" s="157" t="s">
        <v>515</v>
      </c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</row>
    <row r="2148" ht="7.5" customHeight="1">
      <c r="A2148" s="1"/>
      <c r="C2148" s="24"/>
      <c r="D2148" s="24"/>
      <c r="F2148" s="82"/>
      <c r="S2148" s="24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</row>
    <row r="2149" ht="7.5" customHeight="1">
      <c r="A2149" s="7"/>
      <c r="C2149" s="24"/>
      <c r="D2149" s="24"/>
      <c r="F2149" s="82"/>
      <c r="G2149" s="217" t="s">
        <v>174</v>
      </c>
      <c r="H2149" s="52"/>
      <c r="I2149" s="52"/>
      <c r="J2149" s="52"/>
      <c r="K2149" s="52"/>
      <c r="L2149" s="52"/>
      <c r="M2149" s="52"/>
      <c r="N2149" s="52"/>
      <c r="O2149" s="52"/>
      <c r="P2149" s="52"/>
      <c r="Q2149" s="52"/>
      <c r="R2149" s="58"/>
      <c r="S2149" s="24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</row>
    <row r="2150" ht="7.5" customHeight="1">
      <c r="A2150" s="7"/>
      <c r="C2150" s="24"/>
      <c r="D2150" s="24"/>
      <c r="F2150" s="105"/>
      <c r="G2150" s="24"/>
      <c r="H2150" s="52"/>
      <c r="I2150" s="52"/>
      <c r="J2150" s="52"/>
      <c r="K2150" s="52"/>
      <c r="L2150" s="52"/>
      <c r="M2150" s="52"/>
      <c r="N2150" s="52"/>
      <c r="O2150" s="52"/>
      <c r="P2150" s="52"/>
      <c r="Q2150" s="52"/>
      <c r="R2150" s="58"/>
      <c r="S2150" s="24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</row>
    <row r="2151" ht="7.5" customHeight="1">
      <c r="A2151" s="7"/>
      <c r="C2151" s="24"/>
      <c r="D2151" s="24"/>
      <c r="G2151" s="87"/>
      <c r="I2151" s="52"/>
      <c r="J2151" s="52"/>
      <c r="K2151" s="52"/>
      <c r="L2151" s="52"/>
      <c r="M2151" s="52"/>
      <c r="N2151" s="52"/>
      <c r="O2151" s="52"/>
      <c r="P2151" s="52"/>
      <c r="Q2151" s="52"/>
      <c r="R2151" s="58"/>
      <c r="S2151" s="24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</row>
    <row r="2152" ht="7.5" customHeight="1">
      <c r="A2152" s="7"/>
      <c r="C2152" s="24"/>
      <c r="D2152" s="24"/>
      <c r="F2152" s="85">
        <v>3163.9231250000007</v>
      </c>
      <c r="G2152" s="86">
        <f>ROUND(F2152*mark_up,0)</f>
        <v>13890</v>
      </c>
      <c r="H2152" s="338"/>
      <c r="I2152" s="390" t="s">
        <v>25</v>
      </c>
      <c r="J2152" s="390"/>
      <c r="K2152" s="390" t="s">
        <v>25</v>
      </c>
      <c r="L2152" s="390"/>
      <c r="M2152" s="390" t="s">
        <v>25</v>
      </c>
      <c r="N2152" s="390"/>
      <c r="O2152" s="390" t="s">
        <v>25</v>
      </c>
      <c r="P2152" s="390"/>
      <c r="Q2152" s="390" t="s">
        <v>25</v>
      </c>
      <c r="S2152" s="20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</row>
    <row r="2153" ht="7.5" customHeight="1">
      <c r="A2153" s="7"/>
      <c r="C2153" s="24"/>
      <c r="D2153" s="24"/>
      <c r="F2153" s="87"/>
      <c r="G2153" s="87"/>
      <c r="H2153" s="340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335" t="s">
        <v>21</v>
      </c>
      <c r="S2153" s="341" t="s">
        <v>516</v>
      </c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</row>
    <row r="2154" ht="7.5" customHeight="1">
      <c r="A2154" s="7"/>
      <c r="C2154" s="24"/>
      <c r="D2154" s="24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</row>
    <row r="2155" ht="7.5" customHeight="1">
      <c r="A2155" s="7"/>
      <c r="C2155" s="24"/>
      <c r="D2155" s="24"/>
      <c r="R2155" s="58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</row>
    <row r="2156" ht="7.5" customHeight="1">
      <c r="A2156" s="7"/>
      <c r="C2156" s="24"/>
      <c r="D2156" s="24"/>
      <c r="R2156" s="58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</row>
    <row r="2157" ht="7.5" customHeight="1">
      <c r="A2157" s="7"/>
      <c r="C2157" s="24"/>
      <c r="D2157" s="24"/>
      <c r="R2157" s="93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</row>
    <row r="2158" ht="7.5" customHeight="1">
      <c r="A2158" s="1"/>
      <c r="C2158" s="24"/>
      <c r="D2158" s="24"/>
      <c r="R2158" s="93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</row>
    <row r="2159" ht="7.5" customHeight="1">
      <c r="A2159" s="1"/>
      <c r="C2159" s="24"/>
      <c r="D2159" s="24"/>
      <c r="R2159" s="93"/>
      <c r="S2159" s="341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</row>
    <row r="2160" ht="7.5" customHeight="1">
      <c r="A2160" s="1"/>
      <c r="C2160" s="24"/>
      <c r="D2160" s="24"/>
      <c r="R2160" s="93"/>
      <c r="S2160" s="341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</row>
    <row r="2161" ht="7.5" customHeight="1">
      <c r="A2161" s="1"/>
      <c r="C2161" s="24"/>
      <c r="D2161" s="24"/>
      <c r="R2161" s="93"/>
      <c r="S2161" s="341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</row>
    <row r="2162" ht="7.5" customHeight="1">
      <c r="A2162" s="1"/>
      <c r="C2162" s="20"/>
      <c r="D2162" s="24"/>
      <c r="R2162" s="93"/>
      <c r="S2162" s="341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</row>
    <row r="2163" ht="7.5" customHeight="1">
      <c r="A2163" s="1"/>
      <c r="C2163" s="94" t="s">
        <v>517</v>
      </c>
      <c r="D2163" s="24"/>
      <c r="R2163" s="93"/>
      <c r="S2163" s="341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</row>
    <row r="2164" ht="7.5" customHeight="1">
      <c r="A2164" s="1"/>
      <c r="C2164" s="24"/>
      <c r="D2164" s="24"/>
      <c r="R2164" s="93"/>
      <c r="S2164" s="341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</row>
    <row r="2165" ht="7.5" customHeight="1">
      <c r="A2165" s="1"/>
      <c r="B2165" s="3"/>
      <c r="C2165" s="98"/>
      <c r="D2165" s="98"/>
      <c r="E2165" s="3"/>
      <c r="F2165" s="112"/>
      <c r="G2165" s="112"/>
      <c r="H2165" s="112"/>
      <c r="I2165" s="112"/>
      <c r="J2165" s="112"/>
      <c r="K2165" s="112"/>
      <c r="L2165" s="112"/>
      <c r="M2165" s="112"/>
      <c r="N2165" s="112"/>
      <c r="O2165" s="112"/>
      <c r="P2165" s="112"/>
      <c r="Q2165" s="112"/>
      <c r="R2165" s="394"/>
      <c r="S2165" s="39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</row>
    <row r="2166" ht="7.5" customHeight="1">
      <c r="A2166" s="1"/>
      <c r="B2166" s="329" t="s">
        <v>18</v>
      </c>
      <c r="C2166" s="107" t="s">
        <v>518</v>
      </c>
      <c r="D2166" s="72" t="s">
        <v>519</v>
      </c>
      <c r="E2166" s="208" t="s">
        <v>25</v>
      </c>
      <c r="F2166" s="332"/>
      <c r="G2166" s="197"/>
      <c r="H2166" s="197"/>
      <c r="I2166" s="197"/>
      <c r="J2166" s="334"/>
      <c r="K2166" s="336"/>
      <c r="L2166" s="334"/>
      <c r="M2166" s="336"/>
      <c r="N2166" s="208"/>
      <c r="O2166" s="336"/>
      <c r="P2166" s="336"/>
      <c r="Q2166" s="208"/>
      <c r="R2166" s="335" t="s">
        <v>21</v>
      </c>
      <c r="S2166" s="341" t="s">
        <v>503</v>
      </c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</row>
    <row r="2167" ht="7.5" customHeight="1">
      <c r="A2167" s="1"/>
      <c r="C2167" s="24"/>
      <c r="D2167" s="24"/>
      <c r="F2167" s="332"/>
      <c r="G2167" s="197"/>
      <c r="H2167" s="197"/>
      <c r="I2167" s="362"/>
      <c r="J2167" s="334"/>
      <c r="K2167" s="336"/>
      <c r="L2167" s="334"/>
      <c r="M2167" s="336"/>
      <c r="N2167" s="208"/>
      <c r="O2167" s="336"/>
      <c r="P2167" s="336"/>
      <c r="Q2167" s="208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</row>
    <row r="2168" ht="7.5" customHeight="1">
      <c r="A2168" s="1"/>
      <c r="C2168" s="24"/>
      <c r="D2168" s="24"/>
      <c r="F2168" s="332"/>
      <c r="G2168" s="362"/>
      <c r="H2168" s="334"/>
      <c r="I2168" s="362"/>
      <c r="J2168" s="334"/>
      <c r="K2168" s="336"/>
      <c r="L2168" s="334"/>
      <c r="M2168" s="336"/>
      <c r="N2168" s="208"/>
      <c r="O2168" s="336"/>
      <c r="P2168" s="336"/>
      <c r="Q2168" s="208"/>
      <c r="R2168" s="58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</row>
    <row r="2169" ht="7.5" customHeight="1">
      <c r="A2169" s="1"/>
      <c r="C2169" s="24"/>
      <c r="D2169" s="24"/>
      <c r="F2169" s="197"/>
      <c r="G2169" s="197"/>
      <c r="H2169" s="197"/>
      <c r="I2169" s="197"/>
      <c r="J2169" s="197"/>
      <c r="K2169" s="197"/>
      <c r="L2169" s="197"/>
      <c r="M2169" s="197"/>
      <c r="N2169" s="197"/>
      <c r="O2169" s="197"/>
      <c r="P2169" s="197"/>
      <c r="Q2169" s="197"/>
      <c r="R2169" s="335" t="s">
        <v>21</v>
      </c>
      <c r="S2169" s="341" t="s">
        <v>504</v>
      </c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</row>
    <row r="2170" ht="7.5" customHeight="1">
      <c r="A2170" s="1"/>
      <c r="C2170" s="24"/>
      <c r="D2170" s="24"/>
      <c r="F2170" s="197"/>
      <c r="G2170" s="197"/>
      <c r="H2170" s="197"/>
      <c r="I2170" s="197"/>
      <c r="J2170" s="197"/>
      <c r="K2170" s="197"/>
      <c r="L2170" s="197"/>
      <c r="M2170" s="197"/>
      <c r="N2170" s="197"/>
      <c r="O2170" s="197"/>
      <c r="P2170" s="197"/>
      <c r="Q2170" s="197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</row>
    <row r="2171" ht="7.5" customHeight="1">
      <c r="A2171" s="1"/>
      <c r="C2171" s="24"/>
      <c r="D2171" s="24"/>
      <c r="F2171" s="52"/>
      <c r="R2171" s="58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</row>
    <row r="2172" ht="7.5" customHeight="1">
      <c r="A2172" s="1"/>
      <c r="C2172" s="24"/>
      <c r="D2172" s="24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</row>
    <row r="2173" ht="7.5" customHeight="1">
      <c r="A2173" s="1"/>
      <c r="C2173" s="24"/>
      <c r="D2173" s="24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</row>
    <row r="2174" ht="7.5" customHeight="1">
      <c r="A2174" s="1"/>
      <c r="C2174" s="24"/>
      <c r="D2174" s="24"/>
      <c r="F2174" s="52"/>
      <c r="R2174" s="335" t="s">
        <v>21</v>
      </c>
      <c r="S2174" s="157" t="s">
        <v>515</v>
      </c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</row>
    <row r="2175" ht="7.5" customHeight="1">
      <c r="A2175" s="1"/>
      <c r="C2175" s="24"/>
      <c r="D2175" s="24"/>
      <c r="F2175" s="52"/>
      <c r="G2175" s="349" t="s">
        <v>174</v>
      </c>
      <c r="H2175" s="52"/>
      <c r="I2175" s="52"/>
      <c r="J2175" s="52"/>
      <c r="K2175" s="52"/>
      <c r="L2175" s="52"/>
      <c r="M2175" s="52"/>
      <c r="N2175" s="52"/>
      <c r="O2175" s="52"/>
      <c r="P2175" s="52"/>
      <c r="Q2175" s="52"/>
      <c r="S2175" s="24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</row>
    <row r="2176" ht="7.5" customHeight="1">
      <c r="A2176" s="1"/>
      <c r="C2176" s="24"/>
      <c r="D2176" s="24"/>
      <c r="H2176" s="52"/>
      <c r="I2176" s="52"/>
      <c r="J2176" s="52"/>
      <c r="K2176" s="52"/>
      <c r="L2176" s="52"/>
      <c r="M2176" s="52"/>
      <c r="N2176" s="52"/>
      <c r="O2176" s="52"/>
      <c r="P2176" s="52"/>
      <c r="Q2176" s="52"/>
      <c r="R2176" s="58"/>
      <c r="S2176" s="24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</row>
    <row r="2177" ht="7.5" customHeight="1">
      <c r="A2177" s="1"/>
      <c r="C2177" s="24"/>
      <c r="D2177" s="24"/>
      <c r="G2177" s="132"/>
      <c r="H2177" s="197"/>
      <c r="I2177" s="52"/>
      <c r="J2177" s="52"/>
      <c r="K2177" s="52"/>
      <c r="L2177" s="52"/>
      <c r="M2177" s="52"/>
      <c r="N2177" s="52"/>
      <c r="O2177" s="52"/>
      <c r="P2177" s="52"/>
      <c r="Q2177" s="52"/>
      <c r="R2177" s="58"/>
      <c r="S2177" s="24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</row>
    <row r="2178" ht="7.5" customHeight="1">
      <c r="A2178" s="1"/>
      <c r="C2178" s="24"/>
      <c r="D2178" s="24"/>
      <c r="F2178" s="85">
        <v>3355.2543750000004</v>
      </c>
      <c r="G2178" s="86">
        <f>ROUND(F2178*mark_up,0)</f>
        <v>14730</v>
      </c>
      <c r="H2178" s="338"/>
      <c r="I2178" s="390" t="s">
        <v>25</v>
      </c>
      <c r="J2178" s="390"/>
      <c r="K2178" s="390" t="s">
        <v>25</v>
      </c>
      <c r="L2178" s="390"/>
      <c r="M2178" s="390" t="s">
        <v>25</v>
      </c>
      <c r="N2178" s="390"/>
      <c r="O2178" s="390" t="s">
        <v>25</v>
      </c>
      <c r="P2178" s="390"/>
      <c r="Q2178" s="390" t="s">
        <v>25</v>
      </c>
      <c r="R2178" s="58"/>
      <c r="S2178" s="20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</row>
    <row r="2179" ht="7.5" customHeight="1">
      <c r="A2179" s="1"/>
      <c r="C2179" s="24"/>
      <c r="D2179" s="24"/>
      <c r="F2179" s="87"/>
      <c r="G2179" s="87"/>
      <c r="H2179" s="340"/>
      <c r="I2179" s="132"/>
      <c r="J2179" s="132"/>
      <c r="K2179" s="132"/>
      <c r="L2179" s="132"/>
      <c r="M2179" s="132"/>
      <c r="N2179" s="132"/>
      <c r="O2179" s="132"/>
      <c r="P2179" s="132"/>
      <c r="Q2179" s="132"/>
      <c r="R2179" s="335" t="s">
        <v>21</v>
      </c>
      <c r="S2179" s="157" t="s">
        <v>520</v>
      </c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</row>
    <row r="2180" ht="7.5" customHeight="1">
      <c r="A2180" s="1"/>
      <c r="C2180" s="24"/>
      <c r="D2180" s="24"/>
      <c r="F2180" s="105"/>
      <c r="G2180" s="105"/>
      <c r="S2180" s="24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</row>
    <row r="2181" ht="7.5" customHeight="1">
      <c r="A2181" s="1"/>
      <c r="C2181" s="24"/>
      <c r="D2181" s="24"/>
      <c r="F2181" s="153"/>
      <c r="G2181" s="105"/>
      <c r="R2181" s="58"/>
      <c r="S2181" s="24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</row>
    <row r="2182" ht="7.5" customHeight="1">
      <c r="A2182" s="1"/>
      <c r="C2182" s="24"/>
      <c r="D2182" s="24"/>
      <c r="G2182" s="105"/>
      <c r="R2182" s="58"/>
      <c r="S2182" s="24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</row>
    <row r="2183" ht="7.5" customHeight="1">
      <c r="A2183" s="1"/>
      <c r="C2183" s="24"/>
      <c r="D2183" s="24"/>
      <c r="G2183" s="105"/>
      <c r="R2183" s="93"/>
      <c r="S2183" s="24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</row>
    <row r="2184" ht="7.5" customHeight="1">
      <c r="A2184" s="1"/>
      <c r="C2184" s="24"/>
      <c r="D2184" s="24"/>
      <c r="F2184" s="105"/>
      <c r="R2184" s="93"/>
      <c r="S2184" s="20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</row>
    <row r="2185" ht="7.5" customHeight="1">
      <c r="A2185" s="7"/>
      <c r="C2185" s="24"/>
      <c r="D2185" s="24"/>
      <c r="F2185" s="105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</row>
    <row r="2186" ht="7.5" customHeight="1">
      <c r="A2186" s="7"/>
      <c r="C2186" s="24"/>
      <c r="D2186" s="24"/>
      <c r="F2186" s="105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</row>
    <row r="2187" ht="7.5" customHeight="1">
      <c r="A2187" s="1"/>
      <c r="C2187" s="24"/>
      <c r="D2187" s="24"/>
      <c r="F2187" s="105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</row>
    <row r="2188" ht="7.5" customHeight="1">
      <c r="A2188" s="1"/>
      <c r="C2188" s="24"/>
      <c r="D2188" s="24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</row>
    <row r="2189" ht="7.5" customHeight="1">
      <c r="A2189" s="1"/>
      <c r="C2189" s="24"/>
      <c r="D2189" s="24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</row>
    <row r="2190" ht="7.5" customHeight="1">
      <c r="A2190" s="1"/>
      <c r="C2190" s="24"/>
      <c r="D2190" s="24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</row>
    <row r="2191" ht="7.5" customHeight="1">
      <c r="A2191" s="1"/>
      <c r="C2191" s="20"/>
      <c r="D2191" s="20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</row>
    <row r="2192" ht="7.5" customHeight="1">
      <c r="A2192" s="1"/>
      <c r="C2192" s="94" t="s">
        <v>521</v>
      </c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</row>
    <row r="2193" ht="7.5" customHeight="1">
      <c r="A2193" s="1"/>
      <c r="C2193" s="24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</row>
    <row r="2194" ht="7.5" customHeight="1">
      <c r="A2194" s="1"/>
      <c r="B2194" s="3"/>
      <c r="C2194" s="98"/>
      <c r="D2194" s="112"/>
      <c r="E2194" s="112"/>
      <c r="F2194" s="112"/>
      <c r="G2194" s="112"/>
      <c r="H2194" s="112"/>
      <c r="I2194" s="112"/>
      <c r="J2194" s="112"/>
      <c r="K2194" s="112"/>
      <c r="L2194" s="112"/>
      <c r="M2194" s="112"/>
      <c r="N2194" s="112"/>
      <c r="O2194" s="112"/>
      <c r="P2194" s="112"/>
      <c r="Q2194" s="112"/>
      <c r="R2194" s="112"/>
      <c r="S2194" s="112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</row>
    <row r="2195" ht="11.25" customHeight="1">
      <c r="A2195" s="1"/>
      <c r="B2195" s="363"/>
      <c r="C2195" s="265"/>
      <c r="D2195" s="363"/>
      <c r="E2195" s="363"/>
      <c r="F2195" s="363"/>
      <c r="G2195" s="363"/>
      <c r="H2195" s="363"/>
      <c r="I2195" s="363"/>
      <c r="J2195" s="363"/>
      <c r="K2195" s="363"/>
      <c r="L2195" s="363"/>
      <c r="M2195" s="363"/>
      <c r="N2195" s="363"/>
      <c r="O2195" s="363"/>
      <c r="P2195" s="363"/>
      <c r="Q2195" s="363"/>
      <c r="R2195" s="363"/>
      <c r="S2195" s="165" t="s">
        <v>43</v>
      </c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</row>
    <row r="2196" ht="11.25" customHeight="1">
      <c r="A2196" s="1"/>
      <c r="B2196" s="54"/>
      <c r="C2196" s="88"/>
      <c r="D2196" s="54"/>
      <c r="E2196" s="54"/>
      <c r="F2196" s="54"/>
      <c r="G2196" s="54"/>
      <c r="H2196" s="54"/>
      <c r="I2196" s="54"/>
      <c r="J2196" s="54"/>
      <c r="K2196" s="54"/>
      <c r="L2196" s="54"/>
      <c r="M2196" s="54"/>
      <c r="N2196" s="54"/>
      <c r="O2196" s="54"/>
      <c r="P2196" s="54"/>
      <c r="Q2196" s="54"/>
      <c r="R2196" s="58"/>
      <c r="S2196" s="87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</row>
    <row r="2197" ht="11.25" customHeight="1">
      <c r="A2197" s="1"/>
      <c r="B2197" s="352" t="s">
        <v>522</v>
      </c>
      <c r="C2197" s="353"/>
      <c r="D2197" s="353"/>
      <c r="E2197" s="353"/>
      <c r="F2197" s="353"/>
      <c r="G2197" s="353"/>
      <c r="H2197" s="353"/>
      <c r="I2197" s="353"/>
      <c r="J2197" s="353"/>
      <c r="K2197" s="353"/>
      <c r="L2197" s="353"/>
      <c r="M2197" s="353"/>
      <c r="N2197" s="353"/>
      <c r="O2197" s="353"/>
      <c r="P2197" s="353"/>
      <c r="Q2197" s="353"/>
      <c r="R2197" s="353"/>
      <c r="S2197" s="353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</row>
    <row r="2198" ht="61.5" customHeight="1">
      <c r="A2198" s="1"/>
      <c r="B2198" s="2"/>
      <c r="C2198" s="3"/>
      <c r="D2198" s="3"/>
      <c r="E2198" s="61"/>
      <c r="F2198" s="61"/>
      <c r="G2198" s="61"/>
      <c r="H2198" s="61"/>
      <c r="I2198" s="61"/>
      <c r="J2198" s="61"/>
      <c r="K2198" s="61"/>
      <c r="L2198" s="61"/>
      <c r="M2198" s="61"/>
      <c r="N2198" s="61"/>
      <c r="O2198" s="62" t="s">
        <v>5</v>
      </c>
      <c r="P2198" s="63"/>
      <c r="Q2198" s="63"/>
      <c r="R2198" s="63"/>
      <c r="S2198" s="64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</row>
    <row r="2199" ht="34.5" customHeight="1">
      <c r="A2199" s="1"/>
      <c r="B2199" s="222" t="s">
        <v>6</v>
      </c>
      <c r="C2199" s="222" t="s">
        <v>7</v>
      </c>
      <c r="D2199" s="222" t="s">
        <v>8</v>
      </c>
      <c r="E2199" s="222" t="s">
        <v>9</v>
      </c>
      <c r="F2199" s="245" t="s">
        <v>10</v>
      </c>
      <c r="G2199" s="246" t="s">
        <v>11</v>
      </c>
      <c r="H2199" s="245" t="s">
        <v>10</v>
      </c>
      <c r="I2199" s="246" t="s">
        <v>12</v>
      </c>
      <c r="J2199" s="245" t="s">
        <v>10</v>
      </c>
      <c r="K2199" s="246" t="s">
        <v>13</v>
      </c>
      <c r="L2199" s="245" t="s">
        <v>10</v>
      </c>
      <c r="M2199" s="246" t="s">
        <v>14</v>
      </c>
      <c r="N2199" s="245" t="s">
        <v>10</v>
      </c>
      <c r="O2199" s="246" t="s">
        <v>15</v>
      </c>
      <c r="P2199" s="245" t="s">
        <v>10</v>
      </c>
      <c r="Q2199" s="246" t="s">
        <v>16</v>
      </c>
      <c r="R2199" s="247" t="s">
        <v>17</v>
      </c>
      <c r="S2199" s="69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</row>
    <row r="2200" ht="7.5" customHeight="1">
      <c r="A2200" s="1"/>
      <c r="B2200" s="329" t="s">
        <v>18</v>
      </c>
      <c r="C2200" s="107" t="s">
        <v>523</v>
      </c>
      <c r="D2200" s="72" t="s">
        <v>524</v>
      </c>
      <c r="E2200" s="343" t="s">
        <v>25</v>
      </c>
      <c r="F2200" s="287"/>
      <c r="G2200" s="287"/>
      <c r="H2200" s="282"/>
      <c r="I2200" s="282"/>
      <c r="J2200" s="282"/>
      <c r="K2200" s="282"/>
      <c r="L2200" s="282"/>
      <c r="M2200" s="282"/>
      <c r="N2200" s="282"/>
      <c r="O2200" s="282"/>
      <c r="P2200" s="282"/>
      <c r="Q2200" s="282"/>
      <c r="R2200" s="331" t="s">
        <v>21</v>
      </c>
      <c r="S2200" s="167" t="s">
        <v>503</v>
      </c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</row>
    <row r="2201" ht="7.5" customHeight="1">
      <c r="A2201" s="1"/>
      <c r="C2201" s="24"/>
      <c r="D2201" s="24"/>
      <c r="F2201" s="105"/>
      <c r="G2201" s="105"/>
      <c r="S2201" s="24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</row>
    <row r="2202" ht="7.5" customHeight="1">
      <c r="A2202" s="1"/>
      <c r="C2202" s="24"/>
      <c r="D2202" s="24"/>
      <c r="F2202" s="105"/>
      <c r="G2202" s="105"/>
      <c r="R2202" s="58"/>
      <c r="S2202" s="20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</row>
    <row r="2203" ht="7.5" customHeight="1">
      <c r="A2203" s="1"/>
      <c r="C2203" s="24"/>
      <c r="D2203" s="24"/>
      <c r="F2203" s="89"/>
      <c r="G2203" s="90"/>
      <c r="H2203" s="365"/>
      <c r="I2203" s="365"/>
      <c r="J2203" s="365"/>
      <c r="K2203" s="208"/>
      <c r="L2203" s="365"/>
      <c r="M2203" s="208"/>
      <c r="N2203" s="208"/>
      <c r="O2203" s="208"/>
      <c r="P2203" s="208"/>
      <c r="Q2203" s="208"/>
      <c r="R2203" s="335" t="s">
        <v>21</v>
      </c>
      <c r="S2203" s="157" t="s">
        <v>504</v>
      </c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</row>
    <row r="2204" ht="7.5" customHeight="1">
      <c r="A2204" s="1"/>
      <c r="C2204" s="24"/>
      <c r="D2204" s="24"/>
      <c r="F2204" s="89"/>
      <c r="G2204" s="90"/>
      <c r="H2204" s="365"/>
      <c r="I2204" s="365"/>
      <c r="J2204" s="365"/>
      <c r="K2204" s="208"/>
      <c r="L2204" s="365"/>
      <c r="M2204" s="208"/>
      <c r="N2204" s="208"/>
      <c r="O2204" s="208"/>
      <c r="P2204" s="208"/>
      <c r="Q2204" s="208"/>
      <c r="S2204" s="24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</row>
    <row r="2205" ht="7.5" customHeight="1">
      <c r="A2205" s="1"/>
      <c r="C2205" s="24"/>
      <c r="D2205" s="24"/>
      <c r="F2205" s="105"/>
      <c r="G2205" s="105"/>
      <c r="H2205" s="197"/>
      <c r="I2205" s="197"/>
      <c r="J2205" s="197"/>
      <c r="K2205" s="197"/>
      <c r="L2205" s="197"/>
      <c r="M2205" s="197"/>
      <c r="N2205" s="197"/>
      <c r="O2205" s="197"/>
      <c r="P2205" s="197"/>
      <c r="Q2205" s="197"/>
      <c r="R2205" s="58"/>
      <c r="S2205" s="24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</row>
    <row r="2206" ht="7.5" customHeight="1">
      <c r="A2206" s="1"/>
      <c r="C2206" s="24"/>
      <c r="D2206" s="24"/>
      <c r="F2206" s="105"/>
      <c r="G2206" s="105"/>
      <c r="H2206" s="197"/>
      <c r="I2206" s="197"/>
      <c r="J2206" s="197"/>
      <c r="K2206" s="197"/>
      <c r="L2206" s="197"/>
      <c r="M2206" s="197"/>
      <c r="N2206" s="197"/>
      <c r="O2206" s="197"/>
      <c r="P2206" s="197"/>
      <c r="Q2206" s="197"/>
      <c r="S2206" s="24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</row>
    <row r="2207" ht="7.5" customHeight="1">
      <c r="A2207" s="1"/>
      <c r="C2207" s="24"/>
      <c r="D2207" s="24"/>
      <c r="F2207" s="105"/>
      <c r="S2207" s="20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</row>
    <row r="2208" ht="7.5" customHeight="1">
      <c r="A2208" s="1"/>
      <c r="C2208" s="24"/>
      <c r="D2208" s="24"/>
      <c r="R2208" s="335" t="s">
        <v>21</v>
      </c>
      <c r="S2208" s="157" t="s">
        <v>525</v>
      </c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</row>
    <row r="2209" ht="7.5" customHeight="1">
      <c r="A2209" s="1"/>
      <c r="C2209" s="24"/>
      <c r="D2209" s="24"/>
      <c r="S2209" s="24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</row>
    <row r="2210" ht="7.5" customHeight="1">
      <c r="A2210" s="7"/>
      <c r="C2210" s="24"/>
      <c r="D2210" s="24"/>
      <c r="F2210" s="105"/>
      <c r="G2210" s="217" t="s">
        <v>174</v>
      </c>
      <c r="H2210" s="52"/>
      <c r="I2210" s="52"/>
      <c r="J2210" s="52"/>
      <c r="K2210" s="52"/>
      <c r="L2210" s="52"/>
      <c r="M2210" s="52"/>
      <c r="N2210" s="52"/>
      <c r="O2210" s="52"/>
      <c r="P2210" s="52"/>
      <c r="Q2210" s="52"/>
      <c r="R2210" s="335"/>
      <c r="S2210" s="24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</row>
    <row r="2211" ht="7.5" customHeight="1">
      <c r="A2211" s="7"/>
      <c r="C2211" s="24"/>
      <c r="D2211" s="24"/>
      <c r="F2211" s="105"/>
      <c r="G2211" s="24"/>
      <c r="H2211" s="52"/>
      <c r="I2211" s="52"/>
      <c r="J2211" s="52"/>
      <c r="K2211" s="52"/>
      <c r="L2211" s="52"/>
      <c r="M2211" s="52"/>
      <c r="N2211" s="52"/>
      <c r="O2211" s="52"/>
      <c r="P2211" s="52"/>
      <c r="Q2211" s="52"/>
      <c r="R2211" s="58"/>
      <c r="S2211" s="24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</row>
    <row r="2212" ht="7.5" customHeight="1">
      <c r="A2212" s="7"/>
      <c r="C2212" s="24"/>
      <c r="D2212" s="24"/>
      <c r="F2212" s="82"/>
      <c r="G2212" s="87"/>
      <c r="I2212" s="52"/>
      <c r="J2212" s="52"/>
      <c r="K2212" s="52"/>
      <c r="L2212" s="52"/>
      <c r="M2212" s="52"/>
      <c r="N2212" s="52"/>
      <c r="O2212" s="52"/>
      <c r="P2212" s="52"/>
      <c r="Q2212" s="52"/>
      <c r="R2212" s="58"/>
      <c r="S2212" s="20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</row>
    <row r="2213" ht="7.5" customHeight="1">
      <c r="A2213" s="1"/>
      <c r="C2213" s="24"/>
      <c r="D2213" s="24"/>
      <c r="F2213" s="85">
        <v>1861.1312500000001</v>
      </c>
      <c r="G2213" s="86">
        <f>ROUND(F2213*mark_up,0)</f>
        <v>8170</v>
      </c>
      <c r="H2213" s="338"/>
      <c r="I2213" s="390" t="s">
        <v>25</v>
      </c>
      <c r="J2213" s="390"/>
      <c r="K2213" s="390" t="s">
        <v>25</v>
      </c>
      <c r="L2213" s="390"/>
      <c r="M2213" s="390" t="s">
        <v>25</v>
      </c>
      <c r="N2213" s="390"/>
      <c r="O2213" s="390" t="s">
        <v>25</v>
      </c>
      <c r="P2213" s="390"/>
      <c r="Q2213" s="390" t="s">
        <v>25</v>
      </c>
      <c r="R2213" s="335" t="s">
        <v>21</v>
      </c>
      <c r="S2213" s="341" t="s">
        <v>526</v>
      </c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</row>
    <row r="2214" ht="7.5" customHeight="1">
      <c r="A2214" s="1"/>
      <c r="C2214" s="24"/>
      <c r="D2214" s="24"/>
      <c r="F2214" s="87"/>
      <c r="G2214" s="87"/>
      <c r="H2214" s="340"/>
      <c r="I2214" s="132"/>
      <c r="J2214" s="132"/>
      <c r="K2214" s="132"/>
      <c r="L2214" s="132"/>
      <c r="M2214" s="132"/>
      <c r="N2214" s="132"/>
      <c r="O2214" s="132"/>
      <c r="P2214" s="132"/>
      <c r="Q2214" s="132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</row>
    <row r="2215" ht="7.5" customHeight="1">
      <c r="A2215" s="1"/>
      <c r="C2215" s="24"/>
      <c r="D2215" s="24"/>
      <c r="R2215" s="58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</row>
    <row r="2216" ht="7.5" customHeight="1">
      <c r="A2216" s="1"/>
      <c r="C2216" s="24"/>
      <c r="D2216" s="24"/>
      <c r="R2216" s="58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</row>
    <row r="2217" ht="7.5" customHeight="1">
      <c r="A2217" s="1"/>
      <c r="C2217" s="24"/>
      <c r="D2217" s="24"/>
      <c r="R2217" s="93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</row>
    <row r="2218" ht="7.5" customHeight="1">
      <c r="A2218" s="1"/>
      <c r="C2218" s="24"/>
      <c r="D2218" s="24"/>
      <c r="R2218" s="93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</row>
    <row r="2219" ht="7.5" customHeight="1">
      <c r="A2219" s="1"/>
      <c r="C2219" s="24"/>
      <c r="D2219" s="24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</row>
    <row r="2220" ht="7.5" customHeight="1">
      <c r="A2220" s="7"/>
      <c r="C2220" s="24"/>
      <c r="D2220" s="24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</row>
    <row r="2221" ht="7.5" customHeight="1">
      <c r="A2221" s="7"/>
      <c r="C2221" s="24"/>
      <c r="D2221" s="24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</row>
    <row r="2222" ht="7.5" customHeight="1">
      <c r="A2222" s="7"/>
      <c r="C2222" s="24"/>
      <c r="D2222" s="24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</row>
    <row r="2223" ht="7.5" customHeight="1">
      <c r="A2223" s="1"/>
      <c r="C2223" s="24"/>
      <c r="D2223" s="24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</row>
    <row r="2224" ht="7.5" customHeight="1">
      <c r="A2224" s="1"/>
      <c r="C2224" s="20"/>
      <c r="D2224" s="24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</row>
    <row r="2225" ht="7.5" customHeight="1">
      <c r="A2225" s="1"/>
      <c r="C2225" s="94" t="s">
        <v>527</v>
      </c>
      <c r="D2225" s="24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</row>
    <row r="2226" ht="7.5" customHeight="1">
      <c r="A2226" s="1"/>
      <c r="C2226" s="24"/>
      <c r="D2226" s="24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</row>
    <row r="2227" ht="7.5" customHeight="1">
      <c r="A2227" s="1"/>
      <c r="B2227" s="3"/>
      <c r="C2227" s="98"/>
      <c r="D2227" s="98"/>
      <c r="E2227" s="3"/>
      <c r="F2227" s="112"/>
      <c r="G2227" s="112"/>
      <c r="H2227" s="112"/>
      <c r="I2227" s="112"/>
      <c r="J2227" s="112"/>
      <c r="K2227" s="112"/>
      <c r="L2227" s="112"/>
      <c r="M2227" s="112"/>
      <c r="N2227" s="112"/>
      <c r="O2227" s="112"/>
      <c r="P2227" s="112"/>
      <c r="Q2227" s="112"/>
      <c r="R2227" s="112"/>
      <c r="S2227" s="112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</row>
    <row r="2228" ht="7.5" customHeight="1">
      <c r="A2228" s="1"/>
      <c r="B2228" s="329" t="s">
        <v>18</v>
      </c>
      <c r="C2228" s="107" t="s">
        <v>528</v>
      </c>
      <c r="D2228" s="72" t="s">
        <v>529</v>
      </c>
      <c r="E2228" s="208" t="s">
        <v>25</v>
      </c>
      <c r="F2228" s="332"/>
      <c r="J2228" s="334"/>
      <c r="K2228" s="336"/>
      <c r="L2228" s="334"/>
      <c r="M2228" s="336"/>
      <c r="N2228" s="208"/>
      <c r="O2228" s="336"/>
      <c r="P2228" s="336"/>
      <c r="Q2228" s="208"/>
      <c r="R2228" s="335" t="s">
        <v>21</v>
      </c>
      <c r="S2228" s="341" t="s">
        <v>503</v>
      </c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</row>
    <row r="2229" ht="7.5" customHeight="1">
      <c r="A2229" s="1"/>
      <c r="C2229" s="24"/>
      <c r="D2229" s="24"/>
      <c r="F2229" s="332"/>
      <c r="I2229" s="362"/>
      <c r="J2229" s="334"/>
      <c r="K2229" s="336"/>
      <c r="L2229" s="334"/>
      <c r="M2229" s="336"/>
      <c r="N2229" s="208"/>
      <c r="O2229" s="336"/>
      <c r="P2229" s="336"/>
      <c r="Q2229" s="208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</row>
    <row r="2230" ht="7.5" customHeight="1">
      <c r="A2230" s="1"/>
      <c r="C2230" s="24"/>
      <c r="D2230" s="24"/>
      <c r="F2230" s="332"/>
      <c r="G2230" s="362"/>
      <c r="H2230" s="334"/>
      <c r="I2230" s="362"/>
      <c r="J2230" s="334"/>
      <c r="K2230" s="336"/>
      <c r="L2230" s="334"/>
      <c r="M2230" s="336"/>
      <c r="N2230" s="208"/>
      <c r="O2230" s="336"/>
      <c r="P2230" s="336"/>
      <c r="Q2230" s="208"/>
      <c r="R2230" s="58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</row>
    <row r="2231" ht="7.5" customHeight="1">
      <c r="A2231" s="1"/>
      <c r="C2231" s="24"/>
      <c r="D2231" s="24"/>
      <c r="F2231" s="52"/>
      <c r="G2231" s="52"/>
      <c r="H2231" s="52"/>
      <c r="I2231" s="52"/>
      <c r="J2231" s="52"/>
      <c r="K2231" s="52"/>
      <c r="L2231" s="52"/>
      <c r="M2231" s="52"/>
      <c r="N2231" s="52"/>
      <c r="O2231" s="52"/>
      <c r="P2231" s="52"/>
      <c r="Q2231" s="52"/>
      <c r="R2231" s="335" t="s">
        <v>21</v>
      </c>
      <c r="S2231" s="341" t="s">
        <v>504</v>
      </c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</row>
    <row r="2232" ht="7.5" customHeight="1">
      <c r="A2232" s="1"/>
      <c r="C2232" s="24"/>
      <c r="D2232" s="24"/>
      <c r="F2232" s="52"/>
      <c r="G2232" s="52"/>
      <c r="H2232" s="52"/>
      <c r="I2232" s="52"/>
      <c r="J2232" s="52"/>
      <c r="K2232" s="52"/>
      <c r="L2232" s="52"/>
      <c r="M2232" s="52"/>
      <c r="N2232" s="52"/>
      <c r="O2232" s="52"/>
      <c r="P2232" s="52"/>
      <c r="Q2232" s="52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</row>
    <row r="2233" ht="7.5" customHeight="1">
      <c r="A2233" s="1"/>
      <c r="C2233" s="24"/>
      <c r="D2233" s="24"/>
      <c r="F2233" s="52"/>
      <c r="R2233" s="58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</row>
    <row r="2234" ht="7.5" customHeight="1">
      <c r="A2234" s="1"/>
      <c r="C2234" s="24"/>
      <c r="D2234" s="24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</row>
    <row r="2235" ht="7.5" customHeight="1">
      <c r="A2235" s="1"/>
      <c r="C2235" s="24"/>
      <c r="D2235" s="24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</row>
    <row r="2236" ht="7.5" customHeight="1">
      <c r="A2236" s="1"/>
      <c r="C2236" s="24"/>
      <c r="D2236" s="24"/>
      <c r="R2236" s="335" t="s">
        <v>21</v>
      </c>
      <c r="S2236" s="157" t="s">
        <v>525</v>
      </c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</row>
    <row r="2237" ht="7.5" customHeight="1">
      <c r="A2237" s="1"/>
      <c r="C2237" s="24"/>
      <c r="D2237" s="24"/>
      <c r="F2237" s="52"/>
      <c r="G2237" s="349" t="s">
        <v>174</v>
      </c>
      <c r="H2237" s="52"/>
      <c r="I2237" s="52"/>
      <c r="J2237" s="52"/>
      <c r="K2237" s="52"/>
      <c r="L2237" s="52"/>
      <c r="M2237" s="52"/>
      <c r="N2237" s="52"/>
      <c r="O2237" s="52"/>
      <c r="P2237" s="52"/>
      <c r="Q2237" s="52"/>
      <c r="S2237" s="24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</row>
    <row r="2238" ht="7.5" customHeight="1">
      <c r="A2238" s="1"/>
      <c r="C2238" s="24"/>
      <c r="D2238" s="24"/>
      <c r="F2238" s="52"/>
      <c r="H2238" s="52"/>
      <c r="I2238" s="52"/>
      <c r="J2238" s="52"/>
      <c r="K2238" s="52"/>
      <c r="L2238" s="52"/>
      <c r="M2238" s="52"/>
      <c r="N2238" s="52"/>
      <c r="O2238" s="52"/>
      <c r="P2238" s="52"/>
      <c r="Q2238" s="52"/>
      <c r="R2238" s="335"/>
      <c r="S2238" s="24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</row>
    <row r="2239" ht="7.5" customHeight="1">
      <c r="A2239" s="1"/>
      <c r="C2239" s="24"/>
      <c r="D2239" s="24"/>
      <c r="G2239" s="132"/>
      <c r="I2239" s="52"/>
      <c r="J2239" s="52"/>
      <c r="K2239" s="52"/>
      <c r="L2239" s="52"/>
      <c r="M2239" s="52"/>
      <c r="N2239" s="52"/>
      <c r="O2239" s="52"/>
      <c r="P2239" s="52"/>
      <c r="Q2239" s="52"/>
      <c r="R2239" s="58"/>
      <c r="S2239" s="24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</row>
    <row r="2240" ht="7.5" customHeight="1">
      <c r="A2240" s="1"/>
      <c r="C2240" s="24"/>
      <c r="D2240" s="24"/>
      <c r="F2240" s="85">
        <v>2363.810625</v>
      </c>
      <c r="G2240" s="86">
        <f>ROUND(F2240*mark_up,0)</f>
        <v>10377</v>
      </c>
      <c r="H2240" s="338"/>
      <c r="I2240" s="390" t="s">
        <v>25</v>
      </c>
      <c r="J2240" s="390"/>
      <c r="K2240" s="390" t="s">
        <v>25</v>
      </c>
      <c r="L2240" s="390"/>
      <c r="M2240" s="390" t="s">
        <v>25</v>
      </c>
      <c r="N2240" s="390"/>
      <c r="O2240" s="390" t="s">
        <v>25</v>
      </c>
      <c r="P2240" s="390"/>
      <c r="Q2240" s="390" t="s">
        <v>25</v>
      </c>
      <c r="R2240" s="58"/>
      <c r="S2240" s="20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</row>
    <row r="2241" ht="7.5" customHeight="1">
      <c r="A2241" s="1"/>
      <c r="C2241" s="24"/>
      <c r="D2241" s="24"/>
      <c r="F2241" s="87"/>
      <c r="G2241" s="87"/>
      <c r="H2241" s="340"/>
      <c r="I2241" s="132"/>
      <c r="J2241" s="132"/>
      <c r="K2241" s="132"/>
      <c r="L2241" s="132"/>
      <c r="M2241" s="132"/>
      <c r="N2241" s="132"/>
      <c r="O2241" s="132"/>
      <c r="P2241" s="132"/>
      <c r="Q2241" s="132"/>
      <c r="R2241" s="335" t="s">
        <v>21</v>
      </c>
      <c r="S2241" s="157" t="s">
        <v>530</v>
      </c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</row>
    <row r="2242" ht="7.5" customHeight="1">
      <c r="A2242" s="1"/>
      <c r="C2242" s="24"/>
      <c r="D2242" s="24"/>
      <c r="F2242" s="197"/>
      <c r="S2242" s="24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</row>
    <row r="2243" ht="7.5" customHeight="1">
      <c r="A2243" s="1"/>
      <c r="C2243" s="24"/>
      <c r="D2243" s="24"/>
      <c r="F2243" s="197"/>
      <c r="R2243" s="58"/>
      <c r="S2243" s="24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</row>
    <row r="2244" ht="7.5" customHeight="1">
      <c r="A2244" s="1"/>
      <c r="C2244" s="24"/>
      <c r="D2244" s="24"/>
      <c r="R2244" s="58"/>
      <c r="S2244" s="24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</row>
    <row r="2245" ht="7.5" customHeight="1">
      <c r="A2245" s="1"/>
      <c r="C2245" s="24"/>
      <c r="D2245" s="24"/>
      <c r="R2245" s="93"/>
      <c r="S2245" s="24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</row>
    <row r="2246" ht="7.5" customHeight="1">
      <c r="A2246" s="1"/>
      <c r="C2246" s="24"/>
      <c r="D2246" s="24"/>
      <c r="R2246" s="93"/>
      <c r="S2246" s="20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</row>
    <row r="2247" ht="7.5" customHeight="1">
      <c r="A2247" s="1"/>
      <c r="C2247" s="24"/>
      <c r="D2247" s="24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</row>
    <row r="2248" ht="7.5" customHeight="1">
      <c r="A2248" s="1"/>
      <c r="C2248" s="24"/>
      <c r="D2248" s="24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</row>
    <row r="2249" ht="7.5" customHeight="1">
      <c r="A2249" s="1"/>
      <c r="C2249" s="24"/>
      <c r="D2249" s="24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</row>
    <row r="2250" ht="7.5" customHeight="1">
      <c r="A2250" s="1"/>
      <c r="C2250" s="24"/>
      <c r="D2250" s="24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</row>
    <row r="2251" ht="7.5" customHeight="1">
      <c r="A2251" s="7"/>
      <c r="C2251" s="24"/>
      <c r="D2251" s="24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</row>
    <row r="2252" ht="7.5" customHeight="1">
      <c r="A2252" s="7"/>
      <c r="C2252" s="20"/>
      <c r="D2252" s="24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</row>
    <row r="2253" ht="7.5" customHeight="1">
      <c r="A2253" s="7"/>
      <c r="C2253" s="94" t="s">
        <v>531</v>
      </c>
      <c r="D2253" s="24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</row>
    <row r="2254" ht="7.5" customHeight="1">
      <c r="A2254" s="1"/>
      <c r="C2254" s="24"/>
      <c r="D2254" s="24"/>
      <c r="F2254" s="52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</row>
    <row r="2255" ht="7.5" customHeight="1">
      <c r="A2255" s="1"/>
      <c r="B2255" s="3"/>
      <c r="C2255" s="98"/>
      <c r="D2255" s="98"/>
      <c r="E2255" s="3"/>
      <c r="F2255" s="380"/>
      <c r="G2255" s="112"/>
      <c r="H2255" s="112"/>
      <c r="I2255" s="112"/>
      <c r="J2255" s="112"/>
      <c r="K2255" s="112"/>
      <c r="L2255" s="112"/>
      <c r="M2255" s="112"/>
      <c r="N2255" s="112"/>
      <c r="O2255" s="112"/>
      <c r="P2255" s="112"/>
      <c r="Q2255" s="112"/>
      <c r="R2255" s="112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</row>
    <row r="2256" ht="11.25" customHeight="1">
      <c r="A2256" s="1"/>
      <c r="B2256" s="363"/>
      <c r="C2256" s="265"/>
      <c r="D2256" s="363"/>
      <c r="E2256" s="363"/>
      <c r="F2256" s="363"/>
      <c r="G2256" s="363"/>
      <c r="H2256" s="363"/>
      <c r="I2256" s="363"/>
      <c r="J2256" s="363"/>
      <c r="K2256" s="363"/>
      <c r="L2256" s="363"/>
      <c r="M2256" s="363"/>
      <c r="N2256" s="363"/>
      <c r="O2256" s="363"/>
      <c r="P2256" s="363"/>
      <c r="Q2256" s="363"/>
      <c r="R2256" s="363"/>
      <c r="S2256" s="165" t="s">
        <v>43</v>
      </c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</row>
    <row r="2257" ht="11.25" customHeight="1">
      <c r="A2257" s="1"/>
      <c r="B2257" s="54"/>
      <c r="C2257" s="88"/>
      <c r="D2257" s="54"/>
      <c r="E2257" s="54"/>
      <c r="F2257" s="54"/>
      <c r="G2257" s="54"/>
      <c r="H2257" s="54"/>
      <c r="I2257" s="54"/>
      <c r="J2257" s="54"/>
      <c r="K2257" s="54"/>
      <c r="L2257" s="54"/>
      <c r="M2257" s="54"/>
      <c r="N2257" s="54"/>
      <c r="O2257" s="54"/>
      <c r="P2257" s="54"/>
      <c r="Q2257" s="54"/>
      <c r="R2257" s="58"/>
      <c r="S2257" s="87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</row>
    <row r="2258" ht="11.25" customHeight="1">
      <c r="A2258" s="1"/>
      <c r="B2258" s="352" t="s">
        <v>532</v>
      </c>
      <c r="C2258" s="353"/>
      <c r="D2258" s="353"/>
      <c r="E2258" s="353"/>
      <c r="F2258" s="353"/>
      <c r="G2258" s="353"/>
      <c r="H2258" s="353"/>
      <c r="I2258" s="353"/>
      <c r="J2258" s="353"/>
      <c r="K2258" s="353"/>
      <c r="L2258" s="353"/>
      <c r="M2258" s="353"/>
      <c r="N2258" s="353"/>
      <c r="O2258" s="353"/>
      <c r="P2258" s="353"/>
      <c r="Q2258" s="353"/>
      <c r="R2258" s="353"/>
      <c r="S2258" s="353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</row>
    <row r="2259" ht="61.5" customHeight="1">
      <c r="A2259" s="1"/>
      <c r="B2259" s="2"/>
      <c r="C2259" s="3"/>
      <c r="D2259" s="3"/>
      <c r="E2259" s="61"/>
      <c r="F2259" s="61"/>
      <c r="G2259" s="61"/>
      <c r="H2259" s="61"/>
      <c r="I2259" s="61"/>
      <c r="J2259" s="61"/>
      <c r="K2259" s="61"/>
      <c r="L2259" s="61"/>
      <c r="M2259" s="61"/>
      <c r="N2259" s="61"/>
      <c r="O2259" s="62" t="s">
        <v>5</v>
      </c>
      <c r="P2259" s="63"/>
      <c r="Q2259" s="63"/>
      <c r="R2259" s="63"/>
      <c r="S2259" s="64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</row>
    <row r="2260" ht="34.5" customHeight="1">
      <c r="A2260" s="1"/>
      <c r="B2260" s="222" t="s">
        <v>6</v>
      </c>
      <c r="C2260" s="222" t="s">
        <v>7</v>
      </c>
      <c r="D2260" s="222" t="s">
        <v>8</v>
      </c>
      <c r="E2260" s="244" t="s">
        <v>9</v>
      </c>
      <c r="F2260" s="245" t="s">
        <v>10</v>
      </c>
      <c r="G2260" s="246" t="s">
        <v>11</v>
      </c>
      <c r="H2260" s="245" t="s">
        <v>10</v>
      </c>
      <c r="I2260" s="246" t="s">
        <v>12</v>
      </c>
      <c r="J2260" s="245" t="s">
        <v>10</v>
      </c>
      <c r="K2260" s="246" t="s">
        <v>13</v>
      </c>
      <c r="L2260" s="245" t="s">
        <v>10</v>
      </c>
      <c r="M2260" s="246" t="s">
        <v>14</v>
      </c>
      <c r="N2260" s="245" t="s">
        <v>10</v>
      </c>
      <c r="O2260" s="246" t="s">
        <v>15</v>
      </c>
      <c r="P2260" s="245" t="s">
        <v>10</v>
      </c>
      <c r="Q2260" s="246" t="s">
        <v>16</v>
      </c>
      <c r="R2260" s="247" t="s">
        <v>17</v>
      </c>
      <c r="S2260" s="69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</row>
    <row r="2261" ht="7.5" customHeight="1">
      <c r="A2261" s="1"/>
      <c r="B2261" s="329" t="s">
        <v>18</v>
      </c>
      <c r="C2261" s="107" t="s">
        <v>533</v>
      </c>
      <c r="D2261" s="72" t="s">
        <v>534</v>
      </c>
      <c r="E2261" s="343" t="s">
        <v>25</v>
      </c>
      <c r="F2261" s="330"/>
      <c r="G2261" s="282"/>
      <c r="H2261" s="282"/>
      <c r="I2261" s="282"/>
      <c r="J2261" s="282"/>
      <c r="K2261" s="282"/>
      <c r="L2261" s="282"/>
      <c r="M2261" s="282"/>
      <c r="N2261" s="282"/>
      <c r="O2261" s="282"/>
      <c r="P2261" s="282"/>
      <c r="Q2261" s="282"/>
      <c r="R2261" s="331" t="s">
        <v>21</v>
      </c>
      <c r="S2261" s="167" t="s">
        <v>503</v>
      </c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</row>
    <row r="2262" ht="7.5" customHeight="1">
      <c r="A2262" s="1"/>
      <c r="C2262" s="24"/>
      <c r="D2262" s="24"/>
      <c r="S2262" s="24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</row>
    <row r="2263" ht="7.5" customHeight="1">
      <c r="A2263" s="1"/>
      <c r="C2263" s="24"/>
      <c r="D2263" s="24"/>
      <c r="R2263" s="58"/>
      <c r="S2263" s="20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</row>
    <row r="2264" ht="7.5" customHeight="1">
      <c r="A2264" s="1"/>
      <c r="C2264" s="24"/>
      <c r="D2264" s="24"/>
      <c r="R2264" s="335" t="s">
        <v>21</v>
      </c>
      <c r="S2264" s="157" t="s">
        <v>504</v>
      </c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</row>
    <row r="2265" ht="7.5" customHeight="1">
      <c r="A2265" s="1"/>
      <c r="C2265" s="24"/>
      <c r="D2265" s="24"/>
      <c r="S2265" s="24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</row>
    <row r="2266" ht="7.5" customHeight="1">
      <c r="A2266" s="1"/>
      <c r="C2266" s="24"/>
      <c r="D2266" s="24"/>
      <c r="R2266" s="58"/>
      <c r="S2266" s="24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</row>
    <row r="2267" ht="7.5" customHeight="1">
      <c r="A2267" s="1"/>
      <c r="C2267" s="24"/>
      <c r="D2267" s="24"/>
      <c r="S2267" s="24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</row>
    <row r="2268" ht="7.5" customHeight="1">
      <c r="A2268" s="1"/>
      <c r="C2268" s="24"/>
      <c r="D2268" s="24"/>
      <c r="S2268" s="20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</row>
    <row r="2269" ht="7.5" customHeight="1">
      <c r="A2269" s="1"/>
      <c r="C2269" s="24"/>
      <c r="D2269" s="24"/>
      <c r="S2269" s="157" t="s">
        <v>525</v>
      </c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</row>
    <row r="2270" ht="7.5" customHeight="1">
      <c r="A2270" s="7"/>
      <c r="C2270" s="24"/>
      <c r="D2270" s="24"/>
      <c r="R2270" s="335" t="s">
        <v>21</v>
      </c>
      <c r="S2270" s="24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</row>
    <row r="2271" ht="7.5" customHeight="1">
      <c r="A2271" s="7"/>
      <c r="C2271" s="24"/>
      <c r="D2271" s="24"/>
      <c r="S2271" s="24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</row>
    <row r="2272" ht="7.5" customHeight="1">
      <c r="A2272" s="7"/>
      <c r="C2272" s="24"/>
      <c r="D2272" s="24"/>
      <c r="F2272" s="337"/>
      <c r="R2272" s="335"/>
      <c r="S2272" s="24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</row>
    <row r="2273" ht="7.5" customHeight="1">
      <c r="A2273" s="1"/>
      <c r="C2273" s="24"/>
      <c r="D2273" s="24"/>
      <c r="R2273" s="58"/>
      <c r="S2273" s="20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</row>
    <row r="2274" ht="7.5" customHeight="1">
      <c r="A2274" s="1"/>
      <c r="C2274" s="24"/>
      <c r="D2274" s="24"/>
      <c r="R2274" s="335" t="s">
        <v>21</v>
      </c>
      <c r="S2274" s="341" t="s">
        <v>535</v>
      </c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</row>
    <row r="2275" ht="7.5" customHeight="1">
      <c r="A2275" s="1"/>
      <c r="C2275" s="24"/>
      <c r="D2275" s="24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</row>
    <row r="2276" ht="7.5" customHeight="1">
      <c r="A2276" s="1"/>
      <c r="C2276" s="24"/>
      <c r="D2276" s="24"/>
      <c r="R2276" s="58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</row>
    <row r="2277" ht="7.5" customHeight="1">
      <c r="A2277" s="1"/>
      <c r="C2277" s="24"/>
      <c r="D2277" s="24"/>
      <c r="R2277" s="58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</row>
    <row r="2278" ht="7.5" customHeight="1">
      <c r="A2278" s="1"/>
      <c r="C2278" s="24"/>
      <c r="D2278" s="24"/>
      <c r="R2278" s="93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</row>
    <row r="2279" ht="7.5" customHeight="1">
      <c r="A2279" s="1"/>
      <c r="C2279" s="24"/>
      <c r="D2279" s="24"/>
      <c r="R2279" s="93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</row>
    <row r="2280" ht="7.5" customHeight="1">
      <c r="A2280" s="1"/>
      <c r="C2280" s="24"/>
      <c r="D2280" s="24"/>
      <c r="R2280" s="93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</row>
    <row r="2281" ht="7.5" customHeight="1">
      <c r="A2281" s="1"/>
      <c r="C2281" s="24"/>
      <c r="D2281" s="24"/>
      <c r="R2281" s="335" t="s">
        <v>21</v>
      </c>
      <c r="S2281" s="397" t="s">
        <v>536</v>
      </c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</row>
    <row r="2282" ht="7.5" customHeight="1">
      <c r="A2282" s="1"/>
      <c r="C2282" s="24"/>
      <c r="D2282" s="24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</row>
    <row r="2283" ht="7.5" customHeight="1">
      <c r="A2283" s="1"/>
      <c r="C2283" s="24"/>
      <c r="D2283" s="24"/>
      <c r="G2283" s="349" t="s">
        <v>174</v>
      </c>
      <c r="H2283" s="52"/>
      <c r="I2283" s="52"/>
      <c r="J2283" s="52"/>
      <c r="K2283" s="52"/>
      <c r="L2283" s="52"/>
      <c r="M2283" s="52"/>
      <c r="N2283" s="52"/>
      <c r="O2283" s="52"/>
      <c r="P2283" s="52"/>
      <c r="Q2283" s="52"/>
      <c r="R2283" s="58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</row>
    <row r="2284" ht="7.5" customHeight="1">
      <c r="A2284" s="1"/>
      <c r="C2284" s="24"/>
      <c r="D2284" s="24"/>
      <c r="H2284" s="52"/>
      <c r="I2284" s="52"/>
      <c r="J2284" s="52"/>
      <c r="K2284" s="52"/>
      <c r="L2284" s="52"/>
      <c r="M2284" s="52"/>
      <c r="N2284" s="52"/>
      <c r="O2284" s="52"/>
      <c r="P2284" s="52"/>
      <c r="Q2284" s="52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</row>
    <row r="2285" ht="7.5" customHeight="1">
      <c r="A2285" s="7"/>
      <c r="C2285" s="24"/>
      <c r="D2285" s="24"/>
      <c r="G2285" s="132"/>
      <c r="H2285" s="197"/>
      <c r="I2285" s="52"/>
      <c r="J2285" s="52"/>
      <c r="K2285" s="52"/>
      <c r="L2285" s="52"/>
      <c r="M2285" s="52"/>
      <c r="N2285" s="52"/>
      <c r="O2285" s="52"/>
      <c r="P2285" s="52"/>
      <c r="Q2285" s="52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</row>
    <row r="2286" ht="7.5" customHeight="1">
      <c r="A2286" s="7"/>
      <c r="C2286" s="24"/>
      <c r="D2286" s="24"/>
      <c r="F2286" s="85">
        <v>8520.501</v>
      </c>
      <c r="G2286" s="86">
        <f>ROUND(F2286*mark_up,0)</f>
        <v>37405</v>
      </c>
      <c r="H2286" s="338"/>
      <c r="I2286" s="390" t="s">
        <v>25</v>
      </c>
      <c r="J2286" s="390"/>
      <c r="K2286" s="390" t="s">
        <v>25</v>
      </c>
      <c r="L2286" s="390"/>
      <c r="M2286" s="390" t="s">
        <v>25</v>
      </c>
      <c r="N2286" s="390"/>
      <c r="O2286" s="390" t="s">
        <v>25</v>
      </c>
      <c r="P2286" s="390"/>
      <c r="Q2286" s="390" t="s">
        <v>25</v>
      </c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</row>
    <row r="2287" ht="7.5" customHeight="1">
      <c r="A2287" s="7"/>
      <c r="C2287" s="24"/>
      <c r="D2287" s="24"/>
      <c r="F2287" s="87"/>
      <c r="G2287" s="87"/>
      <c r="H2287" s="340"/>
      <c r="I2287" s="132"/>
      <c r="J2287" s="132"/>
      <c r="K2287" s="132"/>
      <c r="L2287" s="132"/>
      <c r="M2287" s="132"/>
      <c r="N2287" s="132"/>
      <c r="O2287" s="132"/>
      <c r="P2287" s="132"/>
      <c r="Q2287" s="132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</row>
    <row r="2288" ht="7.5" customHeight="1">
      <c r="A2288" s="1"/>
      <c r="C2288" s="24"/>
      <c r="D2288" s="24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</row>
    <row r="2289" ht="7.5" customHeight="1">
      <c r="A2289" s="1"/>
      <c r="C2289" s="24"/>
      <c r="D2289" s="24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</row>
    <row r="2290" ht="7.5" customHeight="1">
      <c r="A2290" s="1"/>
      <c r="C2290" s="24"/>
      <c r="D2290" s="24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</row>
    <row r="2291" ht="7.5" customHeight="1">
      <c r="A2291" s="1"/>
      <c r="C2291" s="24"/>
      <c r="D2291" s="24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</row>
    <row r="2292" ht="7.5" customHeight="1">
      <c r="A2292" s="1"/>
      <c r="C2292" s="24"/>
      <c r="D2292" s="24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</row>
    <row r="2293" ht="7.5" customHeight="1">
      <c r="A2293" s="1"/>
      <c r="C2293" s="24"/>
      <c r="D2293" s="24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</row>
    <row r="2294" ht="7.5" customHeight="1">
      <c r="A2294" s="1"/>
      <c r="C2294" s="24"/>
      <c r="D2294" s="24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</row>
    <row r="2295" ht="7.5" customHeight="1">
      <c r="A2295" s="1"/>
      <c r="C2295" s="24"/>
      <c r="D2295" s="24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</row>
    <row r="2296" ht="7.5" customHeight="1">
      <c r="A2296" s="1"/>
      <c r="C2296" s="24"/>
      <c r="D2296" s="24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</row>
    <row r="2297" ht="7.5" customHeight="1">
      <c r="A2297" s="1"/>
      <c r="C2297" s="24"/>
      <c r="D2297" s="24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</row>
    <row r="2298" ht="7.5" customHeight="1">
      <c r="A2298" s="1"/>
      <c r="C2298" s="24"/>
      <c r="D2298" s="24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</row>
    <row r="2299" ht="7.5" customHeight="1">
      <c r="A2299" s="1"/>
      <c r="C2299" s="24"/>
      <c r="D2299" s="24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</row>
    <row r="2300" ht="7.5" customHeight="1">
      <c r="A2300" s="1"/>
      <c r="C2300" s="24"/>
      <c r="D2300" s="24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</row>
    <row r="2301" ht="7.5" customHeight="1">
      <c r="A2301" s="1"/>
      <c r="C2301" s="24"/>
      <c r="D2301" s="24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</row>
    <row r="2302" ht="7.5" customHeight="1">
      <c r="A2302" s="1"/>
      <c r="C2302" s="24"/>
      <c r="D2302" s="24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</row>
    <row r="2303" ht="7.5" customHeight="1">
      <c r="A2303" s="1"/>
      <c r="C2303" s="24"/>
      <c r="D2303" s="24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</row>
    <row r="2304" ht="7.5" customHeight="1">
      <c r="A2304" s="1"/>
      <c r="C2304" s="24"/>
      <c r="D2304" s="24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</row>
    <row r="2305" ht="7.5" customHeight="1">
      <c r="A2305" s="1"/>
      <c r="C2305" s="24"/>
      <c r="D2305" s="24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</row>
    <row r="2306" ht="7.5" customHeight="1">
      <c r="A2306" s="7"/>
      <c r="C2306" s="24"/>
      <c r="D2306" s="24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</row>
    <row r="2307" ht="7.5" customHeight="1">
      <c r="A2307" s="7"/>
      <c r="C2307" s="24"/>
      <c r="D2307" s="24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</row>
    <row r="2308" ht="7.5" customHeight="1">
      <c r="A2308" s="7"/>
      <c r="C2308" s="24"/>
      <c r="D2308" s="24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</row>
    <row r="2309" ht="7.5" customHeight="1">
      <c r="A2309" s="1"/>
      <c r="C2309" s="24"/>
      <c r="D2309" s="24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</row>
    <row r="2310" ht="7.5" customHeight="1">
      <c r="A2310" s="1"/>
      <c r="C2310" s="24"/>
      <c r="D2310" s="24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</row>
    <row r="2311" ht="7.5" customHeight="1">
      <c r="A2311" s="1"/>
      <c r="C2311" s="24"/>
      <c r="D2311" s="24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</row>
    <row r="2312" ht="7.5" customHeight="1">
      <c r="A2312" s="1"/>
      <c r="C2312" s="24"/>
      <c r="D2312" s="24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</row>
    <row r="2313" ht="7.5" customHeight="1">
      <c r="A2313" s="1"/>
      <c r="C2313" s="20"/>
      <c r="D2313" s="20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</row>
    <row r="2314" ht="7.5" customHeight="1">
      <c r="A2314" s="1"/>
      <c r="C2314" s="94" t="s">
        <v>537</v>
      </c>
      <c r="D2314" s="21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</row>
    <row r="2315" ht="7.5" customHeight="1">
      <c r="A2315" s="1"/>
      <c r="C2315" s="24"/>
      <c r="D2315" s="21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</row>
    <row r="2316" ht="7.5" customHeight="1">
      <c r="A2316" s="1"/>
      <c r="C2316" s="98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</row>
    <row r="2317" ht="11.25" customHeight="1">
      <c r="A2317" s="1"/>
      <c r="B2317" s="351"/>
      <c r="C2317" s="391"/>
      <c r="D2317" s="351"/>
      <c r="E2317" s="351"/>
      <c r="F2317" s="351"/>
      <c r="G2317" s="351"/>
      <c r="H2317" s="351"/>
      <c r="I2317" s="351"/>
      <c r="J2317" s="351"/>
      <c r="K2317" s="351"/>
      <c r="L2317" s="351"/>
      <c r="M2317" s="351"/>
      <c r="N2317" s="351"/>
      <c r="O2317" s="351"/>
      <c r="P2317" s="351"/>
      <c r="Q2317" s="351"/>
      <c r="R2317" s="351"/>
      <c r="S2317" s="165" t="s">
        <v>43</v>
      </c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</row>
    <row r="2318" ht="11.25" customHeight="1">
      <c r="A2318" s="1"/>
      <c r="B2318" s="54"/>
      <c r="C2318" s="88"/>
      <c r="D2318" s="54"/>
      <c r="E2318" s="54"/>
      <c r="F2318" s="54"/>
      <c r="G2318" s="54"/>
      <c r="H2318" s="54"/>
      <c r="I2318" s="54"/>
      <c r="J2318" s="54"/>
      <c r="K2318" s="54"/>
      <c r="L2318" s="54"/>
      <c r="M2318" s="54"/>
      <c r="N2318" s="54"/>
      <c r="O2318" s="54"/>
      <c r="P2318" s="54"/>
      <c r="Q2318" s="54"/>
      <c r="R2318" s="58"/>
      <c r="S2318" s="87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</row>
    <row r="2319" ht="11.25" customHeight="1">
      <c r="A2319" s="1"/>
      <c r="B2319" s="352" t="s">
        <v>538</v>
      </c>
      <c r="C2319" s="353"/>
      <c r="D2319" s="353"/>
      <c r="E2319" s="353"/>
      <c r="F2319" s="353"/>
      <c r="G2319" s="353"/>
      <c r="H2319" s="353"/>
      <c r="I2319" s="353"/>
      <c r="J2319" s="353"/>
      <c r="K2319" s="353"/>
      <c r="L2319" s="353"/>
      <c r="M2319" s="353"/>
      <c r="N2319" s="353"/>
      <c r="O2319" s="353"/>
      <c r="P2319" s="353"/>
      <c r="Q2319" s="353"/>
      <c r="R2319" s="353"/>
      <c r="S2319" s="353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</row>
    <row r="2320" ht="61.5" customHeight="1">
      <c r="A2320" s="1"/>
      <c r="B2320" s="2"/>
      <c r="C2320" s="3"/>
      <c r="D2320" s="3"/>
      <c r="E2320" s="61"/>
      <c r="F2320" s="61"/>
      <c r="G2320" s="61"/>
      <c r="H2320" s="61"/>
      <c r="I2320" s="61"/>
      <c r="J2320" s="61"/>
      <c r="K2320" s="61"/>
      <c r="L2320" s="61"/>
      <c r="M2320" s="61"/>
      <c r="N2320" s="61"/>
      <c r="O2320" s="62" t="s">
        <v>5</v>
      </c>
      <c r="P2320" s="63"/>
      <c r="Q2320" s="63"/>
      <c r="R2320" s="63"/>
      <c r="S2320" s="64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</row>
    <row r="2321" ht="34.5" customHeight="1">
      <c r="A2321" s="1"/>
      <c r="B2321" s="398" t="s">
        <v>539</v>
      </c>
      <c r="C2321" s="399"/>
      <c r="D2321" s="399"/>
      <c r="E2321" s="399"/>
      <c r="F2321" s="399"/>
      <c r="G2321" s="399"/>
      <c r="H2321" s="399"/>
      <c r="I2321" s="399"/>
      <c r="J2321" s="399"/>
      <c r="K2321" s="399"/>
      <c r="L2321" s="399"/>
      <c r="M2321" s="399"/>
      <c r="N2321" s="399"/>
      <c r="O2321" s="399"/>
      <c r="P2321" s="399"/>
      <c r="Q2321" s="399"/>
      <c r="R2321" s="399"/>
      <c r="S2321" s="69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</row>
    <row r="2322" ht="7.5" customHeight="1">
      <c r="A2322" s="1"/>
      <c r="C2322" s="105"/>
      <c r="J2322" s="258"/>
      <c r="K2322" s="199"/>
      <c r="L2322" s="199"/>
      <c r="M2322" s="199"/>
      <c r="N2322" s="258"/>
      <c r="O2322" s="258"/>
      <c r="P2322" s="258"/>
      <c r="Q2322" s="258"/>
      <c r="R2322" s="400"/>
      <c r="S2322" s="401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</row>
    <row r="2323" ht="7.5" customHeight="1">
      <c r="A2323" s="1"/>
      <c r="C2323" s="105"/>
      <c r="J2323" s="258"/>
      <c r="K2323" s="258"/>
      <c r="L2323" s="258"/>
      <c r="M2323" s="258"/>
      <c r="N2323" s="258"/>
      <c r="O2323" s="258"/>
      <c r="P2323" s="258"/>
      <c r="Q2323" s="258"/>
      <c r="R2323" s="400"/>
      <c r="S2323" s="401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</row>
    <row r="2324" ht="7.5" customHeight="1">
      <c r="A2324" s="1"/>
      <c r="C2324" s="105"/>
      <c r="J2324" s="258"/>
      <c r="K2324" s="258"/>
      <c r="L2324" s="258"/>
      <c r="M2324" s="258"/>
      <c r="N2324" s="258"/>
      <c r="O2324" s="258"/>
      <c r="P2324" s="258"/>
      <c r="Q2324" s="258"/>
      <c r="R2324" s="400"/>
      <c r="S2324" s="401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</row>
    <row r="2325" ht="7.5" customHeight="1">
      <c r="A2325" s="1"/>
      <c r="C2325" s="105"/>
      <c r="J2325" s="258"/>
      <c r="K2325" s="258"/>
      <c r="L2325" s="258"/>
      <c r="M2325" s="258"/>
      <c r="N2325" s="258"/>
      <c r="O2325" s="258"/>
      <c r="P2325" s="258"/>
      <c r="Q2325" s="258"/>
      <c r="R2325" s="400"/>
      <c r="S2325" s="401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6"/>
    </row>
    <row r="2326" ht="7.5" customHeight="1">
      <c r="A2326" s="1"/>
      <c r="B2326" s="402" t="s">
        <v>540</v>
      </c>
      <c r="C2326" s="353"/>
      <c r="D2326" s="403"/>
      <c r="E2326" s="404" t="s">
        <v>541</v>
      </c>
      <c r="F2326" s="353"/>
      <c r="G2326" s="353"/>
      <c r="H2326" s="353"/>
      <c r="I2326" s="403"/>
      <c r="J2326" s="405"/>
      <c r="K2326" s="404" t="s">
        <v>542</v>
      </c>
      <c r="L2326" s="353"/>
      <c r="M2326" s="353"/>
      <c r="N2326" s="353"/>
      <c r="O2326" s="353"/>
      <c r="P2326" s="353"/>
      <c r="Q2326" s="403"/>
      <c r="R2326" s="406" t="s">
        <v>543</v>
      </c>
      <c r="S2326" s="407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</row>
    <row r="2327" ht="7.5" customHeight="1">
      <c r="A2327" s="1"/>
      <c r="B2327" s="240"/>
      <c r="C2327" s="27"/>
      <c r="D2327" s="408"/>
      <c r="E2327" s="409"/>
      <c r="F2327" s="132"/>
      <c r="G2327" s="132"/>
      <c r="H2327" s="132"/>
      <c r="I2327" s="410"/>
      <c r="J2327" s="405"/>
      <c r="K2327" s="252"/>
      <c r="L2327" s="27"/>
      <c r="M2327" s="27"/>
      <c r="N2327" s="27"/>
      <c r="O2327" s="27"/>
      <c r="P2327" s="27"/>
      <c r="Q2327" s="408"/>
      <c r="R2327" s="252"/>
      <c r="S2327" s="241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</row>
    <row r="2328" ht="7.5" customHeight="1">
      <c r="A2328" s="1"/>
      <c r="B2328" s="411"/>
      <c r="C2328" s="307"/>
      <c r="D2328" s="411"/>
      <c r="E2328" s="412"/>
      <c r="F2328" s="411"/>
      <c r="G2328" s="411"/>
      <c r="H2328" s="411"/>
      <c r="I2328" s="413"/>
      <c r="J2328" s="411"/>
      <c r="K2328" s="412"/>
      <c r="L2328" s="411"/>
      <c r="M2328" s="411"/>
      <c r="N2328" s="411"/>
      <c r="O2328" s="411"/>
      <c r="P2328" s="411"/>
      <c r="Q2328" s="413"/>
      <c r="R2328" s="414"/>
      <c r="S2328" s="415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</row>
    <row r="2329" ht="7.5" customHeight="1">
      <c r="A2329" s="1"/>
      <c r="C2329" s="105"/>
      <c r="E2329" s="416"/>
      <c r="I2329" s="417"/>
      <c r="K2329" s="416"/>
      <c r="Q2329" s="417"/>
      <c r="R2329" s="93"/>
      <c r="S2329" s="123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</row>
    <row r="2330" ht="7.5" customHeight="1">
      <c r="A2330" s="1"/>
      <c r="B2330" s="258"/>
      <c r="C2330" s="153"/>
      <c r="D2330" s="258"/>
      <c r="E2330" s="418"/>
      <c r="F2330" s="258"/>
      <c r="G2330" s="258"/>
      <c r="H2330" s="258"/>
      <c r="I2330" s="419"/>
      <c r="J2330" s="258"/>
      <c r="K2330" s="258"/>
      <c r="L2330" s="258"/>
      <c r="M2330" s="258"/>
      <c r="N2330" s="258"/>
      <c r="O2330" s="258"/>
      <c r="P2330" s="258"/>
      <c r="Q2330" s="419"/>
      <c r="R2330" s="400"/>
      <c r="S2330" s="401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</row>
    <row r="2331" ht="7.5" customHeight="1">
      <c r="A2331" s="1"/>
      <c r="B2331" s="258"/>
      <c r="C2331" s="153"/>
      <c r="D2331" s="258"/>
      <c r="E2331" s="418"/>
      <c r="F2331" s="258"/>
      <c r="G2331" s="258"/>
      <c r="H2331" s="258"/>
      <c r="I2331" s="419"/>
      <c r="J2331" s="258"/>
      <c r="K2331" s="258"/>
      <c r="L2331" s="258"/>
      <c r="M2331" s="258"/>
      <c r="N2331" s="258"/>
      <c r="O2331" s="258"/>
      <c r="P2331" s="258"/>
      <c r="Q2331" s="419"/>
      <c r="R2331" s="400"/>
      <c r="S2331" s="401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</row>
    <row r="2332" ht="7.5" customHeight="1">
      <c r="A2332" s="1"/>
      <c r="B2332" s="258"/>
      <c r="C2332" s="153"/>
      <c r="D2332" s="258"/>
      <c r="E2332" s="418"/>
      <c r="F2332" s="258"/>
      <c r="G2332" s="258"/>
      <c r="H2332" s="258"/>
      <c r="I2332" s="419"/>
      <c r="J2332" s="258"/>
      <c r="K2332" s="258"/>
      <c r="L2332" s="258"/>
      <c r="M2332" s="258"/>
      <c r="N2332" s="258"/>
      <c r="O2332" s="258"/>
      <c r="P2332" s="258"/>
      <c r="Q2332" s="419"/>
      <c r="R2332" s="400"/>
      <c r="S2332" s="401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</row>
    <row r="2333" ht="7.5" customHeight="1">
      <c r="A2333" s="1"/>
      <c r="B2333" s="258"/>
      <c r="C2333" s="153"/>
      <c r="D2333" s="258"/>
      <c r="E2333" s="418"/>
      <c r="F2333" s="258"/>
      <c r="G2333" s="258"/>
      <c r="H2333" s="258"/>
      <c r="I2333" s="419"/>
      <c r="J2333" s="258"/>
      <c r="K2333" s="258"/>
      <c r="L2333" s="258"/>
      <c r="M2333" s="258"/>
      <c r="N2333" s="258"/>
      <c r="O2333" s="258"/>
      <c r="P2333" s="258"/>
      <c r="Q2333" s="419"/>
      <c r="R2333" s="400"/>
      <c r="S2333" s="401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</row>
    <row r="2334" ht="7.5" customHeight="1">
      <c r="A2334" s="1"/>
      <c r="B2334" s="258"/>
      <c r="C2334" s="153"/>
      <c r="D2334" s="258"/>
      <c r="E2334" s="418"/>
      <c r="F2334" s="258"/>
      <c r="G2334" s="258"/>
      <c r="H2334" s="258"/>
      <c r="I2334" s="419"/>
      <c r="J2334" s="258"/>
      <c r="K2334" s="258"/>
      <c r="L2334" s="258"/>
      <c r="M2334" s="258"/>
      <c r="N2334" s="258"/>
      <c r="O2334" s="258"/>
      <c r="P2334" s="258"/>
      <c r="Q2334" s="419"/>
      <c r="R2334" s="400"/>
      <c r="S2334" s="401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</row>
    <row r="2335" ht="7.5" customHeight="1">
      <c r="A2335" s="1"/>
      <c r="B2335" s="258"/>
      <c r="C2335" s="153"/>
      <c r="D2335" s="258"/>
      <c r="E2335" s="418"/>
      <c r="F2335" s="258"/>
      <c r="G2335" s="258"/>
      <c r="H2335" s="258"/>
      <c r="I2335" s="419"/>
      <c r="J2335" s="258"/>
      <c r="K2335" s="258"/>
      <c r="L2335" s="258"/>
      <c r="M2335" s="258"/>
      <c r="N2335" s="258"/>
      <c r="O2335" s="258"/>
      <c r="P2335" s="258"/>
      <c r="Q2335" s="419"/>
      <c r="R2335" s="400"/>
      <c r="S2335" s="401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</row>
    <row r="2336" ht="7.5" customHeight="1">
      <c r="A2336" s="1"/>
      <c r="B2336" s="258"/>
      <c r="C2336" s="153"/>
      <c r="D2336" s="258"/>
      <c r="E2336" s="418"/>
      <c r="F2336" s="258"/>
      <c r="G2336" s="258"/>
      <c r="H2336" s="258"/>
      <c r="I2336" s="419"/>
      <c r="J2336" s="258"/>
      <c r="K2336" s="258"/>
      <c r="L2336" s="258"/>
      <c r="M2336" s="258"/>
      <c r="N2336" s="258"/>
      <c r="O2336" s="258"/>
      <c r="P2336" s="258"/>
      <c r="Q2336" s="419"/>
      <c r="R2336" s="400"/>
      <c r="S2336" s="401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</row>
    <row r="2337" ht="7.5" customHeight="1">
      <c r="A2337" s="1"/>
      <c r="B2337" s="258"/>
      <c r="C2337" s="153"/>
      <c r="D2337" s="258"/>
      <c r="E2337" s="418"/>
      <c r="F2337" s="258"/>
      <c r="G2337" s="258"/>
      <c r="H2337" s="258"/>
      <c r="I2337" s="419"/>
      <c r="J2337" s="258"/>
      <c r="K2337" s="258"/>
      <c r="L2337" s="258"/>
      <c r="M2337" s="258"/>
      <c r="N2337" s="258"/>
      <c r="O2337" s="258"/>
      <c r="P2337" s="258"/>
      <c r="Q2337" s="419"/>
      <c r="R2337" s="400"/>
      <c r="S2337" s="401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</row>
    <row r="2338" ht="7.5" customHeight="1">
      <c r="A2338" s="1"/>
      <c r="B2338" s="258"/>
      <c r="C2338" s="153"/>
      <c r="D2338" s="258"/>
      <c r="E2338" s="418"/>
      <c r="F2338" s="258"/>
      <c r="G2338" s="258"/>
      <c r="H2338" s="258"/>
      <c r="I2338" s="419"/>
      <c r="J2338" s="258"/>
      <c r="K2338" s="258"/>
      <c r="L2338" s="258"/>
      <c r="M2338" s="258"/>
      <c r="N2338" s="258"/>
      <c r="O2338" s="258"/>
      <c r="P2338" s="258"/>
      <c r="Q2338" s="419"/>
      <c r="R2338" s="400"/>
      <c r="S2338" s="401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</row>
    <row r="2339" ht="7.5" customHeight="1">
      <c r="A2339" s="1"/>
      <c r="B2339" s="258"/>
      <c r="C2339" s="153"/>
      <c r="D2339" s="258"/>
      <c r="E2339" s="418"/>
      <c r="F2339" s="258"/>
      <c r="G2339" s="258"/>
      <c r="H2339" s="258"/>
      <c r="I2339" s="419"/>
      <c r="J2339" s="258"/>
      <c r="K2339" s="258"/>
      <c r="L2339" s="258"/>
      <c r="M2339" s="258"/>
      <c r="N2339" s="258"/>
      <c r="O2339" s="258"/>
      <c r="P2339" s="258"/>
      <c r="Q2339" s="419"/>
      <c r="R2339" s="400"/>
      <c r="S2339" s="401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</row>
    <row r="2340" ht="7.5" customHeight="1">
      <c r="A2340" s="1"/>
      <c r="B2340" s="258"/>
      <c r="C2340" s="153"/>
      <c r="D2340" s="258"/>
      <c r="E2340" s="418"/>
      <c r="F2340" s="258"/>
      <c r="G2340" s="258"/>
      <c r="H2340" s="258"/>
      <c r="I2340" s="419"/>
      <c r="J2340" s="258"/>
      <c r="K2340" s="258"/>
      <c r="L2340" s="258"/>
      <c r="M2340" s="258"/>
      <c r="N2340" s="258"/>
      <c r="O2340" s="258"/>
      <c r="P2340" s="258"/>
      <c r="Q2340" s="419"/>
      <c r="R2340" s="400"/>
      <c r="S2340" s="401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</row>
    <row r="2341" ht="7.5" customHeight="1">
      <c r="A2341" s="1"/>
      <c r="B2341" s="258"/>
      <c r="C2341" s="153"/>
      <c r="D2341" s="258"/>
      <c r="E2341" s="418"/>
      <c r="F2341" s="258"/>
      <c r="G2341" s="258"/>
      <c r="H2341" s="258"/>
      <c r="I2341" s="419"/>
      <c r="J2341" s="258"/>
      <c r="K2341" s="258"/>
      <c r="L2341" s="258"/>
      <c r="M2341" s="258"/>
      <c r="N2341" s="258"/>
      <c r="O2341" s="258"/>
      <c r="P2341" s="258"/>
      <c r="Q2341" s="419"/>
      <c r="R2341" s="400"/>
      <c r="S2341" s="401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</row>
    <row r="2342" ht="7.5" customHeight="1">
      <c r="A2342" s="1"/>
      <c r="B2342" s="258"/>
      <c r="C2342" s="153"/>
      <c r="D2342" s="258"/>
      <c r="E2342" s="418"/>
      <c r="F2342" s="258"/>
      <c r="G2342" s="258"/>
      <c r="H2342" s="258"/>
      <c r="I2342" s="419"/>
      <c r="J2342" s="258"/>
      <c r="K2342" s="258"/>
      <c r="L2342" s="258"/>
      <c r="M2342" s="258"/>
      <c r="N2342" s="258"/>
      <c r="O2342" s="258"/>
      <c r="P2342" s="258"/>
      <c r="Q2342" s="419"/>
      <c r="R2342" s="400"/>
      <c r="S2342" s="401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</row>
    <row r="2343" ht="7.5" customHeight="1">
      <c r="A2343" s="1"/>
      <c r="B2343" s="258"/>
      <c r="C2343" s="153"/>
      <c r="D2343" s="258"/>
      <c r="E2343" s="418"/>
      <c r="F2343" s="258"/>
      <c r="G2343" s="258"/>
      <c r="H2343" s="258"/>
      <c r="I2343" s="419"/>
      <c r="J2343" s="258"/>
      <c r="K2343" s="258"/>
      <c r="L2343" s="258"/>
      <c r="M2343" s="258"/>
      <c r="N2343" s="258"/>
      <c r="O2343" s="258"/>
      <c r="P2343" s="258"/>
      <c r="Q2343" s="419"/>
      <c r="R2343" s="400"/>
      <c r="S2343" s="401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</row>
    <row r="2344" ht="7.5" customHeight="1">
      <c r="A2344" s="1"/>
      <c r="B2344" s="258"/>
      <c r="C2344" s="153"/>
      <c r="D2344" s="258"/>
      <c r="E2344" s="418"/>
      <c r="F2344" s="258"/>
      <c r="G2344" s="258"/>
      <c r="H2344" s="258"/>
      <c r="I2344" s="419"/>
      <c r="J2344" s="258"/>
      <c r="K2344" s="258"/>
      <c r="L2344" s="258"/>
      <c r="M2344" s="258"/>
      <c r="N2344" s="258"/>
      <c r="O2344" s="258"/>
      <c r="P2344" s="258"/>
      <c r="Q2344" s="419"/>
      <c r="R2344" s="400"/>
      <c r="S2344" s="401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</row>
    <row r="2345" ht="7.5" customHeight="1">
      <c r="A2345" s="1"/>
      <c r="B2345" s="258"/>
      <c r="C2345" s="153"/>
      <c r="D2345" s="258"/>
      <c r="E2345" s="418"/>
      <c r="F2345" s="258"/>
      <c r="G2345" s="258"/>
      <c r="H2345" s="258"/>
      <c r="I2345" s="419"/>
      <c r="J2345" s="258"/>
      <c r="K2345" s="258"/>
      <c r="L2345" s="258"/>
      <c r="M2345" s="258"/>
      <c r="N2345" s="258"/>
      <c r="O2345" s="258"/>
      <c r="P2345" s="258"/>
      <c r="Q2345" s="419"/>
      <c r="R2345" s="400"/>
      <c r="S2345" s="401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</row>
    <row r="2346" ht="7.5" customHeight="1">
      <c r="A2346" s="1"/>
      <c r="B2346" s="258"/>
      <c r="C2346" s="153"/>
      <c r="D2346" s="258"/>
      <c r="E2346" s="418"/>
      <c r="F2346" s="258"/>
      <c r="G2346" s="258"/>
      <c r="H2346" s="258"/>
      <c r="I2346" s="419"/>
      <c r="J2346" s="258"/>
      <c r="K2346" s="258"/>
      <c r="L2346" s="258"/>
      <c r="M2346" s="258"/>
      <c r="N2346" s="258"/>
      <c r="O2346" s="258"/>
      <c r="P2346" s="258"/>
      <c r="Q2346" s="419"/>
      <c r="R2346" s="400"/>
      <c r="S2346" s="401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</row>
    <row r="2347" ht="7.5" customHeight="1">
      <c r="A2347" s="1"/>
      <c r="B2347" s="258"/>
      <c r="C2347" s="153"/>
      <c r="D2347" s="258"/>
      <c r="E2347" s="418"/>
      <c r="F2347" s="258"/>
      <c r="G2347" s="258"/>
      <c r="H2347" s="258"/>
      <c r="I2347" s="419"/>
      <c r="J2347" s="258"/>
      <c r="K2347" s="258"/>
      <c r="L2347" s="258"/>
      <c r="M2347" s="258"/>
      <c r="N2347" s="258"/>
      <c r="O2347" s="258"/>
      <c r="P2347" s="258"/>
      <c r="Q2347" s="419"/>
      <c r="R2347" s="400"/>
      <c r="S2347" s="401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</row>
    <row r="2348" ht="7.5" customHeight="1">
      <c r="A2348" s="1"/>
      <c r="B2348" s="258"/>
      <c r="C2348" s="153"/>
      <c r="D2348" s="258"/>
      <c r="E2348" s="418"/>
      <c r="F2348" s="258"/>
      <c r="G2348" s="258"/>
      <c r="H2348" s="258"/>
      <c r="I2348" s="419"/>
      <c r="J2348" s="258"/>
      <c r="K2348" s="258"/>
      <c r="L2348" s="258"/>
      <c r="M2348" s="258"/>
      <c r="N2348" s="258"/>
      <c r="O2348" s="258"/>
      <c r="P2348" s="258"/>
      <c r="Q2348" s="419"/>
      <c r="R2348" s="400"/>
      <c r="S2348" s="401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</row>
    <row r="2349" ht="7.5" customHeight="1">
      <c r="A2349" s="1"/>
      <c r="B2349" s="258"/>
      <c r="C2349" s="153"/>
      <c r="D2349" s="258"/>
      <c r="E2349" s="418"/>
      <c r="F2349" s="258"/>
      <c r="G2349" s="258"/>
      <c r="H2349" s="258"/>
      <c r="I2349" s="419"/>
      <c r="J2349" s="258"/>
      <c r="K2349" s="258"/>
      <c r="L2349" s="258"/>
      <c r="M2349" s="258"/>
      <c r="N2349" s="258"/>
      <c r="O2349" s="258"/>
      <c r="P2349" s="258"/>
      <c r="Q2349" s="419"/>
      <c r="R2349" s="420"/>
      <c r="S2349" s="401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</row>
    <row r="2350" ht="7.5" customHeight="1">
      <c r="A2350" s="1"/>
      <c r="B2350" s="258"/>
      <c r="C2350" s="153"/>
      <c r="D2350" s="258"/>
      <c r="E2350" s="418"/>
      <c r="F2350" s="258"/>
      <c r="G2350" s="258"/>
      <c r="H2350" s="258"/>
      <c r="I2350" s="419"/>
      <c r="J2350" s="258"/>
      <c r="K2350" s="258"/>
      <c r="L2350" s="258"/>
      <c r="M2350" s="258"/>
      <c r="N2350" s="258"/>
      <c r="O2350" s="258"/>
      <c r="P2350" s="258"/>
      <c r="Q2350" s="419"/>
      <c r="R2350" s="420"/>
      <c r="S2350" s="401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</row>
    <row r="2351" ht="7.5" customHeight="1">
      <c r="A2351" s="1"/>
      <c r="B2351" s="258"/>
      <c r="C2351" s="153"/>
      <c r="D2351" s="258"/>
      <c r="E2351" s="418"/>
      <c r="F2351" s="258"/>
      <c r="G2351" s="258"/>
      <c r="H2351" s="258"/>
      <c r="I2351" s="419"/>
      <c r="J2351" s="258"/>
      <c r="K2351" s="258"/>
      <c r="L2351" s="258"/>
      <c r="M2351" s="258"/>
      <c r="N2351" s="258"/>
      <c r="O2351" s="258"/>
      <c r="P2351" s="258"/>
      <c r="Q2351" s="419"/>
      <c r="R2351" s="420"/>
      <c r="S2351" s="401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</row>
    <row r="2352" ht="7.5" customHeight="1">
      <c r="A2352" s="1"/>
      <c r="B2352" s="258"/>
      <c r="C2352" s="153"/>
      <c r="D2352" s="258"/>
      <c r="E2352" s="418"/>
      <c r="F2352" s="258"/>
      <c r="G2352" s="258"/>
      <c r="H2352" s="258"/>
      <c r="I2352" s="419"/>
      <c r="J2352" s="258"/>
      <c r="K2352" s="258"/>
      <c r="L2352" s="258"/>
      <c r="M2352" s="258"/>
      <c r="N2352" s="258"/>
      <c r="O2352" s="258"/>
      <c r="P2352" s="258"/>
      <c r="Q2352" s="419"/>
      <c r="R2352" s="420"/>
      <c r="S2352" s="401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</row>
    <row r="2353" ht="7.5" customHeight="1">
      <c r="A2353" s="1"/>
      <c r="B2353" s="258"/>
      <c r="C2353" s="153"/>
      <c r="D2353" s="258"/>
      <c r="E2353" s="418"/>
      <c r="F2353" s="258"/>
      <c r="G2353" s="258"/>
      <c r="H2353" s="258"/>
      <c r="I2353" s="419"/>
      <c r="J2353" s="258"/>
      <c r="K2353" s="258"/>
      <c r="L2353" s="258"/>
      <c r="M2353" s="258"/>
      <c r="N2353" s="258"/>
      <c r="O2353" s="258"/>
      <c r="P2353" s="258"/>
      <c r="Q2353" s="419"/>
      <c r="R2353" s="420"/>
      <c r="S2353" s="401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</row>
    <row r="2354" ht="7.5" customHeight="1">
      <c r="A2354" s="1"/>
      <c r="B2354" s="258"/>
      <c r="C2354" s="153"/>
      <c r="D2354" s="258"/>
      <c r="E2354" s="418"/>
      <c r="F2354" s="258"/>
      <c r="G2354" s="258"/>
      <c r="H2354" s="258"/>
      <c r="I2354" s="419"/>
      <c r="J2354" s="258"/>
      <c r="K2354" s="258"/>
      <c r="L2354" s="258"/>
      <c r="M2354" s="258"/>
      <c r="N2354" s="258"/>
      <c r="O2354" s="258"/>
      <c r="P2354" s="258"/>
      <c r="Q2354" s="419"/>
      <c r="R2354" s="420"/>
      <c r="S2354" s="401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</row>
    <row r="2355" ht="7.5" customHeight="1">
      <c r="A2355" s="1"/>
      <c r="B2355" s="258"/>
      <c r="C2355" s="153"/>
      <c r="D2355" s="258"/>
      <c r="E2355" s="418"/>
      <c r="F2355" s="258"/>
      <c r="G2355" s="258"/>
      <c r="H2355" s="258"/>
      <c r="I2355" s="419"/>
      <c r="J2355" s="258"/>
      <c r="K2355" s="258"/>
      <c r="L2355" s="258"/>
      <c r="M2355" s="258"/>
      <c r="N2355" s="258"/>
      <c r="O2355" s="258"/>
      <c r="P2355" s="258"/>
      <c r="Q2355" s="419"/>
      <c r="R2355" s="420"/>
      <c r="S2355" s="401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</row>
    <row r="2356" ht="7.5" customHeight="1">
      <c r="A2356" s="1"/>
      <c r="B2356" s="258"/>
      <c r="C2356" s="153"/>
      <c r="D2356" s="258"/>
      <c r="E2356" s="418"/>
      <c r="F2356" s="258"/>
      <c r="G2356" s="258"/>
      <c r="H2356" s="258"/>
      <c r="I2356" s="419"/>
      <c r="J2356" s="258"/>
      <c r="K2356" s="258"/>
      <c r="L2356" s="258"/>
      <c r="M2356" s="258"/>
      <c r="N2356" s="258"/>
      <c r="O2356" s="258"/>
      <c r="P2356" s="258"/>
      <c r="Q2356" s="419"/>
      <c r="R2356" s="420"/>
      <c r="S2356" s="401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</row>
    <row r="2357" ht="7.5" customHeight="1">
      <c r="A2357" s="1"/>
      <c r="B2357" s="258"/>
      <c r="C2357" s="153"/>
      <c r="D2357" s="258"/>
      <c r="E2357" s="418"/>
      <c r="F2357" s="258"/>
      <c r="G2357" s="258"/>
      <c r="H2357" s="258"/>
      <c r="I2357" s="419"/>
      <c r="J2357" s="258"/>
      <c r="K2357" s="258"/>
      <c r="L2357" s="258"/>
      <c r="M2357" s="258"/>
      <c r="N2357" s="258"/>
      <c r="O2357" s="258"/>
      <c r="P2357" s="258"/>
      <c r="Q2357" s="419"/>
      <c r="R2357" s="420"/>
      <c r="S2357" s="401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</row>
    <row r="2358" ht="7.5" customHeight="1">
      <c r="A2358" s="1"/>
      <c r="B2358" s="258"/>
      <c r="C2358" s="153"/>
      <c r="D2358" s="258"/>
      <c r="E2358" s="418"/>
      <c r="F2358" s="258"/>
      <c r="G2358" s="258"/>
      <c r="H2358" s="258"/>
      <c r="I2358" s="419"/>
      <c r="J2358" s="258"/>
      <c r="K2358" s="258"/>
      <c r="L2358" s="258"/>
      <c r="M2358" s="258"/>
      <c r="N2358" s="258"/>
      <c r="O2358" s="258"/>
      <c r="P2358" s="258"/>
      <c r="Q2358" s="419"/>
      <c r="R2358" s="420"/>
      <c r="S2358" s="401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</row>
    <row r="2359" ht="7.5" customHeight="1">
      <c r="A2359" s="1"/>
      <c r="B2359" s="258"/>
      <c r="C2359" s="153"/>
      <c r="D2359" s="258"/>
      <c r="E2359" s="418"/>
      <c r="F2359" s="258"/>
      <c r="G2359" s="258"/>
      <c r="H2359" s="258"/>
      <c r="I2359" s="419"/>
      <c r="J2359" s="258"/>
      <c r="K2359" s="258"/>
      <c r="L2359" s="258"/>
      <c r="M2359" s="258"/>
      <c r="N2359" s="258"/>
      <c r="O2359" s="258"/>
      <c r="P2359" s="258"/>
      <c r="Q2359" s="419"/>
      <c r="R2359" s="420"/>
      <c r="S2359" s="401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</row>
    <row r="2360" ht="7.5" customHeight="1">
      <c r="A2360" s="1"/>
      <c r="B2360" s="258"/>
      <c r="C2360" s="153"/>
      <c r="D2360" s="258"/>
      <c r="E2360" s="418"/>
      <c r="F2360" s="258"/>
      <c r="G2360" s="258"/>
      <c r="H2360" s="258"/>
      <c r="I2360" s="419"/>
      <c r="J2360" s="258"/>
      <c r="K2360" s="258"/>
      <c r="L2360" s="258"/>
      <c r="M2360" s="258"/>
      <c r="N2360" s="258"/>
      <c r="O2360" s="258"/>
      <c r="P2360" s="258"/>
      <c r="Q2360" s="419"/>
      <c r="R2360" s="420"/>
      <c r="S2360" s="401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</row>
    <row r="2361" ht="7.5" customHeight="1">
      <c r="A2361" s="1"/>
      <c r="B2361" s="258"/>
      <c r="C2361" s="153"/>
      <c r="D2361" s="258"/>
      <c r="E2361" s="418"/>
      <c r="F2361" s="258"/>
      <c r="G2361" s="258"/>
      <c r="H2361" s="258"/>
      <c r="I2361" s="419"/>
      <c r="J2361" s="258"/>
      <c r="K2361" s="258"/>
      <c r="L2361" s="258"/>
      <c r="M2361" s="258"/>
      <c r="N2361" s="258"/>
      <c r="O2361" s="258"/>
      <c r="P2361" s="258"/>
      <c r="Q2361" s="419"/>
      <c r="R2361" s="420"/>
      <c r="S2361" s="401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</row>
    <row r="2362" ht="7.5" customHeight="1">
      <c r="A2362" s="1"/>
      <c r="B2362" s="258"/>
      <c r="C2362" s="153"/>
      <c r="D2362" s="258"/>
      <c r="E2362" s="418"/>
      <c r="F2362" s="258"/>
      <c r="G2362" s="258"/>
      <c r="H2362" s="258"/>
      <c r="I2362" s="419"/>
      <c r="J2362" s="258"/>
      <c r="K2362" s="258"/>
      <c r="L2362" s="258"/>
      <c r="M2362" s="258"/>
      <c r="N2362" s="258"/>
      <c r="O2362" s="258"/>
      <c r="P2362" s="258"/>
      <c r="Q2362" s="419"/>
      <c r="R2362" s="420"/>
      <c r="S2362" s="401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</row>
    <row r="2363" ht="7.5" customHeight="1">
      <c r="A2363" s="1"/>
      <c r="B2363" s="258"/>
      <c r="C2363" s="153"/>
      <c r="D2363" s="258"/>
      <c r="E2363" s="418"/>
      <c r="F2363" s="258"/>
      <c r="G2363" s="258"/>
      <c r="H2363" s="258"/>
      <c r="I2363" s="419"/>
      <c r="J2363" s="258"/>
      <c r="K2363" s="258"/>
      <c r="L2363" s="258"/>
      <c r="M2363" s="258"/>
      <c r="N2363" s="258"/>
      <c r="O2363" s="258"/>
      <c r="P2363" s="258"/>
      <c r="Q2363" s="419"/>
      <c r="R2363" s="420"/>
      <c r="S2363" s="401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</row>
    <row r="2364" ht="7.5" customHeight="1">
      <c r="A2364" s="1"/>
      <c r="B2364" s="421"/>
      <c r="C2364" s="422"/>
      <c r="D2364" s="421"/>
      <c r="E2364" s="423"/>
      <c r="F2364" s="421"/>
      <c r="G2364" s="421"/>
      <c r="H2364" s="421"/>
      <c r="I2364" s="424"/>
      <c r="J2364" s="421"/>
      <c r="K2364" s="421"/>
      <c r="L2364" s="421"/>
      <c r="M2364" s="421"/>
      <c r="N2364" s="421"/>
      <c r="O2364" s="421"/>
      <c r="P2364" s="421"/>
      <c r="Q2364" s="424"/>
      <c r="R2364" s="425"/>
      <c r="S2364" s="42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</row>
    <row r="2365" ht="7.5" customHeight="1">
      <c r="A2365" s="1"/>
      <c r="B2365" s="427"/>
      <c r="C2365" s="428"/>
      <c r="D2365" s="427"/>
      <c r="E2365" s="427"/>
      <c r="F2365" s="427"/>
      <c r="G2365" s="427"/>
      <c r="H2365" s="427"/>
      <c r="I2365" s="427"/>
      <c r="J2365" s="427"/>
      <c r="K2365" s="427"/>
      <c r="L2365" s="427"/>
      <c r="M2365" s="427"/>
      <c r="N2365" s="427"/>
      <c r="O2365" s="427"/>
      <c r="P2365" s="258"/>
      <c r="Q2365" s="258"/>
      <c r="R2365" s="400"/>
      <c r="S2365" s="401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</row>
    <row r="2366" ht="7.5" customHeight="1">
      <c r="A2366" s="1"/>
      <c r="B2366" s="429"/>
      <c r="C2366" s="430"/>
      <c r="D2366" s="429"/>
      <c r="E2366" s="429"/>
      <c r="F2366" s="429"/>
      <c r="G2366" s="429"/>
      <c r="H2366" s="429"/>
      <c r="I2366" s="429"/>
      <c r="J2366" s="429"/>
      <c r="K2366" s="429"/>
      <c r="L2366" s="429"/>
      <c r="M2366" s="429"/>
      <c r="N2366" s="429"/>
      <c r="O2366" s="429"/>
      <c r="P2366" s="258"/>
      <c r="Q2366" s="258"/>
      <c r="R2366" s="400"/>
      <c r="S2366" s="401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</row>
    <row r="2367" ht="7.5" customHeight="1">
      <c r="A2367" s="1"/>
      <c r="B2367" s="429"/>
      <c r="C2367" s="430"/>
      <c r="D2367" s="429"/>
      <c r="E2367" s="429"/>
      <c r="F2367" s="429"/>
      <c r="G2367" s="429"/>
      <c r="H2367" s="429"/>
      <c r="I2367" s="429"/>
      <c r="J2367" s="429"/>
      <c r="K2367" s="429"/>
      <c r="L2367" s="429"/>
      <c r="M2367" s="429"/>
      <c r="N2367" s="429"/>
      <c r="O2367" s="429"/>
      <c r="P2367" s="258"/>
      <c r="Q2367" s="258"/>
      <c r="R2367" s="400"/>
      <c r="S2367" s="401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</row>
    <row r="2368" ht="7.5" customHeight="1">
      <c r="A2368" s="1"/>
      <c r="B2368" s="429"/>
      <c r="C2368" s="430"/>
      <c r="D2368" s="429"/>
      <c r="E2368" s="429"/>
      <c r="F2368" s="429"/>
      <c r="G2368" s="429"/>
      <c r="H2368" s="429"/>
      <c r="I2368" s="429"/>
      <c r="J2368" s="429"/>
      <c r="K2368" s="429"/>
      <c r="L2368" s="429"/>
      <c r="M2368" s="429"/>
      <c r="N2368" s="429"/>
      <c r="O2368" s="429"/>
      <c r="P2368" s="258"/>
      <c r="Q2368" s="258"/>
      <c r="R2368" s="400"/>
      <c r="S2368" s="401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</row>
    <row r="2369" ht="7.5" customHeight="1">
      <c r="A2369" s="1"/>
      <c r="B2369" s="429"/>
      <c r="C2369" s="430"/>
      <c r="D2369" s="429"/>
      <c r="E2369" s="429"/>
      <c r="F2369" s="429"/>
      <c r="G2369" s="429"/>
      <c r="H2369" s="429"/>
      <c r="I2369" s="429"/>
      <c r="J2369" s="429"/>
      <c r="K2369" s="429"/>
      <c r="L2369" s="429"/>
      <c r="M2369" s="429"/>
      <c r="N2369" s="429"/>
      <c r="O2369" s="429"/>
      <c r="P2369" s="258"/>
      <c r="Q2369" s="258"/>
      <c r="R2369" s="400"/>
      <c r="S2369" s="401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</row>
    <row r="2370" ht="7.5" customHeight="1">
      <c r="A2370" s="1"/>
      <c r="B2370" s="429"/>
      <c r="C2370" s="430"/>
      <c r="D2370" s="429"/>
      <c r="E2370" s="429"/>
      <c r="F2370" s="429"/>
      <c r="G2370" s="429"/>
      <c r="H2370" s="429"/>
      <c r="I2370" s="429"/>
      <c r="J2370" s="429"/>
      <c r="K2370" s="429"/>
      <c r="L2370" s="429"/>
      <c r="M2370" s="429"/>
      <c r="N2370" s="429"/>
      <c r="O2370" s="429"/>
      <c r="P2370" s="258"/>
      <c r="Q2370" s="258"/>
      <c r="R2370" s="400"/>
      <c r="S2370" s="401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</row>
    <row r="2371" ht="7.5" customHeight="1">
      <c r="A2371" s="1"/>
      <c r="B2371" s="429"/>
      <c r="C2371" s="430"/>
      <c r="D2371" s="429"/>
      <c r="E2371" s="429"/>
      <c r="F2371" s="429"/>
      <c r="G2371" s="429"/>
      <c r="H2371" s="429"/>
      <c r="I2371" s="429"/>
      <c r="J2371" s="429"/>
      <c r="K2371" s="429"/>
      <c r="L2371" s="429"/>
      <c r="M2371" s="429"/>
      <c r="N2371" s="429"/>
      <c r="O2371" s="429"/>
      <c r="P2371" s="258"/>
      <c r="Q2371" s="258"/>
      <c r="R2371" s="400"/>
      <c r="S2371" s="401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</row>
    <row r="2372" ht="7.5" customHeight="1">
      <c r="A2372" s="1"/>
      <c r="B2372" s="429"/>
      <c r="C2372" s="430"/>
      <c r="D2372" s="429"/>
      <c r="E2372" s="429"/>
      <c r="F2372" s="429"/>
      <c r="G2372" s="429"/>
      <c r="H2372" s="429"/>
      <c r="I2372" s="429"/>
      <c r="J2372" s="429"/>
      <c r="K2372" s="429"/>
      <c r="L2372" s="429"/>
      <c r="M2372" s="429"/>
      <c r="N2372" s="429"/>
      <c r="O2372" s="429"/>
      <c r="P2372" s="258"/>
      <c r="Q2372" s="258"/>
      <c r="R2372" s="400"/>
      <c r="S2372" s="401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</row>
    <row r="2373" ht="7.5" customHeight="1">
      <c r="A2373" s="1"/>
      <c r="B2373" s="429"/>
      <c r="C2373" s="430"/>
      <c r="D2373" s="429"/>
      <c r="E2373" s="429"/>
      <c r="F2373" s="429"/>
      <c r="G2373" s="429"/>
      <c r="H2373" s="429"/>
      <c r="I2373" s="429"/>
      <c r="J2373" s="429"/>
      <c r="K2373" s="429"/>
      <c r="L2373" s="429"/>
      <c r="M2373" s="429"/>
      <c r="N2373" s="429"/>
      <c r="O2373" s="429"/>
      <c r="P2373" s="258"/>
      <c r="Q2373" s="258"/>
      <c r="R2373" s="400"/>
      <c r="S2373" s="401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</row>
    <row r="2374" ht="7.5" customHeight="1">
      <c r="A2374" s="1"/>
      <c r="B2374" s="258"/>
      <c r="C2374" s="153"/>
      <c r="D2374" s="258"/>
      <c r="E2374" s="258"/>
      <c r="F2374" s="258"/>
      <c r="G2374" s="258"/>
      <c r="H2374" s="258"/>
      <c r="I2374" s="258"/>
      <c r="J2374" s="258"/>
      <c r="K2374" s="258"/>
      <c r="L2374" s="258"/>
      <c r="M2374" s="258"/>
      <c r="N2374" s="258"/>
      <c r="O2374" s="258"/>
      <c r="P2374" s="258"/>
      <c r="Q2374" s="258"/>
      <c r="R2374" s="400"/>
      <c r="S2374" s="401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</row>
    <row r="2375" ht="7.5" customHeight="1">
      <c r="A2375" s="1"/>
      <c r="B2375" s="258"/>
      <c r="C2375" s="153"/>
      <c r="D2375" s="258"/>
      <c r="E2375" s="258"/>
      <c r="F2375" s="258"/>
      <c r="G2375" s="258"/>
      <c r="H2375" s="258"/>
      <c r="I2375" s="258"/>
      <c r="J2375" s="258"/>
      <c r="K2375" s="258"/>
      <c r="L2375" s="258"/>
      <c r="M2375" s="258"/>
      <c r="N2375" s="258"/>
      <c r="O2375" s="258"/>
      <c r="P2375" s="258"/>
      <c r="Q2375" s="258"/>
      <c r="R2375" s="400"/>
      <c r="S2375" s="401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</row>
    <row r="2376" ht="7.5" customHeight="1">
      <c r="A2376" s="1"/>
      <c r="B2376" s="258"/>
      <c r="C2376" s="153"/>
      <c r="D2376" s="258"/>
      <c r="E2376" s="258"/>
      <c r="F2376" s="258"/>
      <c r="G2376" s="258"/>
      <c r="H2376" s="258"/>
      <c r="I2376" s="258"/>
      <c r="J2376" s="258"/>
      <c r="K2376" s="258"/>
      <c r="L2376" s="258"/>
      <c r="M2376" s="258"/>
      <c r="N2376" s="258"/>
      <c r="O2376" s="258"/>
      <c r="P2376" s="258"/>
      <c r="Q2376" s="258"/>
      <c r="R2376" s="400"/>
      <c r="S2376" s="401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</row>
    <row r="2377" ht="7.5" customHeight="1">
      <c r="A2377" s="1"/>
      <c r="B2377" s="258"/>
      <c r="C2377" s="153"/>
      <c r="D2377" s="258"/>
      <c r="E2377" s="258"/>
      <c r="F2377" s="258"/>
      <c r="G2377" s="258"/>
      <c r="H2377" s="258"/>
      <c r="I2377" s="258"/>
      <c r="J2377" s="258"/>
      <c r="K2377" s="258"/>
      <c r="L2377" s="258"/>
      <c r="M2377" s="258"/>
      <c r="N2377" s="258"/>
      <c r="O2377" s="258"/>
      <c r="P2377" s="258"/>
      <c r="Q2377" s="258"/>
      <c r="R2377" s="400"/>
      <c r="S2377" s="401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</row>
    <row r="2378" ht="11.25" customHeight="1">
      <c r="A2378" s="1"/>
      <c r="B2378" s="351"/>
      <c r="C2378" s="391"/>
      <c r="D2378" s="351"/>
      <c r="E2378" s="351"/>
      <c r="F2378" s="351"/>
      <c r="G2378" s="351"/>
      <c r="H2378" s="351"/>
      <c r="I2378" s="351"/>
      <c r="J2378" s="351"/>
      <c r="K2378" s="351"/>
      <c r="L2378" s="351"/>
      <c r="M2378" s="351"/>
      <c r="N2378" s="351"/>
      <c r="O2378" s="351"/>
      <c r="P2378" s="351"/>
      <c r="Q2378" s="351"/>
      <c r="R2378" s="351"/>
      <c r="S2378" s="165" t="s">
        <v>43</v>
      </c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</row>
    <row r="2379" ht="11.25" customHeight="1">
      <c r="A2379" s="1"/>
      <c r="B2379" s="54"/>
      <c r="C2379" s="88"/>
      <c r="D2379" s="54"/>
      <c r="E2379" s="54"/>
      <c r="F2379" s="54"/>
      <c r="G2379" s="54"/>
      <c r="H2379" s="54"/>
      <c r="I2379" s="54"/>
      <c r="J2379" s="54"/>
      <c r="K2379" s="54"/>
      <c r="L2379" s="54"/>
      <c r="M2379" s="54"/>
      <c r="N2379" s="54"/>
      <c r="O2379" s="54"/>
      <c r="P2379" s="54"/>
      <c r="Q2379" s="54"/>
      <c r="R2379" s="58"/>
      <c r="S2379" s="87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</row>
    <row r="2380" ht="11.25" customHeight="1">
      <c r="A2380" s="1"/>
      <c r="B2380" s="352" t="s">
        <v>544</v>
      </c>
      <c r="C2380" s="353"/>
      <c r="D2380" s="353"/>
      <c r="E2380" s="353"/>
      <c r="F2380" s="353"/>
      <c r="G2380" s="353"/>
      <c r="H2380" s="353"/>
      <c r="I2380" s="353"/>
      <c r="J2380" s="353"/>
      <c r="K2380" s="353"/>
      <c r="L2380" s="353"/>
      <c r="M2380" s="353"/>
      <c r="N2380" s="353"/>
      <c r="O2380" s="353"/>
      <c r="P2380" s="353"/>
      <c r="Q2380" s="353"/>
      <c r="R2380" s="353"/>
      <c r="S2380" s="353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</row>
    <row r="2381" ht="61.5" customHeight="1">
      <c r="A2381" s="1"/>
      <c r="B2381" s="2"/>
      <c r="C2381" s="3"/>
      <c r="D2381" s="3"/>
      <c r="E2381" s="61"/>
      <c r="F2381" s="61"/>
      <c r="G2381" s="61"/>
      <c r="H2381" s="61"/>
      <c r="I2381" s="61"/>
      <c r="J2381" s="61"/>
      <c r="K2381" s="61"/>
      <c r="L2381" s="61"/>
      <c r="M2381" s="61"/>
      <c r="N2381" s="61"/>
      <c r="O2381" s="62" t="s">
        <v>5</v>
      </c>
      <c r="P2381" s="63"/>
      <c r="Q2381" s="63"/>
      <c r="R2381" s="63"/>
      <c r="S2381" s="64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</row>
    <row r="2382" ht="34.5" customHeight="1">
      <c r="A2382" s="1"/>
      <c r="B2382" s="398" t="s">
        <v>539</v>
      </c>
      <c r="C2382" s="399"/>
      <c r="D2382" s="399"/>
      <c r="E2382" s="399"/>
      <c r="F2382" s="399"/>
      <c r="G2382" s="399"/>
      <c r="H2382" s="399"/>
      <c r="I2382" s="399"/>
      <c r="J2382" s="399"/>
      <c r="K2382" s="399"/>
      <c r="L2382" s="399"/>
      <c r="M2382" s="399"/>
      <c r="N2382" s="399"/>
      <c r="O2382" s="399"/>
      <c r="P2382" s="399"/>
      <c r="Q2382" s="399"/>
      <c r="R2382" s="399"/>
      <c r="S2382" s="69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</row>
    <row r="2383" ht="7.5" customHeight="1">
      <c r="A2383" s="1"/>
      <c r="C2383" s="105"/>
      <c r="E2383" s="282"/>
      <c r="F2383" s="282"/>
      <c r="G2383" s="282"/>
      <c r="H2383" s="282"/>
      <c r="I2383" s="282"/>
      <c r="J2383" s="282"/>
      <c r="K2383" s="282"/>
      <c r="L2383" s="282"/>
      <c r="M2383" s="282"/>
      <c r="N2383" s="282"/>
      <c r="O2383" s="282"/>
      <c r="P2383" s="282"/>
      <c r="Q2383" s="282"/>
      <c r="R2383" s="431"/>
      <c r="S2383" s="201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</row>
    <row r="2384" ht="7.5" customHeight="1">
      <c r="A2384" s="1"/>
      <c r="C2384" s="105"/>
      <c r="R2384" s="93"/>
      <c r="S2384" s="123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</row>
    <row r="2385" ht="7.5" customHeight="1">
      <c r="A2385" s="1"/>
      <c r="C2385" s="105"/>
      <c r="R2385" s="93"/>
      <c r="S2385" s="123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</row>
    <row r="2386" ht="7.5" customHeight="1">
      <c r="A2386" s="1"/>
      <c r="C2386" s="105"/>
      <c r="R2386" s="93"/>
      <c r="S2386" s="123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</row>
    <row r="2387" ht="7.5" customHeight="1">
      <c r="A2387" s="1"/>
      <c r="B2387" s="402" t="s">
        <v>545</v>
      </c>
      <c r="C2387" s="353"/>
      <c r="D2387" s="403"/>
      <c r="E2387" s="404" t="s">
        <v>546</v>
      </c>
      <c r="F2387" s="353"/>
      <c r="G2387" s="353"/>
      <c r="H2387" s="353"/>
      <c r="I2387" s="353"/>
      <c r="J2387" s="353"/>
      <c r="K2387" s="403"/>
      <c r="M2387" s="404" t="s">
        <v>547</v>
      </c>
      <c r="N2387" s="353"/>
      <c r="O2387" s="353"/>
      <c r="P2387" s="353"/>
      <c r="Q2387" s="353"/>
      <c r="R2387" s="353"/>
      <c r="S2387" s="403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</row>
    <row r="2388" ht="7.5" customHeight="1">
      <c r="A2388" s="1"/>
      <c r="B2388" s="240"/>
      <c r="C2388" s="27"/>
      <c r="D2388" s="408"/>
      <c r="E2388" s="409"/>
      <c r="F2388" s="132"/>
      <c r="G2388" s="132"/>
      <c r="H2388" s="132"/>
      <c r="I2388" s="132"/>
      <c r="J2388" s="132"/>
      <c r="K2388" s="410"/>
      <c r="M2388" s="409"/>
      <c r="N2388" s="132"/>
      <c r="O2388" s="132"/>
      <c r="P2388" s="132"/>
      <c r="Q2388" s="132"/>
      <c r="R2388" s="132"/>
      <c r="S2388" s="410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</row>
    <row r="2389" ht="7.5" customHeight="1">
      <c r="A2389" s="1"/>
      <c r="B2389" s="411"/>
      <c r="C2389" s="307"/>
      <c r="D2389" s="413"/>
      <c r="E2389" s="412"/>
      <c r="F2389" s="411"/>
      <c r="G2389" s="411"/>
      <c r="H2389" s="411"/>
      <c r="I2389" s="411"/>
      <c r="J2389" s="411"/>
      <c r="K2389" s="413"/>
      <c r="R2389" s="93"/>
      <c r="S2389" s="123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</row>
    <row r="2390" ht="7.5" customHeight="1">
      <c r="A2390" s="1"/>
      <c r="C2390" s="105"/>
      <c r="D2390" s="417"/>
      <c r="E2390" s="416"/>
      <c r="K2390" s="417"/>
      <c r="R2390" s="93"/>
      <c r="S2390" s="123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</row>
    <row r="2391" ht="7.5" customHeight="1">
      <c r="A2391" s="1"/>
      <c r="B2391" s="258"/>
      <c r="C2391" s="153"/>
      <c r="D2391" s="419"/>
      <c r="E2391" s="416"/>
      <c r="K2391" s="417"/>
      <c r="R2391" s="93"/>
      <c r="S2391" s="123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</row>
    <row r="2392" ht="7.5" customHeight="1">
      <c r="A2392" s="1"/>
      <c r="B2392" s="258"/>
      <c r="C2392" s="153"/>
      <c r="D2392" s="419"/>
      <c r="E2392" s="416"/>
      <c r="K2392" s="417"/>
      <c r="R2392" s="93"/>
      <c r="S2392" s="123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</row>
    <row r="2393" ht="7.5" customHeight="1">
      <c r="A2393" s="1"/>
      <c r="B2393" s="258"/>
      <c r="C2393" s="153"/>
      <c r="D2393" s="419"/>
      <c r="E2393" s="416"/>
      <c r="K2393" s="417"/>
      <c r="R2393" s="93"/>
      <c r="S2393" s="123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</row>
    <row r="2394" ht="7.5" customHeight="1">
      <c r="A2394" s="1"/>
      <c r="B2394" s="258"/>
      <c r="C2394" s="153"/>
      <c r="D2394" s="419"/>
      <c r="E2394" s="416"/>
      <c r="K2394" s="417"/>
      <c r="R2394" s="93"/>
      <c r="S2394" s="123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</row>
    <row r="2395" ht="7.5" customHeight="1">
      <c r="A2395" s="1"/>
      <c r="B2395" s="258"/>
      <c r="C2395" s="153"/>
      <c r="D2395" s="419"/>
      <c r="E2395" s="416"/>
      <c r="K2395" s="417"/>
      <c r="R2395" s="93"/>
      <c r="S2395" s="123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</row>
    <row r="2396" ht="7.5" customHeight="1">
      <c r="A2396" s="1"/>
      <c r="B2396" s="258"/>
      <c r="C2396" s="153"/>
      <c r="D2396" s="419"/>
      <c r="E2396" s="416"/>
      <c r="K2396" s="417"/>
      <c r="R2396" s="93"/>
      <c r="S2396" s="123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</row>
    <row r="2397" ht="7.5" customHeight="1">
      <c r="A2397" s="1"/>
      <c r="B2397" s="258"/>
      <c r="C2397" s="153"/>
      <c r="D2397" s="419"/>
      <c r="E2397" s="416"/>
      <c r="K2397" s="417"/>
      <c r="R2397" s="93"/>
      <c r="S2397" s="123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</row>
    <row r="2398" ht="7.5" customHeight="1">
      <c r="A2398" s="1"/>
      <c r="B2398" s="258"/>
      <c r="C2398" s="153"/>
      <c r="D2398" s="419"/>
      <c r="E2398" s="416"/>
      <c r="K2398" s="417"/>
      <c r="R2398" s="93"/>
      <c r="S2398" s="123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</row>
    <row r="2399" ht="7.5" customHeight="1">
      <c r="A2399" s="1"/>
      <c r="B2399" s="258"/>
      <c r="C2399" s="153"/>
      <c r="D2399" s="419"/>
      <c r="E2399" s="416"/>
      <c r="K2399" s="417"/>
      <c r="R2399" s="93"/>
      <c r="S2399" s="123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</row>
    <row r="2400" ht="7.5" customHeight="1">
      <c r="A2400" s="1"/>
      <c r="B2400" s="258"/>
      <c r="C2400" s="153"/>
      <c r="D2400" s="419"/>
      <c r="E2400" s="416"/>
      <c r="K2400" s="417"/>
      <c r="R2400" s="93"/>
      <c r="S2400" s="123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</row>
    <row r="2401" ht="7.5" customHeight="1">
      <c r="A2401" s="1"/>
      <c r="B2401" s="258"/>
      <c r="C2401" s="153"/>
      <c r="D2401" s="419"/>
      <c r="E2401" s="416"/>
      <c r="K2401" s="417"/>
      <c r="R2401" s="93"/>
      <c r="S2401" s="123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</row>
    <row r="2402" ht="7.5" customHeight="1">
      <c r="A2402" s="1"/>
      <c r="B2402" s="258"/>
      <c r="C2402" s="153"/>
      <c r="D2402" s="419"/>
      <c r="E2402" s="416"/>
      <c r="K2402" s="417"/>
      <c r="R2402" s="93"/>
      <c r="S2402" s="123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</row>
    <row r="2403" ht="7.5" customHeight="1">
      <c r="A2403" s="1"/>
      <c r="B2403" s="258"/>
      <c r="C2403" s="153"/>
      <c r="D2403" s="419"/>
      <c r="E2403" s="416"/>
      <c r="K2403" s="417"/>
      <c r="R2403" s="93"/>
      <c r="S2403" s="123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</row>
    <row r="2404" ht="7.5" customHeight="1">
      <c r="A2404" s="1"/>
      <c r="B2404" s="258"/>
      <c r="C2404" s="153"/>
      <c r="D2404" s="419"/>
      <c r="E2404" s="416"/>
      <c r="K2404" s="417"/>
      <c r="R2404" s="93"/>
      <c r="S2404" s="123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</row>
    <row r="2405" ht="7.5" customHeight="1">
      <c r="A2405" s="1"/>
      <c r="B2405" s="258"/>
      <c r="C2405" s="153"/>
      <c r="D2405" s="419"/>
      <c r="E2405" s="416"/>
      <c r="K2405" s="417"/>
      <c r="R2405" s="93"/>
      <c r="S2405" s="123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</row>
    <row r="2406" ht="7.5" customHeight="1">
      <c r="A2406" s="1"/>
      <c r="B2406" s="258"/>
      <c r="C2406" s="153"/>
      <c r="D2406" s="419"/>
      <c r="E2406" s="416"/>
      <c r="K2406" s="417"/>
      <c r="R2406" s="93"/>
      <c r="S2406" s="123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</row>
    <row r="2407" ht="7.5" customHeight="1">
      <c r="A2407" s="1"/>
      <c r="B2407" s="258"/>
      <c r="C2407" s="153"/>
      <c r="D2407" s="419"/>
      <c r="E2407" s="416"/>
      <c r="K2407" s="417"/>
      <c r="R2407" s="93"/>
      <c r="S2407" s="123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</row>
    <row r="2408" ht="7.5" customHeight="1">
      <c r="A2408" s="1"/>
      <c r="B2408" s="258"/>
      <c r="C2408" s="153"/>
      <c r="D2408" s="419"/>
      <c r="E2408" s="416"/>
      <c r="K2408" s="417"/>
      <c r="R2408" s="93"/>
      <c r="S2408" s="123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</row>
    <row r="2409" ht="7.5" customHeight="1">
      <c r="A2409" s="1"/>
      <c r="B2409" s="258"/>
      <c r="C2409" s="153"/>
      <c r="D2409" s="419"/>
      <c r="E2409" s="416"/>
      <c r="K2409" s="417"/>
      <c r="R2409" s="93"/>
      <c r="S2409" s="123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</row>
    <row r="2410" ht="7.5" customHeight="1">
      <c r="A2410" s="1"/>
      <c r="B2410" s="258"/>
      <c r="C2410" s="153"/>
      <c r="D2410" s="419"/>
      <c r="E2410" s="416"/>
      <c r="K2410" s="417"/>
      <c r="R2410" s="93"/>
      <c r="S2410" s="123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</row>
    <row r="2411" ht="7.5" customHeight="1">
      <c r="A2411" s="1"/>
      <c r="B2411" s="258"/>
      <c r="C2411" s="153"/>
      <c r="D2411" s="419"/>
      <c r="E2411" s="416"/>
      <c r="K2411" s="417"/>
      <c r="R2411" s="93"/>
      <c r="S2411" s="123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</row>
    <row r="2412" ht="7.5" customHeight="1">
      <c r="A2412" s="1"/>
      <c r="B2412" s="258"/>
      <c r="C2412" s="153"/>
      <c r="D2412" s="419"/>
      <c r="E2412" s="416"/>
      <c r="K2412" s="417"/>
      <c r="R2412" s="93"/>
      <c r="S2412" s="123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</row>
    <row r="2413" ht="7.5" customHeight="1">
      <c r="A2413" s="1"/>
      <c r="B2413" s="258"/>
      <c r="C2413" s="153"/>
      <c r="D2413" s="419"/>
      <c r="E2413" s="416"/>
      <c r="K2413" s="417"/>
      <c r="R2413" s="93"/>
      <c r="S2413" s="123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</row>
    <row r="2414" ht="7.5" customHeight="1">
      <c r="A2414" s="1"/>
      <c r="B2414" s="258"/>
      <c r="C2414" s="153"/>
      <c r="D2414" s="419"/>
      <c r="E2414" s="416"/>
      <c r="K2414" s="417"/>
      <c r="R2414" s="93"/>
      <c r="S2414" s="123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</row>
    <row r="2415" ht="7.5" customHeight="1">
      <c r="A2415" s="1"/>
      <c r="B2415" s="258"/>
      <c r="C2415" s="153"/>
      <c r="D2415" s="419"/>
      <c r="E2415" s="416"/>
      <c r="K2415" s="417"/>
      <c r="R2415" s="93"/>
      <c r="S2415" s="123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</row>
    <row r="2416" ht="7.5" customHeight="1">
      <c r="A2416" s="1"/>
      <c r="B2416" s="258"/>
      <c r="C2416" s="153"/>
      <c r="D2416" s="419"/>
      <c r="E2416" s="416"/>
      <c r="K2416" s="417"/>
      <c r="R2416" s="93"/>
      <c r="S2416" s="123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</row>
    <row r="2417" ht="7.5" customHeight="1">
      <c r="A2417" s="1"/>
      <c r="B2417" s="258"/>
      <c r="C2417" s="153"/>
      <c r="D2417" s="419"/>
      <c r="E2417" s="416"/>
      <c r="K2417" s="417"/>
      <c r="R2417" s="93"/>
      <c r="S2417" s="123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</row>
    <row r="2418" ht="7.5" customHeight="1">
      <c r="A2418" s="1"/>
      <c r="B2418" s="258"/>
      <c r="C2418" s="153"/>
      <c r="D2418" s="419"/>
      <c r="E2418" s="416"/>
      <c r="K2418" s="417"/>
      <c r="R2418" s="93"/>
      <c r="S2418" s="123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</row>
    <row r="2419" ht="7.5" customHeight="1">
      <c r="A2419" s="1"/>
      <c r="B2419" s="258"/>
      <c r="C2419" s="153"/>
      <c r="D2419" s="419"/>
      <c r="E2419" s="416"/>
      <c r="K2419" s="417"/>
      <c r="R2419" s="93"/>
      <c r="S2419" s="123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</row>
    <row r="2420" ht="7.5" customHeight="1">
      <c r="A2420" s="1"/>
      <c r="B2420" s="258"/>
      <c r="C2420" s="153"/>
      <c r="D2420" s="419"/>
      <c r="E2420" s="416"/>
      <c r="K2420" s="417"/>
      <c r="R2420" s="93"/>
      <c r="S2420" s="123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</row>
    <row r="2421" ht="7.5" customHeight="1">
      <c r="A2421" s="1"/>
      <c r="B2421" s="197"/>
      <c r="C2421" s="197"/>
      <c r="D2421" s="197"/>
      <c r="E2421" s="416"/>
      <c r="F2421" s="197"/>
      <c r="G2421" s="197"/>
      <c r="H2421" s="197"/>
      <c r="I2421" s="197"/>
      <c r="J2421" s="197"/>
      <c r="K2421" s="417"/>
      <c r="M2421" s="197"/>
      <c r="N2421" s="197"/>
      <c r="O2421" s="197"/>
      <c r="P2421" s="197"/>
      <c r="Q2421" s="197"/>
      <c r="R2421" s="93"/>
      <c r="S2421" s="123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</row>
    <row r="2422" ht="7.5" customHeight="1">
      <c r="A2422" s="1"/>
      <c r="B2422" s="258"/>
      <c r="C2422" s="153"/>
      <c r="D2422" s="258"/>
      <c r="E2422" s="416"/>
      <c r="F2422" s="197"/>
      <c r="G2422" s="197"/>
      <c r="H2422" s="197"/>
      <c r="I2422" s="197"/>
      <c r="J2422" s="197"/>
      <c r="K2422" s="417"/>
      <c r="M2422" s="197"/>
      <c r="N2422" s="197"/>
      <c r="O2422" s="197"/>
      <c r="P2422" s="197"/>
      <c r="Q2422" s="197"/>
      <c r="R2422" s="93"/>
      <c r="S2422" s="123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</row>
    <row r="2423" ht="7.5" customHeight="1">
      <c r="A2423" s="1"/>
      <c r="B2423" s="258"/>
      <c r="C2423" s="153"/>
      <c r="D2423" s="258"/>
      <c r="E2423" s="416"/>
      <c r="F2423" s="197"/>
      <c r="G2423" s="197"/>
      <c r="H2423" s="197"/>
      <c r="I2423" s="197"/>
      <c r="J2423" s="197"/>
      <c r="K2423" s="417"/>
      <c r="M2423" s="197"/>
      <c r="N2423" s="197"/>
      <c r="O2423" s="197"/>
      <c r="P2423" s="197"/>
      <c r="Q2423" s="197"/>
      <c r="R2423" s="93"/>
      <c r="S2423" s="123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</row>
    <row r="2424" ht="7.5" customHeight="1">
      <c r="A2424" s="1"/>
      <c r="B2424" s="258"/>
      <c r="C2424" s="153"/>
      <c r="D2424" s="258"/>
      <c r="E2424" s="416"/>
      <c r="F2424" s="197"/>
      <c r="G2424" s="197"/>
      <c r="H2424" s="197"/>
      <c r="I2424" s="197"/>
      <c r="J2424" s="197"/>
      <c r="K2424" s="417"/>
      <c r="M2424" s="197"/>
      <c r="N2424" s="197"/>
      <c r="O2424" s="197"/>
      <c r="P2424" s="197"/>
      <c r="Q2424" s="197"/>
      <c r="R2424" s="93"/>
      <c r="S2424" s="123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</row>
    <row r="2425" ht="7.5" customHeight="1">
      <c r="A2425" s="1"/>
      <c r="B2425" s="258"/>
      <c r="C2425" s="153"/>
      <c r="D2425" s="258"/>
      <c r="E2425" s="416"/>
      <c r="F2425" s="197"/>
      <c r="G2425" s="197"/>
      <c r="H2425" s="197"/>
      <c r="I2425" s="197"/>
      <c r="J2425" s="197"/>
      <c r="K2425" s="417"/>
      <c r="M2425" s="197"/>
      <c r="N2425" s="197"/>
      <c r="O2425" s="197"/>
      <c r="P2425" s="197"/>
      <c r="Q2425" s="197"/>
      <c r="R2425" s="93"/>
      <c r="S2425" s="123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</row>
    <row r="2426" ht="7.5" customHeight="1">
      <c r="A2426" s="1"/>
      <c r="B2426" s="258"/>
      <c r="C2426" s="153"/>
      <c r="D2426" s="258"/>
      <c r="E2426" s="416"/>
      <c r="F2426" s="197"/>
      <c r="G2426" s="197"/>
      <c r="H2426" s="197"/>
      <c r="I2426" s="197"/>
      <c r="J2426" s="197"/>
      <c r="K2426" s="417"/>
      <c r="M2426" s="197"/>
      <c r="N2426" s="197"/>
      <c r="O2426" s="197"/>
      <c r="P2426" s="197"/>
      <c r="Q2426" s="197"/>
      <c r="R2426" s="93"/>
      <c r="S2426" s="123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</row>
    <row r="2427" ht="7.5" customHeight="1">
      <c r="A2427" s="1"/>
      <c r="B2427" s="258"/>
      <c r="C2427" s="153"/>
      <c r="D2427" s="258"/>
      <c r="E2427" s="416"/>
      <c r="F2427" s="197"/>
      <c r="G2427" s="197"/>
      <c r="H2427" s="197"/>
      <c r="I2427" s="197"/>
      <c r="J2427" s="197"/>
      <c r="K2427" s="417"/>
      <c r="M2427" s="197"/>
      <c r="N2427" s="197"/>
      <c r="O2427" s="197"/>
      <c r="P2427" s="197"/>
      <c r="Q2427" s="197"/>
      <c r="R2427" s="93"/>
      <c r="S2427" s="123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</row>
    <row r="2428" ht="7.5" customHeight="1">
      <c r="A2428" s="1"/>
      <c r="B2428" s="258"/>
      <c r="C2428" s="153"/>
      <c r="D2428" s="258"/>
      <c r="E2428" s="416"/>
      <c r="F2428" s="197"/>
      <c r="G2428" s="197"/>
      <c r="H2428" s="197"/>
      <c r="I2428" s="197"/>
      <c r="J2428" s="197"/>
      <c r="K2428" s="417"/>
      <c r="M2428" s="197"/>
      <c r="N2428" s="197"/>
      <c r="O2428" s="197"/>
      <c r="P2428" s="197"/>
      <c r="Q2428" s="197"/>
      <c r="R2428" s="93"/>
      <c r="S2428" s="123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</row>
    <row r="2429" ht="7.5" customHeight="1">
      <c r="A2429" s="1"/>
      <c r="B2429" s="258"/>
      <c r="C2429" s="258"/>
      <c r="D2429" s="258"/>
      <c r="E2429" s="416"/>
      <c r="F2429" s="197"/>
      <c r="G2429" s="197"/>
      <c r="H2429" s="197"/>
      <c r="I2429" s="197"/>
      <c r="J2429" s="197"/>
      <c r="K2429" s="417"/>
      <c r="M2429" s="197"/>
      <c r="N2429" s="197"/>
      <c r="O2429" s="197"/>
      <c r="P2429" s="197"/>
      <c r="Q2429" s="197"/>
      <c r="R2429" s="93"/>
      <c r="S2429" s="123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</row>
    <row r="2430" ht="7.5" customHeight="1">
      <c r="A2430" s="1"/>
      <c r="B2430" s="197"/>
      <c r="C2430" s="197"/>
      <c r="D2430" s="197"/>
      <c r="E2430" s="416"/>
      <c r="F2430" s="197"/>
      <c r="G2430" s="197"/>
      <c r="H2430" s="197"/>
      <c r="I2430" s="197"/>
      <c r="J2430" s="197"/>
      <c r="K2430" s="417"/>
      <c r="M2430" s="197"/>
      <c r="N2430" s="197"/>
      <c r="O2430" s="197"/>
      <c r="P2430" s="197"/>
      <c r="Q2430" s="197"/>
      <c r="R2430" s="93"/>
      <c r="S2430" s="123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</row>
    <row r="2431" ht="7.5" customHeight="1">
      <c r="A2431" s="1"/>
      <c r="B2431" s="258"/>
      <c r="C2431" s="258"/>
      <c r="D2431" s="258"/>
      <c r="E2431" s="416"/>
      <c r="K2431" s="417"/>
      <c r="R2431" s="93"/>
      <c r="S2431" s="123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</row>
    <row r="2432" ht="7.5" customHeight="1">
      <c r="A2432" s="1"/>
      <c r="B2432" s="258"/>
      <c r="C2432" s="258"/>
      <c r="D2432" s="258"/>
      <c r="E2432" s="416"/>
      <c r="K2432" s="417"/>
      <c r="R2432" s="93"/>
      <c r="S2432" s="123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</row>
    <row r="2433" ht="7.5" customHeight="1">
      <c r="A2433" s="1"/>
      <c r="B2433" s="258"/>
      <c r="C2433" s="153"/>
      <c r="D2433" s="258"/>
      <c r="E2433" s="416"/>
      <c r="K2433" s="417"/>
      <c r="R2433" s="93"/>
      <c r="S2433" s="123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</row>
    <row r="2434" ht="7.5" customHeight="1">
      <c r="A2434" s="1"/>
      <c r="B2434" s="258"/>
      <c r="C2434" s="153"/>
      <c r="D2434" s="258"/>
      <c r="E2434" s="416"/>
      <c r="K2434" s="417"/>
      <c r="R2434" s="93"/>
      <c r="S2434" s="123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</row>
    <row r="2435" ht="7.5" customHeight="1">
      <c r="A2435" s="1"/>
      <c r="C2435" s="105"/>
      <c r="E2435" s="416"/>
      <c r="K2435" s="417"/>
      <c r="R2435" s="93"/>
      <c r="S2435" s="123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</row>
    <row r="2436" ht="7.5" customHeight="1">
      <c r="A2436" s="1"/>
      <c r="C2436" s="105"/>
      <c r="E2436" s="416"/>
      <c r="K2436" s="417"/>
      <c r="R2436" s="93"/>
      <c r="S2436" s="123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</row>
    <row r="2437" ht="7.5" customHeight="1">
      <c r="A2437" s="1"/>
      <c r="C2437" s="105"/>
      <c r="E2437" s="416"/>
      <c r="K2437" s="417"/>
      <c r="R2437" s="93"/>
      <c r="S2437" s="123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</row>
    <row r="2438" ht="7.5" customHeight="1">
      <c r="A2438" s="1"/>
      <c r="C2438" s="105"/>
      <c r="E2438" s="416"/>
      <c r="K2438" s="417"/>
      <c r="R2438" s="93"/>
      <c r="S2438" s="123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</row>
    <row r="2439" ht="11.25" customHeight="1">
      <c r="A2439" s="1"/>
      <c r="B2439" s="351"/>
      <c r="C2439" s="391"/>
      <c r="D2439" s="351"/>
      <c r="E2439" s="351"/>
      <c r="F2439" s="351"/>
      <c r="G2439" s="351"/>
      <c r="H2439" s="351"/>
      <c r="I2439" s="351"/>
      <c r="J2439" s="351"/>
      <c r="K2439" s="351"/>
      <c r="L2439" s="351"/>
      <c r="M2439" s="351"/>
      <c r="N2439" s="351"/>
      <c r="O2439" s="351"/>
      <c r="P2439" s="351"/>
      <c r="Q2439" s="351"/>
      <c r="R2439" s="351"/>
      <c r="S2439" s="165" t="s">
        <v>43</v>
      </c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</row>
    <row r="2440" ht="11.25" customHeight="1">
      <c r="A2440" s="1"/>
      <c r="B2440" s="54"/>
      <c r="C2440" s="88"/>
      <c r="D2440" s="54"/>
      <c r="E2440" s="54"/>
      <c r="F2440" s="54"/>
      <c r="G2440" s="54"/>
      <c r="H2440" s="54"/>
      <c r="I2440" s="54"/>
      <c r="J2440" s="54"/>
      <c r="K2440" s="54"/>
      <c r="L2440" s="54"/>
      <c r="M2440" s="54"/>
      <c r="N2440" s="54"/>
      <c r="O2440" s="54"/>
      <c r="P2440" s="54"/>
      <c r="Q2440" s="54"/>
      <c r="R2440" s="58"/>
      <c r="S2440" s="87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</row>
    <row r="2441" ht="11.25" customHeight="1">
      <c r="A2441" s="1"/>
      <c r="B2441" s="352" t="s">
        <v>548</v>
      </c>
      <c r="C2441" s="353"/>
      <c r="D2441" s="353"/>
      <c r="E2441" s="353"/>
      <c r="F2441" s="353"/>
      <c r="G2441" s="353"/>
      <c r="H2441" s="353"/>
      <c r="I2441" s="353"/>
      <c r="J2441" s="353"/>
      <c r="K2441" s="353"/>
      <c r="L2441" s="353"/>
      <c r="M2441" s="353"/>
      <c r="N2441" s="353"/>
      <c r="O2441" s="353"/>
      <c r="P2441" s="353"/>
      <c r="Q2441" s="353"/>
      <c r="R2441" s="353"/>
      <c r="S2441" s="353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</row>
    <row r="2442" ht="61.5" customHeight="1">
      <c r="A2442" s="1"/>
      <c r="B2442" s="2"/>
      <c r="C2442" s="3"/>
      <c r="D2442" s="3"/>
      <c r="E2442" s="61"/>
      <c r="F2442" s="61"/>
      <c r="G2442" s="61"/>
      <c r="H2442" s="61"/>
      <c r="I2442" s="61"/>
      <c r="J2442" s="61"/>
      <c r="K2442" s="61"/>
      <c r="L2442" s="61"/>
      <c r="M2442" s="61"/>
      <c r="N2442" s="432"/>
      <c r="O2442" s="62" t="s">
        <v>5</v>
      </c>
      <c r="P2442" s="63"/>
      <c r="Q2442" s="63"/>
      <c r="R2442" s="63"/>
      <c r="S2442" s="64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</row>
    <row r="2443" ht="34.5" customHeight="1">
      <c r="A2443" s="1"/>
      <c r="B2443" s="244" t="s">
        <v>6</v>
      </c>
      <c r="C2443" s="244" t="s">
        <v>7</v>
      </c>
      <c r="D2443" s="244" t="s">
        <v>8</v>
      </c>
      <c r="E2443" s="244" t="s">
        <v>9</v>
      </c>
      <c r="F2443" s="245" t="s">
        <v>10</v>
      </c>
      <c r="G2443" s="246" t="s">
        <v>11</v>
      </c>
      <c r="H2443" s="245" t="s">
        <v>10</v>
      </c>
      <c r="I2443" s="246" t="s">
        <v>12</v>
      </c>
      <c r="J2443" s="245" t="s">
        <v>10</v>
      </c>
      <c r="K2443" s="246" t="s">
        <v>13</v>
      </c>
      <c r="L2443" s="245" t="s">
        <v>10</v>
      </c>
      <c r="M2443" s="246" t="s">
        <v>14</v>
      </c>
      <c r="N2443" s="245" t="s">
        <v>10</v>
      </c>
      <c r="O2443" s="246" t="s">
        <v>15</v>
      </c>
      <c r="P2443" s="245" t="s">
        <v>10</v>
      </c>
      <c r="Q2443" s="246" t="s">
        <v>16</v>
      </c>
      <c r="R2443" s="247" t="s">
        <v>17</v>
      </c>
      <c r="S2443" s="69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</row>
    <row r="2444" ht="7.5" customHeight="1">
      <c r="A2444" s="1"/>
      <c r="B2444" s="433" t="s">
        <v>18</v>
      </c>
      <c r="C2444" s="107" t="s">
        <v>549</v>
      </c>
      <c r="D2444" s="72" t="s">
        <v>550</v>
      </c>
      <c r="E2444" s="343" t="s">
        <v>25</v>
      </c>
      <c r="F2444" s="434"/>
      <c r="G2444" s="434"/>
      <c r="H2444" s="434"/>
      <c r="I2444" s="434"/>
      <c r="J2444" s="434"/>
      <c r="K2444" s="434"/>
      <c r="L2444" s="434"/>
      <c r="M2444" s="434"/>
      <c r="N2444" s="434"/>
      <c r="O2444" s="434"/>
      <c r="P2444" s="434"/>
      <c r="Q2444" s="434"/>
      <c r="R2444" s="435" t="s">
        <v>21</v>
      </c>
      <c r="S2444" s="167" t="s">
        <v>551</v>
      </c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</row>
    <row r="2445" ht="7.5" customHeight="1">
      <c r="A2445" s="1"/>
      <c r="B2445" s="24"/>
      <c r="C2445" s="24"/>
      <c r="D2445" s="24"/>
      <c r="F2445" s="436"/>
      <c r="G2445" s="436"/>
      <c r="H2445" s="436"/>
      <c r="I2445" s="436"/>
      <c r="J2445" s="436"/>
      <c r="K2445" s="436"/>
      <c r="L2445" s="436"/>
      <c r="M2445" s="436"/>
      <c r="N2445" s="436"/>
      <c r="O2445" s="436"/>
      <c r="P2445" s="436"/>
      <c r="Q2445" s="436"/>
      <c r="S2445" s="24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</row>
    <row r="2446" ht="7.5" customHeight="1">
      <c r="A2446" s="1"/>
      <c r="B2446" s="24"/>
      <c r="C2446" s="24"/>
      <c r="D2446" s="24"/>
      <c r="F2446" s="436"/>
      <c r="G2446" s="436"/>
      <c r="H2446" s="436"/>
      <c r="I2446" s="436"/>
      <c r="J2446" s="436"/>
      <c r="K2446" s="436"/>
      <c r="L2446" s="436"/>
      <c r="M2446" s="436"/>
      <c r="N2446" s="436"/>
      <c r="O2446" s="436"/>
      <c r="P2446" s="436"/>
      <c r="Q2446" s="436"/>
      <c r="R2446" s="437"/>
      <c r="S2446" s="20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</row>
    <row r="2447" ht="7.5" customHeight="1">
      <c r="A2447" s="1"/>
      <c r="B2447" s="24"/>
      <c r="C2447" s="24"/>
      <c r="D2447" s="24"/>
      <c r="F2447" s="436"/>
      <c r="G2447" s="436"/>
      <c r="H2447" s="436"/>
      <c r="I2447" s="436"/>
      <c r="J2447" s="436"/>
      <c r="K2447" s="436"/>
      <c r="L2447" s="436"/>
      <c r="M2447" s="436"/>
      <c r="N2447" s="436"/>
      <c r="O2447" s="436"/>
      <c r="P2447" s="436"/>
      <c r="Q2447" s="436"/>
      <c r="R2447" s="437" t="s">
        <v>21</v>
      </c>
      <c r="S2447" s="157" t="s">
        <v>552</v>
      </c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</row>
    <row r="2448" ht="7.5" customHeight="1">
      <c r="A2448" s="1"/>
      <c r="B2448" s="24"/>
      <c r="C2448" s="24"/>
      <c r="D2448" s="24"/>
      <c r="F2448" s="436"/>
      <c r="G2448" s="436"/>
      <c r="H2448" s="436"/>
      <c r="I2448" s="436"/>
      <c r="J2448" s="436"/>
      <c r="K2448" s="436"/>
      <c r="L2448" s="436"/>
      <c r="M2448" s="436"/>
      <c r="N2448" s="436"/>
      <c r="O2448" s="436"/>
      <c r="P2448" s="436"/>
      <c r="Q2448" s="436"/>
      <c r="S2448" s="20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</row>
    <row r="2449" ht="7.5" customHeight="1">
      <c r="A2449" s="1"/>
      <c r="B2449" s="24"/>
      <c r="C2449" s="24"/>
      <c r="D2449" s="24"/>
      <c r="F2449" s="436"/>
      <c r="G2449" s="436"/>
      <c r="H2449" s="436"/>
      <c r="I2449" s="436"/>
      <c r="J2449" s="436"/>
      <c r="K2449" s="436"/>
      <c r="L2449" s="436"/>
      <c r="M2449" s="436"/>
      <c r="N2449" s="436"/>
      <c r="O2449" s="436"/>
      <c r="P2449" s="436"/>
      <c r="Q2449" s="436"/>
      <c r="R2449" s="437" t="s">
        <v>21</v>
      </c>
      <c r="S2449" s="157" t="s">
        <v>553</v>
      </c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</row>
    <row r="2450" ht="7.5" customHeight="1">
      <c r="A2450" s="1"/>
      <c r="B2450" s="24"/>
      <c r="C2450" s="24"/>
      <c r="D2450" s="24"/>
      <c r="F2450" s="54"/>
      <c r="G2450" s="54"/>
      <c r="H2450" s="54"/>
      <c r="I2450" s="54"/>
      <c r="J2450" s="54"/>
      <c r="K2450" s="54"/>
      <c r="L2450" s="54"/>
      <c r="M2450" s="54"/>
      <c r="N2450" s="54"/>
      <c r="O2450" s="54"/>
      <c r="P2450" s="54"/>
      <c r="Q2450" s="54"/>
      <c r="S2450" s="24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</row>
    <row r="2451" ht="7.5" customHeight="1">
      <c r="A2451" s="1"/>
      <c r="B2451" s="24"/>
      <c r="C2451" s="24"/>
      <c r="D2451" s="24"/>
      <c r="F2451" s="54"/>
      <c r="G2451" s="54"/>
      <c r="H2451" s="54"/>
      <c r="I2451" s="54"/>
      <c r="J2451" s="54"/>
      <c r="K2451" s="54"/>
      <c r="L2451" s="54"/>
      <c r="M2451" s="54"/>
      <c r="N2451" s="54"/>
      <c r="O2451" s="54"/>
      <c r="P2451" s="54"/>
      <c r="Q2451" s="54"/>
      <c r="R2451" s="437"/>
      <c r="S2451" s="20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</row>
    <row r="2452" ht="7.5" customHeight="1">
      <c r="A2452" s="25"/>
      <c r="B2452" s="24"/>
      <c r="C2452" s="24"/>
      <c r="D2452" s="24"/>
      <c r="F2452" s="85">
        <v>7849.65</v>
      </c>
      <c r="G2452" s="86">
        <f>ROUND(F2452*mark_up,0)</f>
        <v>34460</v>
      </c>
      <c r="H2452" s="338"/>
      <c r="I2452" s="338" t="s">
        <v>25</v>
      </c>
      <c r="J2452" s="438"/>
      <c r="K2452" s="338" t="s">
        <v>25</v>
      </c>
      <c r="L2452" s="438"/>
      <c r="M2452" s="338" t="s">
        <v>25</v>
      </c>
      <c r="N2452" s="438"/>
      <c r="O2452" s="338" t="s">
        <v>25</v>
      </c>
      <c r="P2452" s="438"/>
      <c r="Q2452" s="338" t="s">
        <v>25</v>
      </c>
      <c r="R2452" s="437" t="s">
        <v>21</v>
      </c>
      <c r="S2452" s="157" t="s">
        <v>554</v>
      </c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</row>
    <row r="2453" ht="7.5" customHeight="1">
      <c r="A2453" s="6"/>
      <c r="B2453" s="24"/>
      <c r="C2453" s="24"/>
      <c r="D2453" s="24"/>
      <c r="F2453" s="87"/>
      <c r="G2453" s="87"/>
      <c r="H2453" s="132"/>
      <c r="I2453" s="132"/>
      <c r="J2453" s="439"/>
      <c r="K2453" s="132"/>
      <c r="L2453" s="439"/>
      <c r="M2453" s="132"/>
      <c r="N2453" s="439"/>
      <c r="O2453" s="132"/>
      <c r="P2453" s="439"/>
      <c r="Q2453" s="132"/>
      <c r="S2453" s="20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</row>
    <row r="2454" ht="7.5" customHeight="1">
      <c r="A2454" s="25"/>
      <c r="B2454" s="24"/>
      <c r="C2454" s="24"/>
      <c r="D2454" s="24"/>
      <c r="F2454" s="88"/>
      <c r="G2454" s="88"/>
      <c r="H2454" s="54"/>
      <c r="I2454" s="54"/>
      <c r="J2454" s="54"/>
      <c r="K2454" s="54"/>
      <c r="L2454" s="54"/>
      <c r="M2454" s="54"/>
      <c r="N2454" s="54"/>
      <c r="O2454" s="54"/>
      <c r="P2454" s="54"/>
      <c r="Q2454" s="54"/>
      <c r="R2454" s="437" t="s">
        <v>21</v>
      </c>
      <c r="S2454" s="157" t="s">
        <v>323</v>
      </c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</row>
    <row r="2455" ht="7.5" customHeight="1">
      <c r="A2455" s="1"/>
      <c r="B2455" s="24"/>
      <c r="C2455" s="24"/>
      <c r="D2455" s="24"/>
      <c r="F2455" s="88"/>
      <c r="G2455" s="88"/>
      <c r="H2455" s="54"/>
      <c r="I2455" s="54"/>
      <c r="J2455" s="54"/>
      <c r="K2455" s="54"/>
      <c r="L2455" s="54"/>
      <c r="M2455" s="54"/>
      <c r="N2455" s="54"/>
      <c r="O2455" s="54"/>
      <c r="P2455" s="54"/>
      <c r="Q2455" s="54"/>
      <c r="S2455" s="24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</row>
    <row r="2456" ht="7.5" customHeight="1">
      <c r="A2456" s="1"/>
      <c r="B2456" s="24"/>
      <c r="C2456" s="24"/>
      <c r="D2456" s="24"/>
      <c r="F2456" s="88"/>
      <c r="G2456" s="88"/>
      <c r="H2456" s="54"/>
      <c r="I2456" s="54"/>
      <c r="J2456" s="54"/>
      <c r="K2456" s="54"/>
      <c r="L2456" s="54"/>
      <c r="M2456" s="54"/>
      <c r="N2456" s="54"/>
      <c r="O2456" s="54"/>
      <c r="P2456" s="54"/>
      <c r="Q2456" s="54"/>
      <c r="S2456" s="20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</row>
    <row r="2457" ht="7.5" customHeight="1">
      <c r="A2457" s="1"/>
      <c r="B2457" s="24"/>
      <c r="C2457" s="20"/>
      <c r="D2457" s="24"/>
      <c r="F2457" s="89"/>
      <c r="G2457" s="90"/>
      <c r="H2457" s="365"/>
      <c r="I2457" s="365"/>
      <c r="J2457" s="365"/>
      <c r="K2457" s="208"/>
      <c r="L2457" s="365"/>
      <c r="M2457" s="208"/>
      <c r="N2457" s="208"/>
      <c r="O2457" s="208"/>
      <c r="P2457" s="208"/>
      <c r="Q2457" s="208"/>
      <c r="R2457" s="437" t="s">
        <v>21</v>
      </c>
      <c r="S2457" s="341" t="s">
        <v>555</v>
      </c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</row>
    <row r="2458" ht="7.5" customHeight="1">
      <c r="A2458" s="1"/>
      <c r="B2458" s="24"/>
      <c r="C2458" s="94" t="s">
        <v>556</v>
      </c>
      <c r="D2458" s="24"/>
      <c r="F2458" s="89"/>
      <c r="G2458" s="90"/>
      <c r="H2458" s="365"/>
      <c r="I2458" s="365"/>
      <c r="J2458" s="365"/>
      <c r="K2458" s="208"/>
      <c r="L2458" s="365"/>
      <c r="M2458" s="208"/>
      <c r="N2458" s="208"/>
      <c r="O2458" s="208"/>
      <c r="P2458" s="208"/>
      <c r="Q2458" s="208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</row>
    <row r="2459" ht="7.5" customHeight="1">
      <c r="A2459" s="1"/>
      <c r="B2459" s="24"/>
      <c r="C2459" s="24"/>
      <c r="D2459" s="24"/>
      <c r="F2459" s="89"/>
      <c r="G2459" s="90"/>
      <c r="H2459" s="365"/>
      <c r="I2459" s="365"/>
      <c r="J2459" s="365"/>
      <c r="K2459" s="208"/>
      <c r="L2459" s="365"/>
      <c r="M2459" s="208"/>
      <c r="N2459" s="208"/>
      <c r="O2459" s="208"/>
      <c r="P2459" s="208"/>
      <c r="Q2459" s="208"/>
      <c r="R2459" s="437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</row>
    <row r="2460" ht="7.5" customHeight="1">
      <c r="A2460" s="1"/>
      <c r="B2460" s="98"/>
      <c r="C2460" s="98"/>
      <c r="D2460" s="98"/>
      <c r="E2460" s="3"/>
      <c r="F2460" s="186"/>
      <c r="G2460" s="186"/>
      <c r="H2460" s="112"/>
      <c r="I2460" s="112"/>
      <c r="J2460" s="112"/>
      <c r="K2460" s="112"/>
      <c r="L2460" s="112"/>
      <c r="M2460" s="112"/>
      <c r="N2460" s="112"/>
      <c r="O2460" s="112"/>
      <c r="P2460" s="112"/>
      <c r="Q2460" s="112"/>
      <c r="R2460" s="112"/>
      <c r="S2460" s="112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</row>
    <row r="2461" ht="7.5" customHeight="1">
      <c r="A2461" s="1"/>
      <c r="B2461" s="433" t="s">
        <v>18</v>
      </c>
      <c r="C2461" s="71" t="s">
        <v>557</v>
      </c>
      <c r="D2461" s="182" t="s">
        <v>558</v>
      </c>
      <c r="E2461" s="372"/>
      <c r="F2461" s="73"/>
      <c r="G2461" s="73"/>
      <c r="H2461" s="372"/>
      <c r="I2461" s="372"/>
      <c r="J2461" s="372"/>
      <c r="K2461" s="372"/>
      <c r="L2461" s="372"/>
      <c r="M2461" s="372"/>
      <c r="N2461" s="372"/>
      <c r="O2461" s="372"/>
      <c r="P2461" s="372"/>
      <c r="Q2461" s="372"/>
      <c r="R2461" s="440" t="s">
        <v>21</v>
      </c>
      <c r="S2461" s="441" t="s">
        <v>559</v>
      </c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</row>
    <row r="2462" ht="7.5" customHeight="1">
      <c r="A2462" s="1"/>
      <c r="B2462" s="24"/>
      <c r="C2462" s="24"/>
      <c r="D2462" s="24"/>
      <c r="E2462" s="291"/>
      <c r="F2462" s="82"/>
      <c r="G2462" s="82"/>
      <c r="H2462" s="291"/>
      <c r="I2462" s="291"/>
      <c r="J2462" s="291"/>
      <c r="K2462" s="291"/>
      <c r="L2462" s="291"/>
      <c r="M2462" s="291"/>
      <c r="N2462" s="291"/>
      <c r="O2462" s="291"/>
      <c r="P2462" s="291"/>
      <c r="Q2462" s="291"/>
      <c r="R2462" s="20"/>
      <c r="S2462" s="20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</row>
    <row r="2463" ht="7.5" customHeight="1">
      <c r="A2463" s="1"/>
      <c r="B2463" s="24"/>
      <c r="C2463" s="24"/>
      <c r="D2463" s="24"/>
      <c r="E2463" s="92"/>
      <c r="F2463" s="105"/>
      <c r="G2463" s="105"/>
      <c r="H2463" s="92"/>
      <c r="I2463" s="92"/>
      <c r="J2463" s="92"/>
      <c r="K2463" s="92"/>
      <c r="L2463" s="92"/>
      <c r="M2463" s="92"/>
      <c r="N2463" s="92"/>
      <c r="O2463" s="92"/>
      <c r="P2463" s="92"/>
      <c r="Q2463" s="92"/>
      <c r="R2463" s="160" t="s">
        <v>21</v>
      </c>
      <c r="S2463" s="157" t="s">
        <v>560</v>
      </c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</row>
    <row r="2464" ht="7.5" customHeight="1">
      <c r="A2464" s="1"/>
      <c r="B2464" s="24"/>
      <c r="C2464" s="24"/>
      <c r="D2464" s="24"/>
      <c r="E2464" s="92"/>
      <c r="F2464" s="105"/>
      <c r="G2464" s="105"/>
      <c r="H2464" s="92"/>
      <c r="I2464" s="92"/>
      <c r="J2464" s="92"/>
      <c r="K2464" s="92"/>
      <c r="L2464" s="92"/>
      <c r="M2464" s="92"/>
      <c r="N2464" s="92"/>
      <c r="O2464" s="92"/>
      <c r="P2464" s="92"/>
      <c r="Q2464" s="92"/>
      <c r="R2464" s="20"/>
      <c r="S2464" s="24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</row>
    <row r="2465" ht="7.5" customHeight="1">
      <c r="A2465" s="1"/>
      <c r="B2465" s="24"/>
      <c r="C2465" s="24"/>
      <c r="D2465" s="24"/>
      <c r="E2465" s="92"/>
      <c r="F2465" s="105"/>
      <c r="G2465" s="105"/>
      <c r="H2465" s="92"/>
      <c r="I2465" s="92"/>
      <c r="J2465" s="92"/>
      <c r="K2465" s="92"/>
      <c r="L2465" s="92"/>
      <c r="M2465" s="92"/>
      <c r="N2465" s="92"/>
      <c r="O2465" s="92"/>
      <c r="P2465" s="92"/>
      <c r="Q2465" s="92"/>
      <c r="R2465" s="92"/>
      <c r="S2465" s="20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</row>
    <row r="2466" ht="7.5" customHeight="1">
      <c r="A2466" s="1"/>
      <c r="B2466" s="24"/>
      <c r="C2466" s="24"/>
      <c r="D2466" s="24"/>
      <c r="E2466" s="133" t="s">
        <v>25</v>
      </c>
      <c r="F2466" s="85">
        <v>854.625</v>
      </c>
      <c r="G2466" s="86">
        <f>ROUND(F2466*mark_up,0)</f>
        <v>3752</v>
      </c>
      <c r="H2466" s="374"/>
      <c r="I2466" s="135" t="s">
        <v>25</v>
      </c>
      <c r="J2466" s="292"/>
      <c r="K2466" s="135" t="s">
        <v>25</v>
      </c>
      <c r="L2466" s="374"/>
      <c r="M2466" s="135" t="s">
        <v>25</v>
      </c>
      <c r="N2466" s="374"/>
      <c r="O2466" s="135" t="s">
        <v>25</v>
      </c>
      <c r="P2466" s="374"/>
      <c r="Q2466" s="135" t="s">
        <v>25</v>
      </c>
      <c r="R2466" s="373" t="s">
        <v>21</v>
      </c>
      <c r="S2466" s="157" t="s">
        <v>561</v>
      </c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</row>
    <row r="2467" ht="7.5" customHeight="1">
      <c r="A2467" s="1"/>
      <c r="B2467" s="24"/>
      <c r="C2467" s="24"/>
      <c r="D2467" s="24"/>
      <c r="E2467" s="20"/>
      <c r="F2467" s="87"/>
      <c r="G2467" s="87"/>
      <c r="H2467" s="375"/>
      <c r="I2467" s="87"/>
      <c r="J2467" s="87"/>
      <c r="K2467" s="87"/>
      <c r="L2467" s="375"/>
      <c r="M2467" s="87"/>
      <c r="N2467" s="375"/>
      <c r="O2467" s="87"/>
      <c r="P2467" s="375"/>
      <c r="Q2467" s="87"/>
      <c r="R2467" s="20"/>
      <c r="S2467" s="20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</row>
    <row r="2468" ht="7.5" customHeight="1">
      <c r="A2468" s="1"/>
      <c r="B2468" s="24"/>
      <c r="C2468" s="24"/>
      <c r="D2468" s="24"/>
      <c r="E2468" s="92"/>
      <c r="F2468" s="105"/>
      <c r="G2468" s="105"/>
      <c r="H2468" s="92"/>
      <c r="I2468" s="92"/>
      <c r="J2468" s="92"/>
      <c r="K2468" s="92"/>
      <c r="L2468" s="92"/>
      <c r="M2468" s="92"/>
      <c r="N2468" s="92"/>
      <c r="O2468" s="92"/>
      <c r="P2468" s="92"/>
      <c r="Q2468" s="92"/>
      <c r="R2468" s="373" t="s">
        <v>21</v>
      </c>
      <c r="S2468" s="157" t="s">
        <v>562</v>
      </c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</row>
    <row r="2469" ht="7.5" customHeight="1">
      <c r="A2469" s="1"/>
      <c r="B2469" s="24"/>
      <c r="C2469" s="24"/>
      <c r="D2469" s="24"/>
      <c r="F2469" s="105"/>
      <c r="G2469" s="105"/>
      <c r="R2469" s="20"/>
      <c r="S2469" s="24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</row>
    <row r="2470" ht="7.5" customHeight="1">
      <c r="A2470" s="1"/>
      <c r="B2470" s="24"/>
      <c r="C2470" s="20"/>
      <c r="D2470" s="24"/>
      <c r="F2470" s="105"/>
      <c r="G2470" s="105"/>
      <c r="R2470" s="442"/>
      <c r="S2470" s="20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</row>
    <row r="2471" ht="7.5" customHeight="1">
      <c r="A2471" s="1"/>
      <c r="B2471" s="24"/>
      <c r="C2471" s="94" t="s">
        <v>563</v>
      </c>
      <c r="D2471" s="24"/>
      <c r="E2471" s="92"/>
      <c r="F2471" s="105"/>
      <c r="G2471" s="105"/>
      <c r="H2471" s="92"/>
      <c r="I2471" s="92"/>
      <c r="J2471" s="92"/>
      <c r="K2471" s="92"/>
      <c r="L2471" s="92"/>
      <c r="M2471" s="92"/>
      <c r="N2471" s="92"/>
      <c r="O2471" s="92"/>
      <c r="P2471" s="92"/>
      <c r="Q2471" s="92"/>
      <c r="R2471" s="373" t="s">
        <v>21</v>
      </c>
      <c r="S2471" s="157" t="s">
        <v>323</v>
      </c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</row>
    <row r="2472" ht="7.5" customHeight="1">
      <c r="A2472" s="15"/>
      <c r="B2472" s="24"/>
      <c r="C2472" s="24"/>
      <c r="D2472" s="24"/>
      <c r="E2472" s="92"/>
      <c r="F2472" s="105"/>
      <c r="G2472" s="105"/>
      <c r="H2472" s="92"/>
      <c r="I2472" s="92"/>
      <c r="J2472" s="92"/>
      <c r="K2472" s="92"/>
      <c r="L2472" s="92"/>
      <c r="M2472" s="92"/>
      <c r="N2472" s="92"/>
      <c r="O2472" s="92"/>
      <c r="P2472" s="92"/>
      <c r="Q2472" s="92"/>
      <c r="R2472" s="20"/>
      <c r="S2472" s="24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</row>
    <row r="2473" ht="7.5" customHeight="1">
      <c r="A2473" s="15"/>
      <c r="B2473" s="98"/>
      <c r="C2473" s="98"/>
      <c r="D2473" s="98"/>
      <c r="E2473" s="387"/>
      <c r="F2473" s="186"/>
      <c r="G2473" s="186"/>
      <c r="H2473" s="387"/>
      <c r="I2473" s="387"/>
      <c r="J2473" s="387"/>
      <c r="K2473" s="387"/>
      <c r="L2473" s="387"/>
      <c r="M2473" s="387"/>
      <c r="N2473" s="387"/>
      <c r="O2473" s="387"/>
      <c r="P2473" s="387"/>
      <c r="Q2473" s="387"/>
      <c r="R2473" s="387"/>
      <c r="S2473" s="98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</row>
    <row r="2474" ht="7.5" customHeight="1">
      <c r="A2474" s="15"/>
      <c r="B2474" s="329" t="s">
        <v>18</v>
      </c>
      <c r="C2474" s="107" t="s">
        <v>564</v>
      </c>
      <c r="D2474" s="443" t="s">
        <v>565</v>
      </c>
      <c r="E2474" s="344" t="s">
        <v>25</v>
      </c>
      <c r="F2474" s="227"/>
      <c r="G2474" s="261"/>
      <c r="H2474" s="345"/>
      <c r="I2474" s="393"/>
      <c r="J2474" s="345"/>
      <c r="K2474" s="393"/>
      <c r="L2474" s="345"/>
      <c r="M2474" s="393"/>
      <c r="N2474" s="343"/>
      <c r="O2474" s="59"/>
      <c r="P2474" s="393"/>
      <c r="Q2474" s="343"/>
      <c r="R2474" s="435" t="s">
        <v>21</v>
      </c>
      <c r="S2474" s="346" t="s">
        <v>566</v>
      </c>
      <c r="T2474" s="6"/>
      <c r="U2474" s="6"/>
      <c r="V2474" s="7"/>
      <c r="W2474" s="7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</row>
    <row r="2475" ht="7.5" customHeight="1">
      <c r="A2475" s="1"/>
      <c r="C2475" s="24"/>
      <c r="D2475" s="24"/>
      <c r="F2475" s="89"/>
      <c r="G2475" s="198"/>
      <c r="H2475" s="334"/>
      <c r="I2475" s="336"/>
      <c r="J2475" s="334"/>
      <c r="K2475" s="336"/>
      <c r="L2475" s="334"/>
      <c r="M2475" s="336"/>
      <c r="N2475" s="208"/>
      <c r="O2475" s="362"/>
      <c r="P2475" s="336"/>
      <c r="Q2475" s="208"/>
      <c r="T2475" s="6"/>
      <c r="U2475" s="6"/>
      <c r="V2475" s="6"/>
      <c r="W2475" s="7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</row>
    <row r="2476" ht="7.5" customHeight="1">
      <c r="A2476" s="1"/>
      <c r="C2476" s="24"/>
      <c r="D2476" s="24"/>
      <c r="F2476" s="89"/>
      <c r="G2476" s="168"/>
      <c r="H2476" s="334"/>
      <c r="I2476" s="362"/>
      <c r="J2476" s="334"/>
      <c r="K2476" s="362"/>
      <c r="L2476" s="334"/>
      <c r="M2476" s="362"/>
      <c r="N2476" s="208"/>
      <c r="O2476" s="362"/>
      <c r="P2476" s="336"/>
      <c r="Q2476" s="208"/>
      <c r="R2476" s="437" t="s">
        <v>21</v>
      </c>
      <c r="S2476" s="341" t="s">
        <v>567</v>
      </c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</row>
    <row r="2477" ht="7.5" customHeight="1">
      <c r="A2477" s="1"/>
      <c r="C2477" s="24"/>
      <c r="D2477" s="24"/>
      <c r="F2477" s="89"/>
      <c r="G2477" s="168"/>
      <c r="H2477" s="361"/>
      <c r="I2477" s="362"/>
      <c r="J2477" s="334"/>
      <c r="K2477" s="362"/>
      <c r="L2477" s="334"/>
      <c r="M2477" s="362"/>
      <c r="N2477" s="361"/>
      <c r="O2477" s="362"/>
      <c r="P2477" s="362"/>
      <c r="Q2477" s="208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</row>
    <row r="2478" ht="7.5" customHeight="1">
      <c r="A2478" s="1"/>
      <c r="C2478" s="24"/>
      <c r="D2478" s="24"/>
      <c r="F2478" s="89"/>
      <c r="G2478" s="168"/>
      <c r="H2478" s="361"/>
      <c r="I2478" s="362"/>
      <c r="J2478" s="334"/>
      <c r="K2478" s="362"/>
      <c r="L2478" s="334"/>
      <c r="M2478" s="362"/>
      <c r="N2478" s="361"/>
      <c r="O2478" s="362"/>
      <c r="P2478" s="362"/>
      <c r="Q2478" s="208"/>
      <c r="R2478" s="58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</row>
    <row r="2479" ht="7.5" customHeight="1">
      <c r="A2479" s="1"/>
      <c r="C2479" s="24"/>
      <c r="D2479" s="24"/>
      <c r="F2479" s="85">
        <v>6574.05</v>
      </c>
      <c r="G2479" s="86">
        <f>ROUND(F2479*mark_up,0)</f>
        <v>28860</v>
      </c>
      <c r="H2479" s="338"/>
      <c r="I2479" s="338" t="s">
        <v>25</v>
      </c>
      <c r="J2479" s="339"/>
      <c r="K2479" s="338" t="s">
        <v>25</v>
      </c>
      <c r="L2479" s="339"/>
      <c r="M2479" s="338" t="s">
        <v>25</v>
      </c>
      <c r="N2479" s="339"/>
      <c r="O2479" s="338" t="s">
        <v>25</v>
      </c>
      <c r="P2479" s="339"/>
      <c r="Q2479" s="338" t="s">
        <v>25</v>
      </c>
      <c r="R2479" s="437" t="s">
        <v>21</v>
      </c>
      <c r="S2479" s="157" t="s">
        <v>568</v>
      </c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</row>
    <row r="2480" ht="7.5" customHeight="1">
      <c r="A2480" s="1"/>
      <c r="C2480" s="24"/>
      <c r="D2480" s="24"/>
      <c r="F2480" s="87"/>
      <c r="G2480" s="87"/>
      <c r="H2480" s="340"/>
      <c r="I2480" s="132"/>
      <c r="J2480" s="132"/>
      <c r="K2480" s="132"/>
      <c r="L2480" s="132"/>
      <c r="M2480" s="132"/>
      <c r="N2480" s="132"/>
      <c r="O2480" s="132"/>
      <c r="P2480" s="132"/>
      <c r="Q2480" s="132"/>
      <c r="S2480" s="24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</row>
    <row r="2481" ht="7.5" customHeight="1">
      <c r="A2481" s="1"/>
      <c r="C2481" s="24"/>
      <c r="D2481" s="24"/>
      <c r="F2481" s="105"/>
      <c r="G2481" s="105"/>
      <c r="S2481" s="20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</row>
    <row r="2482" ht="7.5" customHeight="1">
      <c r="A2482" s="1"/>
      <c r="C2482" s="20"/>
      <c r="D2482" s="24"/>
      <c r="F2482" s="104"/>
      <c r="G2482" s="77"/>
      <c r="H2482" s="336"/>
      <c r="I2482" s="336"/>
      <c r="J2482" s="336"/>
      <c r="K2482" s="336"/>
      <c r="L2482" s="336"/>
      <c r="M2482" s="336"/>
      <c r="N2482" s="336"/>
      <c r="O2482" s="336"/>
      <c r="P2482" s="336"/>
      <c r="Q2482" s="336"/>
      <c r="R2482" s="437" t="s">
        <v>21</v>
      </c>
      <c r="S2482" s="157" t="s">
        <v>569</v>
      </c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</row>
    <row r="2483" ht="7.5" customHeight="1">
      <c r="A2483" s="1"/>
      <c r="C2483" s="94" t="s">
        <v>570</v>
      </c>
      <c r="D2483" s="24"/>
      <c r="F2483" s="163"/>
      <c r="G2483" s="77"/>
      <c r="H2483" s="336"/>
      <c r="I2483" s="336"/>
      <c r="J2483" s="336"/>
      <c r="K2483" s="336"/>
      <c r="L2483" s="336"/>
      <c r="M2483" s="336"/>
      <c r="N2483" s="336"/>
      <c r="O2483" s="336"/>
      <c r="P2483" s="336"/>
      <c r="Q2483" s="336"/>
      <c r="S2483" s="24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</row>
    <row r="2484" ht="7.5" customHeight="1">
      <c r="A2484" s="1"/>
      <c r="C2484" s="24"/>
      <c r="D2484" s="24"/>
      <c r="F2484" s="105"/>
      <c r="G2484" s="77"/>
      <c r="H2484" s="336"/>
      <c r="I2484" s="336"/>
      <c r="J2484" s="336"/>
      <c r="K2484" s="336"/>
      <c r="L2484" s="336"/>
      <c r="M2484" s="336"/>
      <c r="N2484" s="336"/>
      <c r="O2484" s="336"/>
      <c r="P2484" s="336"/>
      <c r="Q2484" s="336"/>
      <c r="R2484" s="437"/>
      <c r="S2484" s="20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</row>
    <row r="2485" ht="7.5" customHeight="1">
      <c r="A2485" s="1"/>
      <c r="B2485" s="3"/>
      <c r="C2485" s="98"/>
      <c r="D2485" s="98"/>
      <c r="E2485" s="3"/>
      <c r="F2485" s="186"/>
      <c r="G2485" s="111"/>
      <c r="H2485" s="444"/>
      <c r="I2485" s="444"/>
      <c r="J2485" s="444"/>
      <c r="K2485" s="444"/>
      <c r="L2485" s="444"/>
      <c r="M2485" s="444"/>
      <c r="N2485" s="444"/>
      <c r="O2485" s="444"/>
      <c r="P2485" s="444"/>
      <c r="Q2485" s="444"/>
      <c r="R2485" s="445"/>
      <c r="S2485" s="44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</row>
    <row r="2486" ht="7.5" customHeight="1">
      <c r="A2486" s="1"/>
      <c r="B2486" s="258" t="s">
        <v>18</v>
      </c>
      <c r="C2486" s="107" t="s">
        <v>571</v>
      </c>
      <c r="D2486" s="205" t="s">
        <v>572</v>
      </c>
      <c r="E2486" s="208" t="s">
        <v>25</v>
      </c>
      <c r="F2486" s="89"/>
      <c r="G2486" s="105"/>
      <c r="R2486" s="437" t="s">
        <v>21</v>
      </c>
      <c r="S2486" s="157" t="s">
        <v>566</v>
      </c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</row>
    <row r="2487" ht="7.5" customHeight="1">
      <c r="A2487" s="1"/>
      <c r="C2487" s="24"/>
      <c r="D2487" s="24"/>
      <c r="F2487" s="89"/>
      <c r="G2487" s="105"/>
      <c r="S2487" s="20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</row>
    <row r="2488" ht="7.5" customHeight="1">
      <c r="A2488" s="1"/>
      <c r="C2488" s="24"/>
      <c r="D2488" s="24"/>
      <c r="F2488" s="89"/>
      <c r="G2488" s="105"/>
      <c r="R2488" s="437" t="s">
        <v>21</v>
      </c>
      <c r="S2488" s="157" t="s">
        <v>573</v>
      </c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</row>
    <row r="2489" ht="7.5" customHeight="1">
      <c r="A2489" s="25"/>
      <c r="C2489" s="24"/>
      <c r="D2489" s="24"/>
      <c r="F2489" s="89"/>
      <c r="G2489" s="105"/>
      <c r="S2489" s="24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</row>
    <row r="2490" ht="7.5" customHeight="1">
      <c r="A2490" s="25"/>
      <c r="C2490" s="24"/>
      <c r="D2490" s="24"/>
      <c r="F2490" s="89"/>
      <c r="G2490" s="105"/>
      <c r="S2490" s="20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</row>
    <row r="2491" ht="7.5" customHeight="1">
      <c r="A2491" s="25"/>
      <c r="C2491" s="24"/>
      <c r="D2491" s="24"/>
      <c r="F2491" s="104"/>
      <c r="G2491" s="77"/>
      <c r="H2491" s="208"/>
      <c r="I2491" s="336"/>
      <c r="J2491" s="364"/>
      <c r="K2491" s="336"/>
      <c r="L2491" s="364"/>
      <c r="M2491" s="336"/>
      <c r="N2491" s="208"/>
      <c r="O2491" s="336"/>
      <c r="P2491" s="336"/>
      <c r="Q2491" s="336"/>
      <c r="R2491" s="437" t="s">
        <v>21</v>
      </c>
      <c r="S2491" s="157" t="s">
        <v>574</v>
      </c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</row>
    <row r="2492" ht="7.5" customHeight="1">
      <c r="A2492" s="1"/>
      <c r="C2492" s="24"/>
      <c r="D2492" s="24"/>
      <c r="F2492" s="85">
        <v>7400.4</v>
      </c>
      <c r="G2492" s="86">
        <f>ROUND(F2492*mark_up,0)</f>
        <v>32488</v>
      </c>
      <c r="H2492" s="338"/>
      <c r="I2492" s="338" t="s">
        <v>25</v>
      </c>
      <c r="J2492" s="339"/>
      <c r="K2492" s="338" t="s">
        <v>25</v>
      </c>
      <c r="L2492" s="339"/>
      <c r="M2492" s="338" t="s">
        <v>25</v>
      </c>
      <c r="N2492" s="339"/>
      <c r="O2492" s="338" t="s">
        <v>25</v>
      </c>
      <c r="P2492" s="339"/>
      <c r="Q2492" s="338" t="s">
        <v>25</v>
      </c>
      <c r="S2492" s="20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</row>
    <row r="2493" ht="7.5" customHeight="1">
      <c r="A2493" s="1"/>
      <c r="C2493" s="24"/>
      <c r="D2493" s="24"/>
      <c r="F2493" s="87"/>
      <c r="G2493" s="87"/>
      <c r="H2493" s="340"/>
      <c r="I2493" s="132"/>
      <c r="J2493" s="132"/>
      <c r="K2493" s="132"/>
      <c r="L2493" s="132"/>
      <c r="M2493" s="132"/>
      <c r="N2493" s="132"/>
      <c r="O2493" s="132"/>
      <c r="P2493" s="132"/>
      <c r="Q2493" s="132"/>
      <c r="R2493" s="437" t="s">
        <v>21</v>
      </c>
      <c r="S2493" s="303" t="s">
        <v>575</v>
      </c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</row>
    <row r="2494" ht="7.5" customHeight="1">
      <c r="A2494" s="1"/>
      <c r="C2494" s="24"/>
      <c r="D2494" s="24"/>
      <c r="F2494" s="337"/>
      <c r="G2494" s="336"/>
      <c r="H2494" s="208"/>
      <c r="I2494" s="336"/>
      <c r="J2494" s="364"/>
      <c r="K2494" s="336"/>
      <c r="L2494" s="364"/>
      <c r="M2494" s="336"/>
      <c r="N2494" s="208"/>
      <c r="O2494" s="336"/>
      <c r="P2494" s="336"/>
      <c r="Q2494" s="336"/>
      <c r="S2494" s="24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</row>
    <row r="2495" ht="7.5" customHeight="1">
      <c r="A2495" s="1"/>
      <c r="C2495" s="24"/>
      <c r="D2495" s="24"/>
      <c r="F2495" s="342"/>
      <c r="G2495" s="342"/>
      <c r="H2495" s="342"/>
      <c r="I2495" s="342"/>
      <c r="J2495" s="342"/>
      <c r="K2495" s="342"/>
      <c r="L2495" s="342"/>
      <c r="M2495" s="342"/>
      <c r="N2495" s="342"/>
      <c r="O2495" s="342"/>
      <c r="P2495" s="342"/>
      <c r="Q2495" s="342"/>
      <c r="R2495" s="437"/>
      <c r="S2495" s="24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</row>
    <row r="2496" ht="7.5" customHeight="1">
      <c r="A2496" s="1"/>
      <c r="C2496" s="20"/>
      <c r="D2496" s="24"/>
      <c r="R2496" s="58"/>
      <c r="S2496" s="24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</row>
    <row r="2497" ht="7.5" customHeight="1">
      <c r="A2497" s="1"/>
      <c r="C2497" s="94" t="s">
        <v>576</v>
      </c>
      <c r="D2497" s="24"/>
      <c r="R2497" s="58"/>
      <c r="S2497" s="24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</row>
    <row r="2498" ht="7.5" customHeight="1">
      <c r="A2498" s="1"/>
      <c r="C2498" s="24"/>
      <c r="D2498" s="24"/>
      <c r="R2498" s="58"/>
      <c r="S2498" s="24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</row>
    <row r="2499" ht="7.5" customHeight="1">
      <c r="A2499" s="1"/>
      <c r="B2499" s="3"/>
      <c r="C2499" s="98"/>
      <c r="D2499" s="98"/>
      <c r="E2499" s="3"/>
      <c r="F2499" s="112"/>
      <c r="G2499" s="112"/>
      <c r="H2499" s="112"/>
      <c r="I2499" s="112"/>
      <c r="J2499" s="112"/>
      <c r="K2499" s="112"/>
      <c r="L2499" s="112"/>
      <c r="M2499" s="112"/>
      <c r="N2499" s="112"/>
      <c r="O2499" s="112"/>
      <c r="P2499" s="112"/>
      <c r="Q2499" s="112"/>
      <c r="R2499" s="58"/>
      <c r="S2499" s="20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</row>
    <row r="2500" ht="11.25" customHeight="1">
      <c r="A2500" s="1"/>
      <c r="B2500" s="351"/>
      <c r="C2500" s="32"/>
      <c r="D2500" s="32"/>
      <c r="E2500" s="32"/>
      <c r="F2500" s="32"/>
      <c r="G2500" s="32"/>
      <c r="H2500" s="32"/>
      <c r="I2500" s="32"/>
      <c r="J2500" s="32"/>
      <c r="K2500" s="32"/>
      <c r="L2500" s="32"/>
      <c r="M2500" s="32"/>
      <c r="N2500" s="32"/>
      <c r="O2500" s="32"/>
      <c r="P2500" s="32"/>
      <c r="Q2500" s="32"/>
      <c r="R2500" s="32"/>
      <c r="S2500" s="165" t="s">
        <v>43</v>
      </c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</row>
    <row r="2501" ht="11.25" customHeight="1">
      <c r="A2501" s="1"/>
      <c r="B2501" s="54"/>
      <c r="C2501" s="88"/>
      <c r="D2501" s="54"/>
      <c r="E2501" s="54"/>
      <c r="F2501" s="54"/>
      <c r="G2501" s="54"/>
      <c r="H2501" s="54"/>
      <c r="I2501" s="54"/>
      <c r="J2501" s="54"/>
      <c r="K2501" s="54"/>
      <c r="L2501" s="54"/>
      <c r="M2501" s="54"/>
      <c r="N2501" s="54"/>
      <c r="O2501" s="54"/>
      <c r="P2501" s="54"/>
      <c r="Q2501" s="54"/>
      <c r="R2501" s="58"/>
      <c r="S2501" s="87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</row>
    <row r="2502" ht="11.25" customHeight="1">
      <c r="A2502" s="1"/>
      <c r="B2502" s="352" t="s">
        <v>577</v>
      </c>
      <c r="C2502" s="353"/>
      <c r="D2502" s="353"/>
      <c r="E2502" s="353"/>
      <c r="F2502" s="353"/>
      <c r="G2502" s="353"/>
      <c r="H2502" s="353"/>
      <c r="I2502" s="353"/>
      <c r="J2502" s="353"/>
      <c r="K2502" s="353"/>
      <c r="L2502" s="353"/>
      <c r="M2502" s="353"/>
      <c r="N2502" s="353"/>
      <c r="O2502" s="353"/>
      <c r="P2502" s="353"/>
      <c r="Q2502" s="353"/>
      <c r="R2502" s="353"/>
      <c r="S2502" s="353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</row>
    <row r="2503" ht="61.5" customHeight="1">
      <c r="A2503" s="1"/>
      <c r="B2503" s="2"/>
      <c r="C2503" s="3"/>
      <c r="D2503" s="3"/>
      <c r="E2503" s="61"/>
      <c r="F2503" s="61"/>
      <c r="G2503" s="61"/>
      <c r="H2503" s="61"/>
      <c r="I2503" s="61"/>
      <c r="J2503" s="61"/>
      <c r="K2503" s="61"/>
      <c r="L2503" s="61"/>
      <c r="M2503" s="61"/>
      <c r="N2503" s="432"/>
      <c r="O2503" s="62" t="s">
        <v>5</v>
      </c>
      <c r="P2503" s="63"/>
      <c r="Q2503" s="63"/>
      <c r="R2503" s="63"/>
      <c r="S2503" s="64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</row>
    <row r="2504" ht="34.5" customHeight="1">
      <c r="A2504" s="1"/>
      <c r="B2504" s="244" t="s">
        <v>6</v>
      </c>
      <c r="C2504" s="244" t="s">
        <v>7</v>
      </c>
      <c r="D2504" s="244" t="s">
        <v>8</v>
      </c>
      <c r="E2504" s="244" t="s">
        <v>9</v>
      </c>
      <c r="F2504" s="245" t="s">
        <v>10</v>
      </c>
      <c r="G2504" s="246" t="s">
        <v>11</v>
      </c>
      <c r="H2504" s="245" t="s">
        <v>10</v>
      </c>
      <c r="I2504" s="246" t="s">
        <v>12</v>
      </c>
      <c r="J2504" s="245" t="s">
        <v>10</v>
      </c>
      <c r="K2504" s="246" t="s">
        <v>13</v>
      </c>
      <c r="L2504" s="245" t="s">
        <v>10</v>
      </c>
      <c r="M2504" s="246" t="s">
        <v>14</v>
      </c>
      <c r="N2504" s="245" t="s">
        <v>10</v>
      </c>
      <c r="O2504" s="246" t="s">
        <v>15</v>
      </c>
      <c r="P2504" s="245" t="s">
        <v>10</v>
      </c>
      <c r="Q2504" s="246" t="s">
        <v>16</v>
      </c>
      <c r="R2504" s="247" t="s">
        <v>17</v>
      </c>
      <c r="S2504" s="69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</row>
    <row r="2505" ht="7.5" customHeight="1">
      <c r="A2505" s="1"/>
      <c r="B2505" s="329" t="s">
        <v>18</v>
      </c>
      <c r="C2505" s="107" t="s">
        <v>578</v>
      </c>
      <c r="D2505" s="72" t="s">
        <v>579</v>
      </c>
      <c r="E2505" s="343" t="s">
        <v>25</v>
      </c>
      <c r="F2505" s="344"/>
      <c r="G2505" s="345"/>
      <c r="H2505" s="345"/>
      <c r="I2505" s="345"/>
      <c r="J2505" s="345"/>
      <c r="K2505" s="345"/>
      <c r="L2505" s="345"/>
      <c r="M2505" s="345"/>
      <c r="N2505" s="345"/>
      <c r="O2505" s="345"/>
      <c r="P2505" s="345"/>
      <c r="Q2505" s="334"/>
      <c r="R2505" s="437" t="s">
        <v>21</v>
      </c>
      <c r="S2505" s="157" t="s">
        <v>47</v>
      </c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</row>
    <row r="2506" ht="7.5" customHeight="1">
      <c r="A2506" s="1"/>
      <c r="C2506" s="24"/>
      <c r="D2506" s="24"/>
      <c r="F2506" s="332"/>
      <c r="G2506" s="334"/>
      <c r="H2506" s="334"/>
      <c r="I2506" s="334"/>
      <c r="J2506" s="334"/>
      <c r="K2506" s="334"/>
      <c r="L2506" s="334"/>
      <c r="M2506" s="334"/>
      <c r="N2506" s="334"/>
      <c r="O2506" s="334"/>
      <c r="P2506" s="334"/>
      <c r="Q2506" s="334"/>
      <c r="S2506" s="20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</row>
    <row r="2507" ht="7.5" customHeight="1">
      <c r="A2507" s="1"/>
      <c r="C2507" s="24"/>
      <c r="D2507" s="24"/>
      <c r="F2507" s="332"/>
      <c r="G2507" s="334"/>
      <c r="H2507" s="334"/>
      <c r="I2507" s="334"/>
      <c r="J2507" s="334"/>
      <c r="K2507" s="334"/>
      <c r="L2507" s="334"/>
      <c r="M2507" s="334"/>
      <c r="N2507" s="334"/>
      <c r="O2507" s="334"/>
      <c r="P2507" s="334"/>
      <c r="Q2507" s="334"/>
      <c r="R2507" s="437" t="s">
        <v>21</v>
      </c>
      <c r="S2507" s="157" t="s">
        <v>580</v>
      </c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</row>
    <row r="2508" ht="7.5" customHeight="1">
      <c r="A2508" s="1"/>
      <c r="C2508" s="24"/>
      <c r="D2508" s="24"/>
      <c r="F2508" s="332"/>
      <c r="G2508" s="334"/>
      <c r="H2508" s="334"/>
      <c r="I2508" s="334"/>
      <c r="J2508" s="334"/>
      <c r="K2508" s="334"/>
      <c r="L2508" s="334"/>
      <c r="M2508" s="334"/>
      <c r="N2508" s="334"/>
      <c r="O2508" s="334"/>
      <c r="P2508" s="334"/>
      <c r="Q2508" s="334"/>
      <c r="S2508" s="24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</row>
    <row r="2509" ht="7.5" customHeight="1">
      <c r="A2509" s="1"/>
      <c r="C2509" s="24"/>
      <c r="D2509" s="24"/>
      <c r="F2509" s="332"/>
      <c r="G2509" s="334"/>
      <c r="H2509" s="334"/>
      <c r="I2509" s="334"/>
      <c r="J2509" s="334"/>
      <c r="K2509" s="334"/>
      <c r="L2509" s="334"/>
      <c r="M2509" s="334"/>
      <c r="N2509" s="334"/>
      <c r="O2509" s="334"/>
      <c r="P2509" s="334"/>
      <c r="Q2509" s="334"/>
      <c r="R2509" s="93"/>
      <c r="S2509" s="24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</row>
    <row r="2510" ht="7.5" customHeight="1">
      <c r="A2510" s="1"/>
      <c r="C2510" s="24"/>
      <c r="D2510" s="24"/>
      <c r="F2510" s="337"/>
      <c r="G2510" s="336"/>
      <c r="H2510" s="208"/>
      <c r="I2510" s="336"/>
      <c r="J2510" s="377"/>
      <c r="K2510" s="336"/>
      <c r="L2510" s="377"/>
      <c r="M2510" s="336"/>
      <c r="N2510" s="208"/>
      <c r="O2510" s="336"/>
      <c r="P2510" s="336"/>
      <c r="Q2510" s="336"/>
      <c r="R2510" s="93"/>
      <c r="S2510" s="24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</row>
    <row r="2511" ht="7.5" customHeight="1">
      <c r="A2511" s="1"/>
      <c r="C2511" s="24"/>
      <c r="D2511" s="24"/>
      <c r="R2511" s="93"/>
      <c r="S2511" s="20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6"/>
    </row>
    <row r="2512" ht="7.5" customHeight="1">
      <c r="A2512" s="1"/>
      <c r="C2512" s="24"/>
      <c r="D2512" s="24"/>
      <c r="F2512" s="105"/>
      <c r="G2512" s="105"/>
      <c r="R2512" s="437" t="s">
        <v>21</v>
      </c>
      <c r="S2512" s="157" t="s">
        <v>581</v>
      </c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</row>
    <row r="2513" ht="7.5" customHeight="1">
      <c r="A2513" s="1"/>
      <c r="C2513" s="24"/>
      <c r="D2513" s="24"/>
      <c r="F2513" s="85">
        <v>1037.4</v>
      </c>
      <c r="G2513" s="86">
        <f>ROUND(F2513*mark_up,0)</f>
        <v>4554</v>
      </c>
      <c r="H2513" s="338"/>
      <c r="I2513" s="338" t="s">
        <v>25</v>
      </c>
      <c r="J2513" s="339"/>
      <c r="K2513" s="338" t="s">
        <v>25</v>
      </c>
      <c r="L2513" s="339"/>
      <c r="M2513" s="338" t="s">
        <v>25</v>
      </c>
      <c r="N2513" s="339"/>
      <c r="O2513" s="338" t="s">
        <v>25</v>
      </c>
      <c r="P2513" s="339"/>
      <c r="Q2513" s="338" t="s">
        <v>25</v>
      </c>
      <c r="S2513" s="24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</row>
    <row r="2514" ht="7.5" customHeight="1">
      <c r="A2514" s="1"/>
      <c r="C2514" s="24"/>
      <c r="D2514" s="24"/>
      <c r="F2514" s="87"/>
      <c r="G2514" s="87"/>
      <c r="H2514" s="340"/>
      <c r="I2514" s="132"/>
      <c r="J2514" s="132"/>
      <c r="K2514" s="132"/>
      <c r="L2514" s="132"/>
      <c r="M2514" s="132"/>
      <c r="N2514" s="132"/>
      <c r="O2514" s="132"/>
      <c r="P2514" s="132"/>
      <c r="Q2514" s="132"/>
      <c r="S2514" s="20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</row>
    <row r="2515" ht="7.5" customHeight="1">
      <c r="A2515" s="25"/>
      <c r="C2515" s="24"/>
      <c r="D2515" s="24"/>
      <c r="F2515" s="105"/>
      <c r="G2515" s="105"/>
      <c r="H2515" s="197"/>
      <c r="I2515" s="197"/>
      <c r="J2515" s="197"/>
      <c r="K2515" s="197"/>
      <c r="L2515" s="197"/>
      <c r="M2515" s="197"/>
      <c r="N2515" s="197"/>
      <c r="O2515" s="197"/>
      <c r="P2515" s="197"/>
      <c r="Q2515" s="197"/>
      <c r="R2515" s="437" t="s">
        <v>21</v>
      </c>
      <c r="S2515" s="157" t="s">
        <v>582</v>
      </c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</row>
    <row r="2516" ht="7.5" customHeight="1">
      <c r="A2516" s="7"/>
      <c r="C2516" s="24"/>
      <c r="D2516" s="24"/>
      <c r="F2516" s="105"/>
      <c r="G2516" s="105"/>
      <c r="H2516" s="197"/>
      <c r="I2516" s="197"/>
      <c r="J2516" s="197"/>
      <c r="K2516" s="197"/>
      <c r="L2516" s="197"/>
      <c r="M2516" s="197"/>
      <c r="N2516" s="197"/>
      <c r="O2516" s="197"/>
      <c r="P2516" s="197"/>
      <c r="Q2516" s="197"/>
      <c r="S2516" s="24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</row>
    <row r="2517" ht="7.5" customHeight="1">
      <c r="A2517" s="7"/>
      <c r="C2517" s="24"/>
      <c r="D2517" s="24"/>
      <c r="F2517" s="89"/>
      <c r="G2517" s="90"/>
      <c r="H2517" s="365"/>
      <c r="I2517" s="365"/>
      <c r="J2517" s="365"/>
      <c r="K2517" s="208"/>
      <c r="L2517" s="365"/>
      <c r="M2517" s="208"/>
      <c r="N2517" s="208"/>
      <c r="O2517" s="208"/>
      <c r="P2517" s="208"/>
      <c r="Q2517" s="208"/>
      <c r="R2517" s="58"/>
      <c r="S2517" s="20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</row>
    <row r="2518" ht="7.5" customHeight="1">
      <c r="A2518" s="1"/>
      <c r="C2518" s="24"/>
      <c r="D2518" s="24"/>
      <c r="F2518" s="105"/>
      <c r="G2518" s="105"/>
      <c r="H2518" s="197"/>
      <c r="I2518" s="197"/>
      <c r="J2518" s="197"/>
      <c r="K2518" s="197"/>
      <c r="L2518" s="197"/>
      <c r="M2518" s="197"/>
      <c r="N2518" s="197"/>
      <c r="O2518" s="197"/>
      <c r="P2518" s="197"/>
      <c r="Q2518" s="197"/>
      <c r="R2518" s="437" t="s">
        <v>21</v>
      </c>
      <c r="S2518" s="264" t="s">
        <v>583</v>
      </c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</row>
    <row r="2519" ht="7.5" customHeight="1">
      <c r="A2519" s="1"/>
      <c r="C2519" s="20"/>
      <c r="D2519" s="24"/>
      <c r="F2519" s="153"/>
      <c r="G2519" s="153"/>
      <c r="H2519" s="258"/>
      <c r="I2519" s="258"/>
      <c r="J2519" s="258"/>
      <c r="K2519" s="258"/>
      <c r="L2519" s="258"/>
      <c r="M2519" s="258"/>
      <c r="N2519" s="258"/>
      <c r="O2519" s="258"/>
      <c r="P2519" s="258"/>
      <c r="Q2519" s="258"/>
      <c r="S2519" s="20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</row>
    <row r="2520" ht="7.5" customHeight="1">
      <c r="A2520" s="1"/>
      <c r="C2520" s="94" t="s">
        <v>584</v>
      </c>
      <c r="D2520" s="24"/>
      <c r="F2520" s="105"/>
      <c r="G2520" s="105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</row>
    <row r="2521" ht="7.5" customHeight="1">
      <c r="A2521" s="1"/>
      <c r="C2521" s="24"/>
      <c r="D2521" s="24"/>
      <c r="F2521" s="105"/>
      <c r="G2521" s="105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</row>
    <row r="2522" ht="7.5" customHeight="1">
      <c r="A2522" s="1"/>
      <c r="B2522" s="3"/>
      <c r="C2522" s="98"/>
      <c r="D2522" s="98"/>
      <c r="E2522" s="3"/>
      <c r="F2522" s="186"/>
      <c r="G2522" s="186"/>
      <c r="H2522" s="112"/>
      <c r="I2522" s="112"/>
      <c r="J2522" s="112"/>
      <c r="K2522" s="112"/>
      <c r="L2522" s="112"/>
      <c r="M2522" s="112"/>
      <c r="N2522" s="112"/>
      <c r="O2522" s="112"/>
      <c r="P2522" s="112"/>
      <c r="Q2522" s="112"/>
      <c r="R2522" s="112"/>
      <c r="S2522" s="112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</row>
    <row r="2523" ht="7.5" customHeight="1">
      <c r="A2523" s="1"/>
      <c r="B2523" s="329" t="s">
        <v>18</v>
      </c>
      <c r="C2523" s="107" t="s">
        <v>585</v>
      </c>
      <c r="D2523" s="72" t="s">
        <v>586</v>
      </c>
      <c r="E2523" s="343" t="s">
        <v>25</v>
      </c>
      <c r="F2523" s="227"/>
      <c r="G2523" s="392"/>
      <c r="H2523" s="345"/>
      <c r="I2523" s="343"/>
      <c r="J2523" s="345"/>
      <c r="K2523" s="343"/>
      <c r="L2523" s="345"/>
      <c r="M2523" s="343"/>
      <c r="N2523" s="343"/>
      <c r="O2523" s="343"/>
      <c r="P2523" s="343"/>
      <c r="Q2523" s="343"/>
      <c r="R2523" s="435" t="s">
        <v>21</v>
      </c>
      <c r="S2523" s="167" t="s">
        <v>47</v>
      </c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</row>
    <row r="2524" ht="7.5" customHeight="1">
      <c r="A2524" s="1"/>
      <c r="C2524" s="24"/>
      <c r="D2524" s="24"/>
      <c r="F2524" s="89"/>
      <c r="G2524" s="24"/>
      <c r="H2524" s="334"/>
      <c r="J2524" s="334"/>
      <c r="L2524" s="334"/>
      <c r="N2524" s="208"/>
      <c r="Q2524" s="208"/>
      <c r="S2524" s="20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</row>
    <row r="2525" ht="7.5" customHeight="1">
      <c r="A2525" s="1"/>
      <c r="C2525" s="24"/>
      <c r="D2525" s="24"/>
      <c r="F2525" s="89"/>
      <c r="G2525" s="20"/>
      <c r="H2525" s="334"/>
      <c r="J2525" s="334"/>
      <c r="L2525" s="334"/>
      <c r="N2525" s="208"/>
      <c r="Q2525" s="208"/>
      <c r="R2525" s="437" t="s">
        <v>21</v>
      </c>
      <c r="S2525" s="157" t="s">
        <v>580</v>
      </c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</row>
    <row r="2526" ht="7.5" customHeight="1">
      <c r="A2526" s="1"/>
      <c r="C2526" s="24"/>
      <c r="D2526" s="24"/>
      <c r="F2526" s="89"/>
      <c r="G2526" s="333"/>
      <c r="H2526" s="334"/>
      <c r="I2526" s="208"/>
      <c r="J2526" s="334"/>
      <c r="K2526" s="208"/>
      <c r="L2526" s="334"/>
      <c r="M2526" s="208"/>
      <c r="N2526" s="208"/>
      <c r="O2526" s="208"/>
      <c r="P2526" s="208"/>
      <c r="Q2526" s="208"/>
      <c r="S2526" s="24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</row>
    <row r="2527" ht="7.5" customHeight="1">
      <c r="A2527" s="1"/>
      <c r="C2527" s="24"/>
      <c r="D2527" s="24"/>
      <c r="F2527" s="89"/>
      <c r="G2527" s="20"/>
      <c r="H2527" s="334"/>
      <c r="J2527" s="334"/>
      <c r="L2527" s="334"/>
      <c r="N2527" s="208"/>
      <c r="Q2527" s="208"/>
      <c r="R2527" s="93"/>
      <c r="S2527" s="24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</row>
    <row r="2528" ht="7.5" customHeight="1">
      <c r="A2528" s="1"/>
      <c r="C2528" s="24"/>
      <c r="D2528" s="24"/>
      <c r="F2528" s="104"/>
      <c r="G2528" s="77"/>
      <c r="H2528" s="208"/>
      <c r="I2528" s="336"/>
      <c r="J2528" s="377"/>
      <c r="K2528" s="336"/>
      <c r="L2528" s="377"/>
      <c r="M2528" s="336"/>
      <c r="N2528" s="208"/>
      <c r="O2528" s="336"/>
      <c r="P2528" s="336"/>
      <c r="Q2528" s="336"/>
      <c r="R2528" s="437"/>
      <c r="S2528" s="24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</row>
    <row r="2529" ht="7.5" customHeight="1">
      <c r="A2529" s="1"/>
      <c r="C2529" s="24"/>
      <c r="D2529" s="24"/>
      <c r="F2529" s="105"/>
      <c r="G2529" s="105"/>
      <c r="R2529" s="437"/>
      <c r="S2529" s="20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</row>
    <row r="2530" ht="7.5" customHeight="1">
      <c r="A2530" s="1"/>
      <c r="C2530" s="24"/>
      <c r="D2530" s="24"/>
      <c r="F2530" s="105"/>
      <c r="G2530" s="105"/>
      <c r="R2530" s="437" t="s">
        <v>21</v>
      </c>
      <c r="S2530" s="157" t="s">
        <v>581</v>
      </c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</row>
    <row r="2531" ht="7.5" customHeight="1">
      <c r="A2531" s="1"/>
      <c r="C2531" s="24"/>
      <c r="D2531" s="24"/>
      <c r="F2531" s="85">
        <v>1037.4</v>
      </c>
      <c r="G2531" s="86">
        <f>ROUND(F2531*mark_up,0)</f>
        <v>4554</v>
      </c>
      <c r="H2531" s="338"/>
      <c r="I2531" s="338" t="s">
        <v>25</v>
      </c>
      <c r="J2531" s="339"/>
      <c r="K2531" s="338" t="s">
        <v>25</v>
      </c>
      <c r="L2531" s="339"/>
      <c r="M2531" s="338" t="s">
        <v>25</v>
      </c>
      <c r="N2531" s="339"/>
      <c r="O2531" s="338" t="s">
        <v>25</v>
      </c>
      <c r="P2531" s="339"/>
      <c r="Q2531" s="338" t="s">
        <v>25</v>
      </c>
      <c r="S2531" s="24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</row>
    <row r="2532" ht="7.5" customHeight="1">
      <c r="A2532" s="1"/>
      <c r="C2532" s="24"/>
      <c r="D2532" s="24"/>
      <c r="F2532" s="87"/>
      <c r="G2532" s="87"/>
      <c r="H2532" s="340"/>
      <c r="I2532" s="132"/>
      <c r="J2532" s="132"/>
      <c r="K2532" s="132"/>
      <c r="L2532" s="132"/>
      <c r="M2532" s="132"/>
      <c r="N2532" s="132"/>
      <c r="O2532" s="132"/>
      <c r="P2532" s="132"/>
      <c r="Q2532" s="132"/>
      <c r="S2532" s="20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</row>
    <row r="2533" ht="7.5" customHeight="1">
      <c r="A2533" s="1"/>
      <c r="C2533" s="24"/>
      <c r="D2533" s="24"/>
      <c r="F2533" s="105"/>
      <c r="G2533" s="105"/>
      <c r="R2533" s="437" t="s">
        <v>21</v>
      </c>
      <c r="S2533" s="341" t="s">
        <v>582</v>
      </c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</row>
    <row r="2534" ht="7.5" customHeight="1">
      <c r="A2534" s="1"/>
      <c r="C2534" s="20"/>
      <c r="D2534" s="24"/>
      <c r="F2534" s="105"/>
      <c r="G2534" s="105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</row>
    <row r="2535" ht="7.5" customHeight="1">
      <c r="A2535" s="1"/>
      <c r="D2535" s="24"/>
      <c r="F2535" s="89"/>
      <c r="G2535" s="90"/>
      <c r="H2535" s="365"/>
      <c r="J2535" s="365"/>
      <c r="K2535" s="208"/>
      <c r="L2535" s="365"/>
      <c r="M2535" s="208"/>
      <c r="N2535" s="208"/>
      <c r="O2535" s="208"/>
      <c r="P2535" s="208"/>
      <c r="Q2535" s="208"/>
      <c r="R2535" s="58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</row>
    <row r="2536" ht="7.5" customHeight="1">
      <c r="A2536" s="7"/>
      <c r="D2536" s="24"/>
      <c r="F2536" s="89"/>
      <c r="G2536" s="105"/>
      <c r="H2536" s="197"/>
      <c r="J2536" s="197"/>
      <c r="K2536" s="197"/>
      <c r="L2536" s="197"/>
      <c r="M2536" s="197"/>
      <c r="N2536" s="197"/>
      <c r="O2536" s="197"/>
      <c r="P2536" s="197"/>
      <c r="Q2536" s="197"/>
      <c r="R2536" s="437" t="s">
        <v>21</v>
      </c>
      <c r="S2536" s="378" t="s">
        <v>583</v>
      </c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</row>
    <row r="2537" ht="7.5" customHeight="1">
      <c r="A2537" s="7"/>
      <c r="D2537" s="24"/>
      <c r="F2537" s="89"/>
      <c r="G2537" s="105"/>
      <c r="H2537" s="197"/>
      <c r="I2537" s="197"/>
      <c r="J2537" s="197"/>
      <c r="K2537" s="197"/>
      <c r="L2537" s="197"/>
      <c r="M2537" s="197"/>
      <c r="N2537" s="197"/>
      <c r="O2537" s="197"/>
      <c r="P2537" s="197"/>
      <c r="Q2537" s="197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</row>
    <row r="2538" ht="7.5" customHeight="1">
      <c r="A2538" s="7"/>
      <c r="C2538" s="94" t="s">
        <v>587</v>
      </c>
      <c r="D2538" s="24"/>
      <c r="F2538" s="105"/>
      <c r="G2538" s="105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</row>
    <row r="2539" ht="7.5" customHeight="1">
      <c r="A2539" s="1"/>
      <c r="C2539" s="24"/>
      <c r="D2539" s="24"/>
      <c r="F2539" s="105"/>
      <c r="G2539" s="105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</row>
    <row r="2540" ht="7.5" customHeight="1">
      <c r="A2540" s="1"/>
      <c r="B2540" s="3"/>
      <c r="C2540" s="98"/>
      <c r="D2540" s="98"/>
      <c r="E2540" s="3"/>
      <c r="F2540" s="186"/>
      <c r="G2540" s="186"/>
      <c r="H2540" s="112"/>
      <c r="I2540" s="112"/>
      <c r="J2540" s="112"/>
      <c r="K2540" s="112"/>
      <c r="L2540" s="112"/>
      <c r="M2540" s="112"/>
      <c r="N2540" s="112"/>
      <c r="O2540" s="112"/>
      <c r="P2540" s="112"/>
      <c r="Q2540" s="112"/>
      <c r="R2540" s="112"/>
      <c r="S2540" s="112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</row>
    <row r="2541" ht="7.5" customHeight="1">
      <c r="A2541" s="1"/>
      <c r="B2541" s="329" t="s">
        <v>18</v>
      </c>
      <c r="C2541" s="107" t="s">
        <v>588</v>
      </c>
      <c r="D2541" s="72" t="s">
        <v>589</v>
      </c>
      <c r="E2541" s="343" t="s">
        <v>25</v>
      </c>
      <c r="F2541" s="227"/>
      <c r="G2541" s="392"/>
      <c r="H2541" s="345"/>
      <c r="I2541" s="343"/>
      <c r="J2541" s="345"/>
      <c r="K2541" s="343"/>
      <c r="L2541" s="345"/>
      <c r="M2541" s="343"/>
      <c r="N2541" s="343"/>
      <c r="O2541" s="343"/>
      <c r="P2541" s="343"/>
      <c r="Q2541" s="343"/>
      <c r="R2541" s="435" t="s">
        <v>21</v>
      </c>
      <c r="S2541" s="346" t="s">
        <v>47</v>
      </c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</row>
    <row r="2542" ht="7.5" customHeight="1">
      <c r="A2542" s="1"/>
      <c r="C2542" s="24"/>
      <c r="D2542" s="24"/>
      <c r="F2542" s="89"/>
      <c r="G2542" s="24"/>
      <c r="H2542" s="334"/>
      <c r="J2542" s="334"/>
      <c r="L2542" s="334"/>
      <c r="N2542" s="208"/>
      <c r="Q2542" s="208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</row>
    <row r="2543" ht="7.5" customHeight="1">
      <c r="A2543" s="1"/>
      <c r="C2543" s="24"/>
      <c r="D2543" s="24"/>
      <c r="F2543" s="89"/>
      <c r="G2543" s="20"/>
      <c r="H2543" s="334"/>
      <c r="J2543" s="334"/>
      <c r="L2543" s="334"/>
      <c r="N2543" s="208"/>
      <c r="Q2543" s="208"/>
      <c r="R2543" s="437" t="s">
        <v>21</v>
      </c>
      <c r="S2543" s="341" t="s">
        <v>580</v>
      </c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</row>
    <row r="2544" ht="7.5" customHeight="1">
      <c r="A2544" s="1"/>
      <c r="C2544" s="24"/>
      <c r="D2544" s="24"/>
      <c r="F2544" s="89"/>
      <c r="G2544" s="333"/>
      <c r="H2544" s="334"/>
      <c r="I2544" s="208"/>
      <c r="J2544" s="334"/>
      <c r="K2544" s="208"/>
      <c r="L2544" s="334"/>
      <c r="M2544" s="208"/>
      <c r="N2544" s="208"/>
      <c r="O2544" s="208"/>
      <c r="P2544" s="208"/>
      <c r="Q2544" s="208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</row>
    <row r="2545" ht="7.5" customHeight="1">
      <c r="A2545" s="1"/>
      <c r="C2545" s="24"/>
      <c r="D2545" s="24"/>
      <c r="F2545" s="89"/>
      <c r="G2545" s="20"/>
      <c r="H2545" s="334"/>
      <c r="J2545" s="334"/>
      <c r="L2545" s="334"/>
      <c r="N2545" s="208"/>
      <c r="Q2545" s="208"/>
      <c r="R2545" s="93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</row>
    <row r="2546" ht="7.5" customHeight="1">
      <c r="A2546" s="1"/>
      <c r="C2546" s="24"/>
      <c r="D2546" s="24"/>
      <c r="F2546" s="104"/>
      <c r="G2546" s="77"/>
      <c r="H2546" s="208"/>
      <c r="I2546" s="336"/>
      <c r="J2546" s="377"/>
      <c r="K2546" s="336"/>
      <c r="L2546" s="377"/>
      <c r="M2546" s="336"/>
      <c r="N2546" s="208"/>
      <c r="O2546" s="336"/>
      <c r="P2546" s="336"/>
      <c r="Q2546" s="336"/>
      <c r="R2546" s="437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</row>
    <row r="2547" ht="7.5" customHeight="1">
      <c r="A2547" s="1"/>
      <c r="C2547" s="24"/>
      <c r="D2547" s="24"/>
      <c r="F2547" s="82"/>
      <c r="G2547" s="82"/>
      <c r="H2547" s="52"/>
      <c r="I2547" s="52"/>
      <c r="J2547" s="52"/>
      <c r="K2547" s="52"/>
      <c r="L2547" s="52"/>
      <c r="M2547" s="52"/>
      <c r="N2547" s="52"/>
      <c r="O2547" s="52"/>
      <c r="P2547" s="52"/>
      <c r="Q2547" s="52"/>
      <c r="R2547" s="437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</row>
    <row r="2548" ht="7.5" customHeight="1">
      <c r="A2548" s="1"/>
      <c r="C2548" s="24"/>
      <c r="D2548" s="24"/>
      <c r="F2548" s="105"/>
      <c r="G2548" s="105"/>
      <c r="R2548" s="437" t="s">
        <v>21</v>
      </c>
      <c r="S2548" s="157" t="s">
        <v>581</v>
      </c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</row>
    <row r="2549" ht="7.5" customHeight="1">
      <c r="A2549" s="1"/>
      <c r="C2549" s="24"/>
      <c r="D2549" s="24"/>
      <c r="F2549" s="105"/>
      <c r="G2549" s="105"/>
      <c r="S2549" s="24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</row>
    <row r="2550" ht="7.5" customHeight="1">
      <c r="A2550" s="1"/>
      <c r="C2550" s="24"/>
      <c r="D2550" s="24"/>
      <c r="F2550" s="85">
        <v>1037.4</v>
      </c>
      <c r="G2550" s="86">
        <f>ROUND(F2550*mark_up,0)</f>
        <v>4554</v>
      </c>
      <c r="H2550" s="338"/>
      <c r="I2550" s="338" t="s">
        <v>25</v>
      </c>
      <c r="J2550" s="339"/>
      <c r="K2550" s="338" t="s">
        <v>25</v>
      </c>
      <c r="L2550" s="339"/>
      <c r="M2550" s="338" t="s">
        <v>25</v>
      </c>
      <c r="N2550" s="339"/>
      <c r="O2550" s="338" t="s">
        <v>25</v>
      </c>
      <c r="P2550" s="339"/>
      <c r="Q2550" s="338" t="s">
        <v>25</v>
      </c>
      <c r="S2550" s="20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</row>
    <row r="2551" ht="7.5" customHeight="1">
      <c r="A2551" s="1"/>
      <c r="C2551" s="24"/>
      <c r="D2551" s="24"/>
      <c r="F2551" s="87"/>
      <c r="G2551" s="87"/>
      <c r="H2551" s="340"/>
      <c r="I2551" s="132"/>
      <c r="J2551" s="132"/>
      <c r="K2551" s="132"/>
      <c r="L2551" s="132"/>
      <c r="M2551" s="132"/>
      <c r="N2551" s="132"/>
      <c r="O2551" s="132"/>
      <c r="P2551" s="132"/>
      <c r="Q2551" s="132"/>
      <c r="R2551" s="437" t="s">
        <v>21</v>
      </c>
      <c r="S2551" s="157" t="s">
        <v>582</v>
      </c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</row>
    <row r="2552" ht="7.5" customHeight="1">
      <c r="A2552" s="1"/>
      <c r="C2552" s="24"/>
      <c r="D2552" s="24"/>
      <c r="S2552" s="24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</row>
    <row r="2553" ht="7.5" customHeight="1">
      <c r="A2553" s="1"/>
      <c r="C2553" s="24"/>
      <c r="D2553" s="24"/>
      <c r="F2553" s="332"/>
      <c r="G2553" s="365"/>
      <c r="H2553" s="365"/>
      <c r="I2553" s="365"/>
      <c r="J2553" s="365"/>
      <c r="K2553" s="208"/>
      <c r="L2553" s="365"/>
      <c r="M2553" s="208"/>
      <c r="N2553" s="208"/>
      <c r="O2553" s="208"/>
      <c r="P2553" s="208"/>
      <c r="Q2553" s="208"/>
      <c r="R2553" s="58"/>
      <c r="S2553" s="20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</row>
    <row r="2554" ht="7.5" customHeight="1">
      <c r="A2554" s="7"/>
      <c r="C2554" s="24"/>
      <c r="D2554" s="24"/>
      <c r="F2554" s="52"/>
      <c r="G2554" s="52"/>
      <c r="H2554" s="52"/>
      <c r="I2554" s="52"/>
      <c r="J2554" s="52"/>
      <c r="K2554" s="52"/>
      <c r="L2554" s="52"/>
      <c r="M2554" s="52"/>
      <c r="N2554" s="52"/>
      <c r="O2554" s="52"/>
      <c r="P2554" s="52"/>
      <c r="Q2554" s="52"/>
      <c r="R2554" s="437" t="s">
        <v>21</v>
      </c>
      <c r="S2554" s="157" t="s">
        <v>590</v>
      </c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</row>
    <row r="2555" ht="7.5" customHeight="1">
      <c r="A2555" s="7"/>
      <c r="C2555" s="24"/>
      <c r="D2555" s="24"/>
      <c r="F2555" s="52"/>
      <c r="G2555" s="52"/>
      <c r="H2555" s="52"/>
      <c r="I2555" s="52"/>
      <c r="J2555" s="52"/>
      <c r="K2555" s="52"/>
      <c r="L2555" s="52"/>
      <c r="M2555" s="52"/>
      <c r="N2555" s="52"/>
      <c r="O2555" s="52"/>
      <c r="P2555" s="52"/>
      <c r="Q2555" s="52"/>
      <c r="S2555" s="24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</row>
    <row r="2556" ht="7.5" customHeight="1">
      <c r="A2556" s="7"/>
      <c r="C2556" s="24"/>
      <c r="D2556" s="24"/>
      <c r="F2556" s="52"/>
      <c r="G2556" s="52"/>
      <c r="H2556" s="52"/>
      <c r="I2556" s="52"/>
      <c r="J2556" s="52"/>
      <c r="K2556" s="52"/>
      <c r="L2556" s="52"/>
      <c r="M2556" s="52"/>
      <c r="N2556" s="52"/>
      <c r="O2556" s="52"/>
      <c r="P2556" s="52"/>
      <c r="Q2556" s="52"/>
      <c r="S2556" s="20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</row>
    <row r="2557" ht="7.5" customHeight="1">
      <c r="A2557" s="1"/>
      <c r="C2557" s="20"/>
      <c r="D2557" s="24"/>
      <c r="F2557" s="52"/>
      <c r="G2557" s="52"/>
      <c r="H2557" s="52"/>
      <c r="I2557" s="52"/>
      <c r="J2557" s="52"/>
      <c r="K2557" s="52"/>
      <c r="L2557" s="52"/>
      <c r="M2557" s="52"/>
      <c r="N2557" s="52"/>
      <c r="O2557" s="52"/>
      <c r="P2557" s="52"/>
      <c r="Q2557" s="52"/>
      <c r="R2557" s="197"/>
      <c r="S2557" s="92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</row>
    <row r="2558" ht="7.5" customHeight="1">
      <c r="A2558" s="1"/>
      <c r="C2558" s="94" t="s">
        <v>591</v>
      </c>
      <c r="D2558" s="24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</row>
    <row r="2559" ht="7.5" customHeight="1">
      <c r="A2559" s="1"/>
      <c r="C2559" s="24"/>
      <c r="D2559" s="24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</row>
    <row r="2560" ht="7.5" customHeight="1">
      <c r="A2560" s="1"/>
      <c r="B2560" s="3"/>
      <c r="C2560" s="98"/>
      <c r="D2560" s="98"/>
      <c r="E2560" s="3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</row>
    <row r="2561" ht="11.25" customHeight="1">
      <c r="A2561" s="1"/>
      <c r="B2561" s="351"/>
      <c r="C2561" s="32"/>
      <c r="D2561" s="32"/>
      <c r="E2561" s="32"/>
      <c r="F2561" s="32"/>
      <c r="G2561" s="32"/>
      <c r="H2561" s="32"/>
      <c r="I2561" s="32"/>
      <c r="J2561" s="32"/>
      <c r="K2561" s="32"/>
      <c r="L2561" s="32"/>
      <c r="M2561" s="32"/>
      <c r="N2561" s="32"/>
      <c r="O2561" s="32"/>
      <c r="P2561" s="32"/>
      <c r="Q2561" s="32"/>
      <c r="R2561" s="32"/>
      <c r="S2561" s="165" t="s">
        <v>43</v>
      </c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</row>
    <row r="2562" ht="11.25" customHeight="1">
      <c r="A2562" s="1"/>
      <c r="B2562" s="54"/>
      <c r="C2562" s="88"/>
      <c r="D2562" s="54"/>
      <c r="E2562" s="54"/>
      <c r="F2562" s="54"/>
      <c r="G2562" s="54"/>
      <c r="H2562" s="54"/>
      <c r="I2562" s="54"/>
      <c r="J2562" s="54"/>
      <c r="K2562" s="54"/>
      <c r="L2562" s="54"/>
      <c r="M2562" s="54"/>
      <c r="N2562" s="54"/>
      <c r="O2562" s="54"/>
      <c r="P2562" s="54"/>
      <c r="Q2562" s="54"/>
      <c r="R2562" s="58"/>
      <c r="S2562" s="87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</row>
    <row r="2563" ht="11.25" customHeight="1">
      <c r="A2563" s="1"/>
      <c r="B2563" s="352" t="s">
        <v>592</v>
      </c>
      <c r="C2563" s="353"/>
      <c r="D2563" s="353"/>
      <c r="E2563" s="353"/>
      <c r="F2563" s="353"/>
      <c r="G2563" s="353"/>
      <c r="H2563" s="353"/>
      <c r="I2563" s="353"/>
      <c r="J2563" s="353"/>
      <c r="K2563" s="353"/>
      <c r="L2563" s="353"/>
      <c r="M2563" s="353"/>
      <c r="N2563" s="353"/>
      <c r="O2563" s="353"/>
      <c r="P2563" s="353"/>
      <c r="Q2563" s="353"/>
      <c r="R2563" s="353"/>
      <c r="S2563" s="353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</row>
    <row r="2564" ht="61.5" customHeight="1">
      <c r="A2564" s="1"/>
      <c r="B2564" s="2"/>
      <c r="C2564" s="3"/>
      <c r="D2564" s="3"/>
      <c r="E2564" s="61"/>
      <c r="F2564" s="61"/>
      <c r="G2564" s="61"/>
      <c r="H2564" s="61"/>
      <c r="I2564" s="61"/>
      <c r="J2564" s="61"/>
      <c r="K2564" s="61"/>
      <c r="L2564" s="61"/>
      <c r="M2564" s="61"/>
      <c r="N2564" s="432"/>
      <c r="O2564" s="62" t="s">
        <v>5</v>
      </c>
      <c r="P2564" s="63"/>
      <c r="Q2564" s="63"/>
      <c r="R2564" s="63"/>
      <c r="S2564" s="64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6"/>
    </row>
    <row r="2565" ht="34.5" customHeight="1">
      <c r="A2565" s="1"/>
      <c r="B2565" s="244" t="s">
        <v>6</v>
      </c>
      <c r="C2565" s="244" t="s">
        <v>7</v>
      </c>
      <c r="D2565" s="244" t="s">
        <v>8</v>
      </c>
      <c r="E2565" s="244" t="s">
        <v>9</v>
      </c>
      <c r="F2565" s="245" t="s">
        <v>10</v>
      </c>
      <c r="G2565" s="246" t="s">
        <v>11</v>
      </c>
      <c r="H2565" s="245" t="s">
        <v>10</v>
      </c>
      <c r="I2565" s="246" t="s">
        <v>12</v>
      </c>
      <c r="J2565" s="245" t="s">
        <v>10</v>
      </c>
      <c r="K2565" s="246" t="s">
        <v>13</v>
      </c>
      <c r="L2565" s="245" t="s">
        <v>10</v>
      </c>
      <c r="M2565" s="246" t="s">
        <v>14</v>
      </c>
      <c r="N2565" s="245" t="s">
        <v>10</v>
      </c>
      <c r="O2565" s="246" t="s">
        <v>15</v>
      </c>
      <c r="P2565" s="245" t="s">
        <v>10</v>
      </c>
      <c r="Q2565" s="246" t="s">
        <v>16</v>
      </c>
      <c r="R2565" s="247" t="s">
        <v>17</v>
      </c>
      <c r="S2565" s="69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</row>
    <row r="2566" ht="7.5" customHeight="1">
      <c r="A2566" s="1"/>
      <c r="B2566" s="329" t="s">
        <v>18</v>
      </c>
      <c r="C2566" s="107" t="s">
        <v>593</v>
      </c>
      <c r="D2566" s="72" t="s">
        <v>594</v>
      </c>
      <c r="E2566" s="343" t="s">
        <v>25</v>
      </c>
      <c r="F2566" s="447"/>
      <c r="G2566" s="447"/>
      <c r="H2566" s="447"/>
      <c r="I2566" s="447"/>
      <c r="J2566" s="447"/>
      <c r="K2566" s="447"/>
      <c r="L2566" s="447"/>
      <c r="M2566" s="447"/>
      <c r="N2566" s="447"/>
      <c r="O2566" s="447"/>
      <c r="P2566" s="447"/>
      <c r="Q2566" s="447"/>
      <c r="R2566" s="435" t="s">
        <v>21</v>
      </c>
      <c r="S2566" s="167" t="s">
        <v>595</v>
      </c>
      <c r="T2566" s="6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6"/>
      <c r="AM2566" s="6"/>
      <c r="AN2566" s="6"/>
    </row>
    <row r="2567" ht="7.5" customHeight="1">
      <c r="A2567" s="1"/>
      <c r="C2567" s="24"/>
      <c r="D2567" s="24"/>
      <c r="F2567" s="342"/>
      <c r="G2567" s="342"/>
      <c r="H2567" s="342"/>
      <c r="I2567" s="342"/>
      <c r="J2567" s="342"/>
      <c r="K2567" s="342"/>
      <c r="L2567" s="342"/>
      <c r="M2567" s="342"/>
      <c r="N2567" s="342"/>
      <c r="O2567" s="342"/>
      <c r="P2567" s="342"/>
      <c r="Q2567" s="342"/>
      <c r="S2567" s="24"/>
      <c r="T2567" s="6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6"/>
      <c r="AM2567" s="6"/>
      <c r="AN2567" s="6"/>
    </row>
    <row r="2568" ht="7.5" customHeight="1">
      <c r="A2568" s="1"/>
      <c r="C2568" s="24"/>
      <c r="D2568" s="24"/>
      <c r="F2568" s="342"/>
      <c r="G2568" s="342"/>
      <c r="H2568" s="342"/>
      <c r="I2568" s="342"/>
      <c r="J2568" s="342"/>
      <c r="K2568" s="342"/>
      <c r="L2568" s="342"/>
      <c r="M2568" s="342"/>
      <c r="N2568" s="342"/>
      <c r="O2568" s="342"/>
      <c r="P2568" s="342"/>
      <c r="Q2568" s="342"/>
      <c r="R2568" s="437"/>
      <c r="S2568" s="20"/>
      <c r="T2568" s="6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6"/>
      <c r="AM2568" s="6"/>
      <c r="AN2568" s="6"/>
    </row>
    <row r="2569" ht="7.5" customHeight="1">
      <c r="A2569" s="1"/>
      <c r="C2569" s="24"/>
      <c r="D2569" s="24"/>
      <c r="F2569" s="52"/>
      <c r="G2569" s="52"/>
      <c r="H2569" s="52"/>
      <c r="I2569" s="52"/>
      <c r="J2569" s="52"/>
      <c r="K2569" s="52"/>
      <c r="L2569" s="52"/>
      <c r="M2569" s="52"/>
      <c r="N2569" s="52"/>
      <c r="O2569" s="52"/>
      <c r="P2569" s="52"/>
      <c r="Q2569" s="52"/>
      <c r="R2569" s="437" t="s">
        <v>21</v>
      </c>
      <c r="S2569" s="157" t="s">
        <v>596</v>
      </c>
      <c r="T2569" s="6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6"/>
      <c r="AM2569" s="6"/>
      <c r="AN2569" s="6"/>
    </row>
    <row r="2570" ht="7.5" customHeight="1">
      <c r="A2570" s="1"/>
      <c r="C2570" s="24"/>
      <c r="D2570" s="24"/>
      <c r="F2570" s="342"/>
      <c r="G2570" s="349"/>
      <c r="H2570" s="342"/>
      <c r="I2570" s="342"/>
      <c r="J2570" s="342"/>
      <c r="K2570" s="342"/>
      <c r="L2570" s="342"/>
      <c r="M2570" s="342"/>
      <c r="N2570" s="342"/>
      <c r="O2570" s="342"/>
      <c r="P2570" s="342"/>
      <c r="Q2570" s="342"/>
      <c r="S2570" s="24"/>
      <c r="T2570" s="6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6"/>
      <c r="AM2570" s="6"/>
      <c r="AN2570" s="6"/>
    </row>
    <row r="2571" ht="7.5" customHeight="1">
      <c r="A2571" s="1"/>
      <c r="C2571" s="24"/>
      <c r="D2571" s="24"/>
      <c r="F2571" s="337"/>
      <c r="H2571" s="337"/>
      <c r="I2571" s="337"/>
      <c r="J2571" s="337"/>
      <c r="K2571" s="337"/>
      <c r="L2571" s="337"/>
      <c r="M2571" s="337"/>
      <c r="N2571" s="337"/>
      <c r="O2571" s="337"/>
      <c r="P2571" s="337"/>
      <c r="Q2571" s="337"/>
      <c r="R2571" s="256"/>
      <c r="S2571" s="24"/>
      <c r="T2571" s="6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6"/>
      <c r="AM2571" s="6"/>
      <c r="AN2571" s="6"/>
    </row>
    <row r="2572" ht="7.5" customHeight="1">
      <c r="A2572" s="1"/>
      <c r="C2572" s="24"/>
      <c r="D2572" s="24"/>
      <c r="F2572" s="52"/>
      <c r="G2572" s="52"/>
      <c r="H2572" s="52"/>
      <c r="I2572" s="52"/>
      <c r="J2572" s="52"/>
      <c r="K2572" s="52"/>
      <c r="L2572" s="52"/>
      <c r="M2572" s="52"/>
      <c r="N2572" s="52"/>
      <c r="O2572" s="52"/>
      <c r="P2572" s="52"/>
      <c r="Q2572" s="52"/>
      <c r="S2572" s="24"/>
      <c r="T2572" s="6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6"/>
      <c r="AM2572" s="6"/>
      <c r="AN2572" s="6"/>
    </row>
    <row r="2573" ht="7.5" customHeight="1">
      <c r="A2573" s="7"/>
      <c r="C2573" s="24"/>
      <c r="D2573" s="24"/>
      <c r="F2573" s="52"/>
      <c r="G2573" s="52"/>
      <c r="H2573" s="52"/>
      <c r="I2573" s="52"/>
      <c r="J2573" s="52"/>
      <c r="K2573" s="52"/>
      <c r="L2573" s="52"/>
      <c r="M2573" s="52"/>
      <c r="N2573" s="52"/>
      <c r="O2573" s="52"/>
      <c r="P2573" s="52"/>
      <c r="Q2573" s="52"/>
      <c r="S2573" s="20"/>
      <c r="T2573" s="6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6"/>
      <c r="AM2573" s="6"/>
      <c r="AN2573" s="6"/>
    </row>
    <row r="2574" ht="7.5" customHeight="1">
      <c r="A2574" s="7"/>
      <c r="C2574" s="24"/>
      <c r="D2574" s="24"/>
      <c r="R2574" s="437" t="s">
        <v>21</v>
      </c>
      <c r="S2574" s="157" t="s">
        <v>597</v>
      </c>
      <c r="T2574" s="6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6"/>
      <c r="AM2574" s="6"/>
      <c r="AN2574" s="6"/>
    </row>
    <row r="2575" ht="7.5" customHeight="1">
      <c r="A2575" s="7"/>
      <c r="C2575" s="24"/>
      <c r="D2575" s="24"/>
      <c r="S2575" s="24"/>
      <c r="T2575" s="6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6"/>
      <c r="AM2575" s="6"/>
      <c r="AN2575" s="6"/>
    </row>
    <row r="2576" ht="7.5" customHeight="1">
      <c r="A2576" s="1"/>
      <c r="C2576" s="24"/>
      <c r="D2576" s="24"/>
      <c r="R2576" s="256"/>
      <c r="S2576" s="20"/>
      <c r="T2576" s="6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6"/>
      <c r="AM2576" s="6"/>
      <c r="AN2576" s="6"/>
    </row>
    <row r="2577" ht="7.5" customHeight="1">
      <c r="A2577" s="1"/>
      <c r="C2577" s="24"/>
      <c r="D2577" s="24"/>
      <c r="F2577" s="337"/>
      <c r="G2577" s="337"/>
      <c r="H2577" s="337"/>
      <c r="I2577" s="337"/>
      <c r="J2577" s="337"/>
      <c r="K2577" s="337"/>
      <c r="L2577" s="337"/>
      <c r="M2577" s="337"/>
      <c r="N2577" s="337"/>
      <c r="O2577" s="337"/>
      <c r="P2577" s="337"/>
      <c r="Q2577" s="337"/>
      <c r="R2577" s="437" t="s">
        <v>21</v>
      </c>
      <c r="S2577" s="157" t="s">
        <v>598</v>
      </c>
      <c r="T2577" s="6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6"/>
      <c r="AM2577" s="6"/>
      <c r="AN2577" s="6"/>
    </row>
    <row r="2578" ht="7.5" customHeight="1">
      <c r="A2578" s="1"/>
      <c r="C2578" s="24"/>
      <c r="D2578" s="24"/>
      <c r="F2578" s="85">
        <v>1037.0</v>
      </c>
      <c r="G2578" s="86">
        <f>ROUND(F2578*mark_up,0)</f>
        <v>4552</v>
      </c>
      <c r="H2578" s="338"/>
      <c r="I2578" s="338" t="s">
        <v>25</v>
      </c>
      <c r="J2578" s="339"/>
      <c r="K2578" s="338" t="s">
        <v>25</v>
      </c>
      <c r="L2578" s="339"/>
      <c r="M2578" s="338" t="s">
        <v>25</v>
      </c>
      <c r="N2578" s="339"/>
      <c r="O2578" s="338" t="s">
        <v>25</v>
      </c>
      <c r="P2578" s="339"/>
      <c r="Q2578" s="338" t="s">
        <v>25</v>
      </c>
      <c r="S2578" s="24"/>
      <c r="T2578" s="6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6"/>
      <c r="AM2578" s="6"/>
      <c r="AN2578" s="6"/>
    </row>
    <row r="2579" ht="7.5" customHeight="1">
      <c r="A2579" s="1"/>
      <c r="C2579" s="24"/>
      <c r="D2579" s="24"/>
      <c r="F2579" s="87"/>
      <c r="G2579" s="87"/>
      <c r="H2579" s="340"/>
      <c r="I2579" s="132"/>
      <c r="J2579" s="132"/>
      <c r="K2579" s="132"/>
      <c r="L2579" s="132"/>
      <c r="M2579" s="132"/>
      <c r="N2579" s="132"/>
      <c r="O2579" s="132"/>
      <c r="P2579" s="132"/>
      <c r="Q2579" s="132"/>
      <c r="R2579" s="256"/>
      <c r="S2579" s="24"/>
      <c r="T2579" s="6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6"/>
      <c r="AM2579" s="6"/>
      <c r="AN2579" s="6"/>
    </row>
    <row r="2580" ht="7.5" customHeight="1">
      <c r="A2580" s="1"/>
      <c r="C2580" s="24"/>
      <c r="D2580" s="24"/>
      <c r="F2580" s="52"/>
      <c r="G2580" s="52"/>
      <c r="H2580" s="52"/>
      <c r="I2580" s="52"/>
      <c r="J2580" s="52"/>
      <c r="K2580" s="52"/>
      <c r="L2580" s="52"/>
      <c r="M2580" s="52"/>
      <c r="N2580" s="52"/>
      <c r="O2580" s="52"/>
      <c r="P2580" s="52"/>
      <c r="Q2580" s="52"/>
      <c r="S2580" s="24"/>
      <c r="T2580" s="6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6"/>
      <c r="AM2580" s="6"/>
      <c r="AN2580" s="6"/>
    </row>
    <row r="2581" ht="7.5" customHeight="1">
      <c r="A2581" s="1"/>
      <c r="C2581" s="24"/>
      <c r="D2581" s="24"/>
      <c r="F2581" s="52"/>
      <c r="G2581" s="52"/>
      <c r="H2581" s="52"/>
      <c r="I2581" s="52"/>
      <c r="J2581" s="52"/>
      <c r="K2581" s="52"/>
      <c r="L2581" s="52"/>
      <c r="M2581" s="52"/>
      <c r="N2581" s="52"/>
      <c r="O2581" s="52"/>
      <c r="P2581" s="52"/>
      <c r="Q2581" s="52"/>
      <c r="S2581" s="20"/>
      <c r="T2581" s="6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6"/>
      <c r="AM2581" s="6"/>
      <c r="AN2581" s="6"/>
    </row>
    <row r="2582" ht="7.5" customHeight="1">
      <c r="A2582" s="1"/>
      <c r="C2582" s="24"/>
      <c r="D2582" s="24"/>
      <c r="F2582" s="52"/>
      <c r="G2582" s="52"/>
      <c r="H2582" s="52"/>
      <c r="I2582" s="52"/>
      <c r="J2582" s="52"/>
      <c r="K2582" s="52"/>
      <c r="L2582" s="52"/>
      <c r="M2582" s="52"/>
      <c r="N2582" s="52"/>
      <c r="O2582" s="52"/>
      <c r="P2582" s="52"/>
      <c r="Q2582" s="52"/>
      <c r="R2582" s="437" t="s">
        <v>21</v>
      </c>
      <c r="S2582" s="157" t="s">
        <v>599</v>
      </c>
      <c r="T2582" s="6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6"/>
      <c r="AM2582" s="6"/>
      <c r="AN2582" s="6"/>
    </row>
    <row r="2583" ht="7.5" customHeight="1">
      <c r="A2583" s="1"/>
      <c r="C2583" s="24"/>
      <c r="D2583" s="24"/>
      <c r="S2583" s="24"/>
      <c r="T2583" s="6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6"/>
      <c r="AM2583" s="6"/>
      <c r="AN2583" s="6"/>
    </row>
    <row r="2584" ht="7.5" customHeight="1">
      <c r="A2584" s="1"/>
      <c r="C2584" s="24"/>
      <c r="D2584" s="24"/>
      <c r="R2584" s="256"/>
      <c r="S2584" s="20"/>
      <c r="T2584" s="6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6"/>
      <c r="AM2584" s="6"/>
      <c r="AN2584" s="6"/>
    </row>
    <row r="2585" ht="7.5" customHeight="1">
      <c r="A2585" s="1"/>
      <c r="C2585" s="24"/>
      <c r="D2585" s="24"/>
      <c r="T2585" s="6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6"/>
      <c r="AM2585" s="6"/>
      <c r="AN2585" s="6"/>
    </row>
    <row r="2586" ht="7.5" customHeight="1">
      <c r="A2586" s="1"/>
      <c r="C2586" s="24"/>
      <c r="D2586" s="24"/>
      <c r="T2586" s="6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6"/>
      <c r="AM2586" s="6"/>
      <c r="AN2586" s="6"/>
    </row>
    <row r="2587" ht="7.5" customHeight="1">
      <c r="A2587" s="7"/>
      <c r="C2587" s="24"/>
      <c r="D2587" s="24"/>
      <c r="T2587" s="6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6"/>
      <c r="AM2587" s="6"/>
      <c r="AN2587" s="6"/>
    </row>
    <row r="2588" ht="7.5" customHeight="1">
      <c r="A2588" s="7"/>
      <c r="C2588" s="24"/>
      <c r="D2588" s="24"/>
      <c r="T2588" s="6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6"/>
      <c r="AM2588" s="6"/>
      <c r="AN2588" s="6"/>
    </row>
    <row r="2589" ht="7.5" customHeight="1">
      <c r="A2589" s="7"/>
      <c r="C2589" s="20"/>
      <c r="D2589" s="24"/>
      <c r="T2589" s="6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6"/>
      <c r="AM2589" s="6"/>
      <c r="AN2589" s="6"/>
    </row>
    <row r="2590" ht="7.5" customHeight="1">
      <c r="A2590" s="1"/>
      <c r="C2590" s="94" t="s">
        <v>600</v>
      </c>
      <c r="D2590" s="24"/>
      <c r="T2590" s="6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6"/>
      <c r="AM2590" s="6"/>
      <c r="AN2590" s="6"/>
    </row>
    <row r="2591" ht="7.5" customHeight="1">
      <c r="A2591" s="1"/>
      <c r="C2591" s="24"/>
      <c r="D2591" s="24"/>
      <c r="T2591" s="6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6"/>
      <c r="AM2591" s="6"/>
      <c r="AN2591" s="6"/>
    </row>
    <row r="2592" ht="7.5" customHeight="1">
      <c r="A2592" s="1"/>
      <c r="B2592" s="3"/>
      <c r="C2592" s="98"/>
      <c r="D2592" s="98"/>
      <c r="E2592" s="3"/>
      <c r="F2592" s="112"/>
      <c r="G2592" s="112"/>
      <c r="H2592" s="112"/>
      <c r="I2592" s="112"/>
      <c r="J2592" s="112"/>
      <c r="K2592" s="112"/>
      <c r="L2592" s="112"/>
      <c r="M2592" s="112"/>
      <c r="N2592" s="112"/>
      <c r="O2592" s="112"/>
      <c r="P2592" s="112"/>
      <c r="Q2592" s="112"/>
      <c r="R2592" s="112"/>
      <c r="S2592" s="112"/>
      <c r="T2592" s="6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6"/>
      <c r="AM2592" s="6"/>
      <c r="AN2592" s="6"/>
    </row>
    <row r="2593" ht="7.5" customHeight="1">
      <c r="A2593" s="1"/>
      <c r="B2593" s="70" t="s">
        <v>18</v>
      </c>
      <c r="C2593" s="71" t="s">
        <v>601</v>
      </c>
      <c r="D2593" s="72" t="s">
        <v>602</v>
      </c>
      <c r="R2593" s="331" t="s">
        <v>21</v>
      </c>
      <c r="S2593" s="167" t="s">
        <v>603</v>
      </c>
      <c r="T2593" s="6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6"/>
      <c r="AM2593" s="6"/>
      <c r="AN2593" s="6"/>
    </row>
    <row r="2594" ht="7.5" customHeight="1">
      <c r="A2594" s="1"/>
      <c r="B2594" s="24"/>
      <c r="C2594" s="24"/>
      <c r="D2594" s="24"/>
      <c r="S2594" s="24"/>
      <c r="T2594" s="6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6"/>
      <c r="AM2594" s="6"/>
      <c r="AN2594" s="6"/>
    </row>
    <row r="2595" ht="7.5" customHeight="1">
      <c r="A2595" s="1"/>
      <c r="B2595" s="24"/>
      <c r="C2595" s="24"/>
      <c r="D2595" s="24"/>
      <c r="R2595" s="197"/>
      <c r="S2595" s="24"/>
      <c r="T2595" s="6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6"/>
      <c r="AM2595" s="6"/>
      <c r="AN2595" s="6"/>
    </row>
    <row r="2596" ht="7.5" customHeight="1">
      <c r="A2596" s="1"/>
      <c r="B2596" s="24"/>
      <c r="C2596" s="24"/>
      <c r="D2596" s="24"/>
      <c r="R2596" s="448"/>
      <c r="S2596" s="24"/>
      <c r="T2596" s="6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6"/>
      <c r="AM2596" s="6"/>
      <c r="AN2596" s="6"/>
    </row>
    <row r="2597" ht="7.5" customHeight="1">
      <c r="A2597" s="1"/>
      <c r="B2597" s="24"/>
      <c r="C2597" s="24"/>
      <c r="D2597" s="24"/>
      <c r="R2597" s="448"/>
      <c r="S2597" s="20"/>
      <c r="T2597" s="6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6"/>
      <c r="AM2597" s="6"/>
      <c r="AN2597" s="6"/>
    </row>
    <row r="2598" ht="7.5" customHeight="1">
      <c r="A2598" s="7"/>
      <c r="B2598" s="24"/>
      <c r="C2598" s="24"/>
      <c r="D2598" s="24"/>
      <c r="R2598" s="335" t="s">
        <v>21</v>
      </c>
      <c r="S2598" s="157" t="s">
        <v>604</v>
      </c>
      <c r="T2598" s="6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6"/>
      <c r="AM2598" s="6"/>
      <c r="AN2598" s="6"/>
    </row>
    <row r="2599" ht="7.5" customHeight="1">
      <c r="A2599" s="7"/>
      <c r="B2599" s="24"/>
      <c r="C2599" s="24"/>
      <c r="D2599" s="24"/>
      <c r="S2599" s="24"/>
      <c r="T2599" s="6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6"/>
      <c r="AM2599" s="6"/>
      <c r="AN2599" s="6"/>
    </row>
    <row r="2600" ht="7.5" customHeight="1">
      <c r="A2600" s="7"/>
      <c r="B2600" s="24"/>
      <c r="C2600" s="24"/>
      <c r="D2600" s="24"/>
      <c r="E2600" s="208"/>
      <c r="F2600" s="52"/>
      <c r="G2600" s="52"/>
      <c r="H2600" s="52"/>
      <c r="I2600" s="52"/>
      <c r="J2600" s="52"/>
      <c r="K2600" s="52"/>
      <c r="L2600" s="52"/>
      <c r="M2600" s="52"/>
      <c r="N2600" s="52"/>
      <c r="O2600" s="52"/>
      <c r="P2600" s="52"/>
      <c r="Q2600" s="52"/>
      <c r="R2600" s="197"/>
      <c r="S2600" s="24"/>
      <c r="T2600" s="6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6"/>
      <c r="AM2600" s="6"/>
      <c r="AN2600" s="6"/>
    </row>
    <row r="2601" ht="7.5" customHeight="1">
      <c r="A2601" s="1"/>
      <c r="B2601" s="24"/>
      <c r="C2601" s="24"/>
      <c r="D2601" s="24"/>
      <c r="E2601" s="208"/>
      <c r="S2601" s="24"/>
      <c r="T2601" s="6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6"/>
      <c r="AM2601" s="6"/>
      <c r="AN2601" s="6"/>
    </row>
    <row r="2602" ht="7.5" customHeight="1">
      <c r="A2602" s="1"/>
      <c r="B2602" s="24"/>
      <c r="C2602" s="24"/>
      <c r="D2602" s="24"/>
      <c r="E2602" s="208"/>
      <c r="S2602" s="20"/>
      <c r="T2602" s="6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6"/>
      <c r="AM2602" s="6"/>
      <c r="AN2602" s="6"/>
    </row>
    <row r="2603" ht="7.5" customHeight="1">
      <c r="A2603" s="1"/>
      <c r="B2603" s="24"/>
      <c r="C2603" s="24"/>
      <c r="D2603" s="24"/>
      <c r="E2603" s="208"/>
      <c r="R2603" s="335" t="s">
        <v>21</v>
      </c>
      <c r="S2603" s="155" t="s">
        <v>605</v>
      </c>
      <c r="T2603" s="6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6"/>
      <c r="AM2603" s="6"/>
      <c r="AN2603" s="6"/>
    </row>
    <row r="2604" ht="7.5" customHeight="1">
      <c r="A2604" s="1"/>
      <c r="B2604" s="24"/>
      <c r="C2604" s="24"/>
      <c r="D2604" s="24"/>
      <c r="E2604" s="208"/>
      <c r="S2604" s="24"/>
      <c r="T2604" s="6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6"/>
      <c r="AM2604" s="6"/>
      <c r="AN2604" s="6"/>
    </row>
    <row r="2605" ht="7.5" customHeight="1">
      <c r="A2605" s="1"/>
      <c r="B2605" s="24"/>
      <c r="C2605" s="24"/>
      <c r="D2605" s="24"/>
      <c r="E2605" s="208"/>
      <c r="S2605" s="20"/>
      <c r="T2605" s="6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6"/>
      <c r="AM2605" s="6"/>
      <c r="AN2605" s="6"/>
    </row>
    <row r="2606" ht="7.5" customHeight="1">
      <c r="A2606" s="1"/>
      <c r="B2606" s="24"/>
      <c r="C2606" s="24"/>
      <c r="D2606" s="24"/>
      <c r="E2606" s="84" t="s">
        <v>25</v>
      </c>
      <c r="F2606" s="85">
        <v>5901.0</v>
      </c>
      <c r="G2606" s="86">
        <f>ROUND(F2606*mark_up,0)</f>
        <v>25905</v>
      </c>
      <c r="H2606" s="86"/>
      <c r="I2606" s="86" t="s">
        <v>25</v>
      </c>
      <c r="J2606" s="86" t="s">
        <v>25</v>
      </c>
      <c r="K2606" s="86" t="s">
        <v>25</v>
      </c>
      <c r="L2606" s="85"/>
      <c r="M2606" s="86" t="s">
        <v>25</v>
      </c>
      <c r="N2606" s="85"/>
      <c r="O2606" s="86" t="s">
        <v>25</v>
      </c>
      <c r="P2606" s="85"/>
      <c r="Q2606" s="86" t="s">
        <v>25</v>
      </c>
      <c r="R2606" s="335" t="s">
        <v>21</v>
      </c>
      <c r="S2606" s="155" t="s">
        <v>606</v>
      </c>
      <c r="T2606" s="6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6"/>
      <c r="AM2606" s="6"/>
      <c r="AN2606" s="6"/>
    </row>
    <row r="2607" ht="7.5" customHeight="1">
      <c r="A2607" s="1"/>
      <c r="B2607" s="24"/>
      <c r="C2607" s="24"/>
      <c r="D2607" s="24"/>
      <c r="E2607" s="20"/>
      <c r="F2607" s="87"/>
      <c r="G2607" s="87"/>
      <c r="H2607" s="87"/>
      <c r="I2607" s="87"/>
      <c r="J2607" s="87"/>
      <c r="K2607" s="87"/>
      <c r="L2607" s="87"/>
      <c r="M2607" s="87"/>
      <c r="N2607" s="87"/>
      <c r="O2607" s="87"/>
      <c r="P2607" s="87"/>
      <c r="Q2607" s="87"/>
      <c r="S2607" s="24"/>
      <c r="T2607" s="6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6"/>
      <c r="AM2607" s="6"/>
      <c r="AN2607" s="6"/>
    </row>
    <row r="2608" ht="7.5" customHeight="1">
      <c r="A2608" s="1"/>
      <c r="B2608" s="24"/>
      <c r="C2608" s="24"/>
      <c r="D2608" s="24"/>
      <c r="E2608" s="82"/>
      <c r="R2608" s="197"/>
      <c r="S2608" s="24"/>
      <c r="T2608" s="6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6"/>
      <c r="AM2608" s="6"/>
      <c r="AN2608" s="6"/>
    </row>
    <row r="2609" ht="7.5" customHeight="1">
      <c r="A2609" s="1"/>
      <c r="B2609" s="24"/>
      <c r="C2609" s="24"/>
      <c r="D2609" s="24"/>
      <c r="S2609" s="24"/>
      <c r="T2609" s="6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6"/>
      <c r="AM2609" s="6"/>
      <c r="AN2609" s="6"/>
    </row>
    <row r="2610" ht="7.5" customHeight="1">
      <c r="A2610" s="1"/>
      <c r="B2610" s="24"/>
      <c r="C2610" s="24"/>
      <c r="D2610" s="24"/>
      <c r="S2610" s="24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</row>
    <row r="2611" ht="7.5" customHeight="1">
      <c r="A2611" s="1"/>
      <c r="B2611" s="24"/>
      <c r="C2611" s="24"/>
      <c r="D2611" s="24"/>
      <c r="E2611" s="77"/>
      <c r="S2611" s="20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</row>
    <row r="2612" ht="7.5" customHeight="1">
      <c r="A2612" s="1"/>
      <c r="B2612" s="24"/>
      <c r="C2612" s="24"/>
      <c r="D2612" s="24"/>
      <c r="E2612" s="77"/>
      <c r="R2612" s="335" t="s">
        <v>21</v>
      </c>
      <c r="S2612" s="157" t="s">
        <v>607</v>
      </c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</row>
    <row r="2613" ht="7.5" customHeight="1">
      <c r="A2613" s="1"/>
      <c r="B2613" s="24"/>
      <c r="C2613" s="24"/>
      <c r="D2613" s="24"/>
      <c r="E2613" s="77"/>
      <c r="S2613" s="24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</row>
    <row r="2614" ht="7.5" customHeight="1">
      <c r="A2614" s="1"/>
      <c r="B2614" s="24"/>
      <c r="C2614" s="24"/>
      <c r="D2614" s="24"/>
      <c r="E2614" s="82"/>
      <c r="R2614" s="197"/>
      <c r="S2614" s="20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</row>
    <row r="2615" ht="7.5" customHeight="1">
      <c r="A2615" s="1"/>
      <c r="B2615" s="24"/>
      <c r="C2615" s="24"/>
      <c r="D2615" s="24"/>
      <c r="E2615" s="82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</row>
    <row r="2616" ht="7.5" customHeight="1">
      <c r="A2616" s="7"/>
      <c r="B2616" s="24"/>
      <c r="C2616" s="24"/>
      <c r="D2616" s="24"/>
      <c r="E2616" s="82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</row>
    <row r="2617" ht="7.5" customHeight="1">
      <c r="A2617" s="7"/>
      <c r="B2617" s="24"/>
      <c r="C2617" s="24"/>
      <c r="D2617" s="24"/>
      <c r="E2617" s="82"/>
      <c r="F2617" s="82"/>
      <c r="G2617" s="82"/>
      <c r="H2617" s="82"/>
      <c r="I2617" s="82"/>
      <c r="J2617" s="82"/>
      <c r="K2617" s="82"/>
      <c r="L2617" s="82"/>
      <c r="M2617" s="82"/>
      <c r="N2617" s="82"/>
      <c r="O2617" s="82"/>
      <c r="P2617" s="82"/>
      <c r="Q2617" s="82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</row>
    <row r="2618" ht="7.5" customHeight="1">
      <c r="A2618" s="7"/>
      <c r="B2618" s="24"/>
      <c r="C2618" s="20"/>
      <c r="D2618" s="24"/>
      <c r="E2618" s="82"/>
      <c r="F2618" s="82"/>
      <c r="G2618" s="82"/>
      <c r="H2618" s="82"/>
      <c r="I2618" s="82"/>
      <c r="J2618" s="82"/>
      <c r="K2618" s="82"/>
      <c r="L2618" s="82"/>
      <c r="M2618" s="82"/>
      <c r="N2618" s="82"/>
      <c r="O2618" s="82"/>
      <c r="P2618" s="82"/>
      <c r="Q2618" s="82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</row>
    <row r="2619" ht="7.5" customHeight="1">
      <c r="A2619" s="1"/>
      <c r="B2619" s="24"/>
      <c r="C2619" s="94" t="s">
        <v>608</v>
      </c>
      <c r="D2619" s="24"/>
      <c r="E2619" s="82"/>
      <c r="F2619" s="82"/>
      <c r="G2619" s="82"/>
      <c r="H2619" s="82"/>
      <c r="I2619" s="82"/>
      <c r="J2619" s="82"/>
      <c r="K2619" s="82"/>
      <c r="L2619" s="82"/>
      <c r="M2619" s="82"/>
      <c r="N2619" s="82"/>
      <c r="O2619" s="82"/>
      <c r="P2619" s="82"/>
      <c r="Q2619" s="82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</row>
    <row r="2620" ht="7.5" customHeight="1">
      <c r="A2620" s="1"/>
      <c r="B2620" s="24"/>
      <c r="C2620" s="24"/>
      <c r="D2620" s="24"/>
      <c r="E2620" s="82"/>
      <c r="F2620" s="82"/>
      <c r="G2620" s="82"/>
      <c r="H2620" s="82"/>
      <c r="I2620" s="82"/>
      <c r="J2620" s="82"/>
      <c r="K2620" s="82"/>
      <c r="L2620" s="82"/>
      <c r="M2620" s="82"/>
      <c r="N2620" s="82"/>
      <c r="O2620" s="82"/>
      <c r="P2620" s="82"/>
      <c r="Q2620" s="82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</row>
    <row r="2621" ht="7.5" customHeight="1">
      <c r="A2621" s="1"/>
      <c r="B2621" s="98"/>
      <c r="C2621" s="98"/>
      <c r="D2621" s="98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</row>
    <row r="2622" ht="11.25" customHeight="1">
      <c r="A2622" s="1"/>
      <c r="B2622" s="351"/>
      <c r="C2622" s="32"/>
      <c r="D2622" s="32"/>
      <c r="E2622" s="32"/>
      <c r="F2622" s="32"/>
      <c r="G2622" s="32"/>
      <c r="H2622" s="32"/>
      <c r="I2622" s="32"/>
      <c r="J2622" s="32"/>
      <c r="K2622" s="32"/>
      <c r="L2622" s="32"/>
      <c r="M2622" s="32"/>
      <c r="N2622" s="32"/>
      <c r="O2622" s="32"/>
      <c r="P2622" s="32"/>
      <c r="Q2622" s="32"/>
      <c r="R2622" s="32"/>
      <c r="S2622" s="165" t="s">
        <v>43</v>
      </c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</row>
    <row r="2623" ht="11.25" customHeight="1">
      <c r="A2623" s="1"/>
      <c r="B2623" s="54"/>
      <c r="C2623" s="88"/>
      <c r="D2623" s="54"/>
      <c r="E2623" s="54"/>
      <c r="F2623" s="54"/>
      <c r="G2623" s="54"/>
      <c r="H2623" s="54"/>
      <c r="I2623" s="54"/>
      <c r="J2623" s="54"/>
      <c r="K2623" s="54"/>
      <c r="L2623" s="54"/>
      <c r="M2623" s="54"/>
      <c r="N2623" s="54"/>
      <c r="O2623" s="54"/>
      <c r="P2623" s="54"/>
      <c r="Q2623" s="54"/>
      <c r="R2623" s="58"/>
      <c r="S2623" s="87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</row>
    <row r="2624" ht="11.25" customHeight="1">
      <c r="A2624" s="1"/>
      <c r="B2624" s="352" t="s">
        <v>609</v>
      </c>
      <c r="C2624" s="353"/>
      <c r="D2624" s="353"/>
      <c r="E2624" s="353"/>
      <c r="F2624" s="353"/>
      <c r="G2624" s="353"/>
      <c r="H2624" s="353"/>
      <c r="I2624" s="353"/>
      <c r="J2624" s="353"/>
      <c r="K2624" s="353"/>
      <c r="L2624" s="353"/>
      <c r="M2624" s="353"/>
      <c r="N2624" s="353"/>
      <c r="O2624" s="353"/>
      <c r="P2624" s="353"/>
      <c r="Q2624" s="353"/>
      <c r="R2624" s="353"/>
      <c r="S2624" s="353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</row>
    <row r="2625" ht="61.5" customHeight="1">
      <c r="A2625" s="1"/>
      <c r="B2625" s="2"/>
      <c r="C2625" s="3"/>
      <c r="D2625" s="3"/>
      <c r="E2625" s="61"/>
      <c r="F2625" s="61"/>
      <c r="G2625" s="61"/>
      <c r="H2625" s="61"/>
      <c r="I2625" s="61"/>
      <c r="J2625" s="61"/>
      <c r="K2625" s="61"/>
      <c r="L2625" s="61"/>
      <c r="M2625" s="61"/>
      <c r="N2625" s="432"/>
      <c r="O2625" s="62" t="s">
        <v>5</v>
      </c>
      <c r="P2625" s="63"/>
      <c r="Q2625" s="63"/>
      <c r="R2625" s="63"/>
      <c r="S2625" s="64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</row>
    <row r="2626" ht="34.5" customHeight="1">
      <c r="A2626" s="1"/>
      <c r="B2626" s="244" t="s">
        <v>6</v>
      </c>
      <c r="C2626" s="244" t="s">
        <v>7</v>
      </c>
      <c r="D2626" s="244" t="s">
        <v>8</v>
      </c>
      <c r="E2626" s="244" t="s">
        <v>9</v>
      </c>
      <c r="F2626" s="245" t="s">
        <v>10</v>
      </c>
      <c r="G2626" s="246" t="s">
        <v>11</v>
      </c>
      <c r="H2626" s="245" t="s">
        <v>10</v>
      </c>
      <c r="I2626" s="246" t="s">
        <v>12</v>
      </c>
      <c r="J2626" s="245" t="s">
        <v>10</v>
      </c>
      <c r="K2626" s="246" t="s">
        <v>13</v>
      </c>
      <c r="L2626" s="245" t="s">
        <v>10</v>
      </c>
      <c r="M2626" s="246" t="s">
        <v>14</v>
      </c>
      <c r="N2626" s="245" t="s">
        <v>10</v>
      </c>
      <c r="O2626" s="246" t="s">
        <v>15</v>
      </c>
      <c r="P2626" s="245" t="s">
        <v>10</v>
      </c>
      <c r="Q2626" s="246" t="s">
        <v>16</v>
      </c>
      <c r="R2626" s="247" t="s">
        <v>17</v>
      </c>
      <c r="S2626" s="69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</row>
    <row r="2627" ht="7.5" customHeight="1">
      <c r="A2627" s="1"/>
      <c r="B2627" s="369" t="s">
        <v>18</v>
      </c>
      <c r="C2627" s="107" t="s">
        <v>610</v>
      </c>
      <c r="D2627" s="177" t="s">
        <v>611</v>
      </c>
      <c r="E2627" s="308" t="s">
        <v>25</v>
      </c>
      <c r="F2627" s="449"/>
      <c r="G2627" s="450"/>
      <c r="H2627" s="451"/>
      <c r="I2627" s="452"/>
      <c r="J2627" s="451"/>
      <c r="K2627" s="393"/>
      <c r="L2627" s="345"/>
      <c r="M2627" s="393"/>
      <c r="N2627" s="343"/>
      <c r="O2627" s="393"/>
      <c r="P2627" s="393"/>
      <c r="Q2627" s="343"/>
      <c r="R2627" s="453" t="s">
        <v>21</v>
      </c>
      <c r="S2627" s="346" t="s">
        <v>612</v>
      </c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</row>
    <row r="2628" ht="7.5" customHeight="1">
      <c r="A2628" s="1"/>
      <c r="B2628" s="24"/>
      <c r="C2628" s="24"/>
      <c r="D2628" s="24"/>
      <c r="E2628" s="24"/>
      <c r="F2628" s="278"/>
      <c r="G2628" s="454"/>
      <c r="H2628" s="455"/>
      <c r="I2628" s="383"/>
      <c r="J2628" s="455"/>
      <c r="K2628" s="336"/>
      <c r="L2628" s="334"/>
      <c r="M2628" s="336"/>
      <c r="N2628" s="208"/>
      <c r="O2628" s="336"/>
      <c r="P2628" s="336"/>
      <c r="Q2628" s="208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</row>
    <row r="2629" ht="7.5" customHeight="1">
      <c r="A2629" s="1"/>
      <c r="B2629" s="24"/>
      <c r="C2629" s="24"/>
      <c r="D2629" s="24"/>
      <c r="E2629" s="24"/>
      <c r="F2629" s="126"/>
      <c r="G2629" s="126"/>
      <c r="H2629" s="126"/>
      <c r="I2629" s="126"/>
      <c r="J2629" s="126"/>
      <c r="K2629" s="123"/>
      <c r="L2629" s="123"/>
      <c r="M2629" s="123"/>
      <c r="N2629" s="123"/>
      <c r="O2629" s="123"/>
      <c r="P2629" s="123"/>
      <c r="Q2629" s="123"/>
      <c r="R2629" s="45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</row>
    <row r="2630" ht="7.5" customHeight="1">
      <c r="A2630" s="1"/>
      <c r="B2630" s="24"/>
      <c r="C2630" s="24"/>
      <c r="D2630" s="24"/>
      <c r="E2630" s="24"/>
      <c r="F2630" s="126"/>
      <c r="G2630" s="126"/>
      <c r="H2630" s="126"/>
      <c r="I2630" s="126"/>
      <c r="J2630" s="126"/>
      <c r="K2630" s="123"/>
      <c r="L2630" s="123"/>
      <c r="M2630" s="123"/>
      <c r="N2630" s="123"/>
      <c r="O2630" s="123"/>
      <c r="P2630" s="123"/>
      <c r="Q2630" s="123"/>
      <c r="R2630" s="457" t="s">
        <v>21</v>
      </c>
      <c r="S2630" s="157" t="s">
        <v>613</v>
      </c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</row>
    <row r="2631" ht="7.5" customHeight="1">
      <c r="A2631" s="1"/>
      <c r="B2631" s="24"/>
      <c r="C2631" s="24"/>
      <c r="D2631" s="24"/>
      <c r="E2631" s="24"/>
      <c r="F2631" s="278"/>
      <c r="G2631" s="454"/>
      <c r="H2631" s="455"/>
      <c r="I2631" s="383"/>
      <c r="J2631" s="455"/>
      <c r="K2631" s="336"/>
      <c r="L2631" s="334"/>
      <c r="M2631" s="336"/>
      <c r="N2631" s="208"/>
      <c r="O2631" s="336"/>
      <c r="P2631" s="336"/>
      <c r="Q2631" s="208"/>
      <c r="S2631" s="24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</row>
    <row r="2632" ht="7.5" customHeight="1">
      <c r="A2632" s="1"/>
      <c r="B2632" s="24"/>
      <c r="C2632" s="24"/>
      <c r="D2632" s="24"/>
      <c r="E2632" s="24"/>
      <c r="F2632" s="297"/>
      <c r="G2632" s="133" t="s">
        <v>614</v>
      </c>
      <c r="H2632" s="384"/>
      <c r="I2632" s="133" t="s">
        <v>615</v>
      </c>
      <c r="J2632" s="458"/>
      <c r="K2632" s="336"/>
      <c r="L2632" s="377"/>
      <c r="M2632" s="336"/>
      <c r="N2632" s="208"/>
      <c r="O2632" s="336"/>
      <c r="P2632" s="336"/>
      <c r="Q2632" s="336"/>
      <c r="R2632" s="360"/>
      <c r="S2632" s="24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</row>
    <row r="2633" ht="7.5" customHeight="1">
      <c r="A2633" s="1"/>
      <c r="B2633" s="24"/>
      <c r="C2633" s="24"/>
      <c r="D2633" s="24"/>
      <c r="E2633" s="24"/>
      <c r="F2633" s="126"/>
      <c r="G2633" s="24"/>
      <c r="H2633" s="126"/>
      <c r="I2633" s="24"/>
      <c r="J2633" s="126"/>
      <c r="K2633" s="123"/>
      <c r="L2633" s="123"/>
      <c r="M2633" s="123"/>
      <c r="N2633" s="123"/>
      <c r="O2633" s="123"/>
      <c r="P2633" s="123"/>
      <c r="Q2633" s="123"/>
      <c r="R2633" s="123"/>
      <c r="S2633" s="24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</row>
    <row r="2634" ht="7.5" customHeight="1">
      <c r="A2634" s="7"/>
      <c r="B2634" s="24"/>
      <c r="C2634" s="24"/>
      <c r="D2634" s="24"/>
      <c r="E2634" s="24"/>
      <c r="F2634" s="126"/>
      <c r="G2634" s="20"/>
      <c r="H2634" s="126"/>
      <c r="I2634" s="20"/>
      <c r="J2634" s="126"/>
      <c r="K2634" s="123"/>
      <c r="L2634" s="123"/>
      <c r="M2634" s="123"/>
      <c r="N2634" s="123"/>
      <c r="O2634" s="123"/>
      <c r="P2634" s="123"/>
      <c r="Q2634" s="123"/>
      <c r="R2634" s="123"/>
      <c r="S2634" s="20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</row>
    <row r="2635" ht="7.5" customHeight="1">
      <c r="A2635" s="7"/>
      <c r="B2635" s="24"/>
      <c r="C2635" s="24"/>
      <c r="D2635" s="24"/>
      <c r="E2635" s="24"/>
      <c r="F2635" s="85">
        <v>585.9</v>
      </c>
      <c r="G2635" s="86">
        <f>ROUND(F2635*mark_up,0)</f>
        <v>2572</v>
      </c>
      <c r="H2635" s="85">
        <v>531.3</v>
      </c>
      <c r="I2635" s="86">
        <f>ROUND(H2635*mark_up,0)</f>
        <v>2332</v>
      </c>
      <c r="J2635" s="292"/>
      <c r="K2635" s="338" t="s">
        <v>25</v>
      </c>
      <c r="L2635" s="339"/>
      <c r="M2635" s="338" t="s">
        <v>25</v>
      </c>
      <c r="N2635" s="339"/>
      <c r="O2635" s="338" t="s">
        <v>25</v>
      </c>
      <c r="P2635" s="339"/>
      <c r="Q2635" s="338" t="s">
        <v>25</v>
      </c>
      <c r="R2635" s="457" t="s">
        <v>21</v>
      </c>
      <c r="S2635" s="157" t="s">
        <v>573</v>
      </c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</row>
    <row r="2636" ht="7.5" customHeight="1">
      <c r="A2636" s="7"/>
      <c r="B2636" s="24"/>
      <c r="C2636" s="24"/>
      <c r="D2636" s="24"/>
      <c r="E2636" s="24"/>
      <c r="F2636" s="87"/>
      <c r="G2636" s="87"/>
      <c r="H2636" s="87"/>
      <c r="I2636" s="87"/>
      <c r="J2636" s="87"/>
      <c r="K2636" s="132"/>
      <c r="L2636" s="132"/>
      <c r="M2636" s="132"/>
      <c r="N2636" s="132"/>
      <c r="O2636" s="132"/>
      <c r="P2636" s="132"/>
      <c r="Q2636" s="132"/>
      <c r="S2636" s="24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</row>
    <row r="2637" ht="7.5" customHeight="1">
      <c r="A2637" s="1"/>
      <c r="B2637" s="24"/>
      <c r="C2637" s="24"/>
      <c r="D2637" s="24"/>
      <c r="E2637" s="24"/>
      <c r="F2637" s="89"/>
      <c r="G2637" s="171"/>
      <c r="H2637" s="90"/>
      <c r="I2637" s="90"/>
      <c r="J2637" s="459"/>
      <c r="K2637" s="336"/>
      <c r="L2637" s="365"/>
      <c r="M2637" s="336"/>
      <c r="N2637" s="208"/>
      <c r="O2637" s="336"/>
      <c r="P2637" s="336"/>
      <c r="Q2637" s="208"/>
      <c r="R2637" s="123"/>
      <c r="S2637" s="20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</row>
    <row r="2638" ht="7.5" customHeight="1">
      <c r="A2638" s="1"/>
      <c r="B2638" s="24"/>
      <c r="C2638" s="24"/>
      <c r="D2638" s="24"/>
      <c r="E2638" s="24"/>
      <c r="F2638" s="89"/>
      <c r="G2638" s="90"/>
      <c r="H2638" s="90"/>
      <c r="I2638" s="90"/>
      <c r="J2638" s="459"/>
      <c r="K2638" s="208"/>
      <c r="L2638" s="365"/>
      <c r="M2638" s="208"/>
      <c r="N2638" s="208"/>
      <c r="O2638" s="208"/>
      <c r="P2638" s="208"/>
      <c r="Q2638" s="208"/>
      <c r="R2638" s="457" t="s">
        <v>21</v>
      </c>
      <c r="S2638" s="157" t="s">
        <v>616</v>
      </c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</row>
    <row r="2639" ht="7.5" customHeight="1">
      <c r="A2639" s="1"/>
      <c r="B2639" s="24"/>
      <c r="C2639" s="24"/>
      <c r="D2639" s="24"/>
      <c r="E2639" s="24"/>
      <c r="F2639" s="89"/>
      <c r="G2639" s="190"/>
      <c r="H2639" s="190"/>
      <c r="I2639" s="190"/>
      <c r="J2639" s="97"/>
      <c r="K2639" s="368"/>
      <c r="L2639" s="368"/>
      <c r="M2639" s="368"/>
      <c r="N2639" s="368"/>
      <c r="O2639" s="368"/>
      <c r="P2639" s="368"/>
      <c r="Q2639" s="368"/>
      <c r="S2639" s="24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</row>
    <row r="2640" ht="7.5" customHeight="1">
      <c r="A2640" s="1"/>
      <c r="B2640" s="24"/>
      <c r="C2640" s="24"/>
      <c r="D2640" s="24"/>
      <c r="E2640" s="24"/>
      <c r="F2640" s="89"/>
      <c r="G2640" s="190"/>
      <c r="H2640" s="190"/>
      <c r="I2640" s="190"/>
      <c r="J2640" s="97"/>
      <c r="K2640" s="368"/>
      <c r="L2640" s="368"/>
      <c r="M2640" s="368"/>
      <c r="N2640" s="368"/>
      <c r="O2640" s="368"/>
      <c r="P2640" s="368"/>
      <c r="Q2640" s="368"/>
      <c r="R2640" s="360"/>
      <c r="S2640" s="20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</row>
    <row r="2641" ht="7.5" customHeight="1">
      <c r="A2641" s="1"/>
      <c r="B2641" s="24"/>
      <c r="C2641" s="20"/>
      <c r="D2641" s="24"/>
      <c r="E2641" s="24"/>
      <c r="F2641" s="89"/>
      <c r="G2641" s="323"/>
      <c r="H2641" s="323"/>
      <c r="I2641" s="323"/>
      <c r="J2641" s="126"/>
      <c r="K2641" s="123"/>
      <c r="L2641" s="123"/>
      <c r="M2641" s="123"/>
      <c r="N2641" s="123"/>
      <c r="O2641" s="123"/>
      <c r="P2641" s="123"/>
      <c r="Q2641" s="123"/>
      <c r="R2641" s="457" t="s">
        <v>21</v>
      </c>
      <c r="S2641" s="157" t="s">
        <v>617</v>
      </c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</row>
    <row r="2642" ht="7.5" customHeight="1">
      <c r="A2642" s="1"/>
      <c r="B2642" s="24"/>
      <c r="C2642" s="94" t="s">
        <v>618</v>
      </c>
      <c r="D2642" s="24"/>
      <c r="E2642" s="24"/>
      <c r="F2642" s="89"/>
      <c r="G2642" s="323"/>
      <c r="H2642" s="323"/>
      <c r="I2642" s="323"/>
      <c r="J2642" s="126"/>
      <c r="K2642" s="123"/>
      <c r="L2642" s="123"/>
      <c r="M2642" s="123"/>
      <c r="N2642" s="123"/>
      <c r="O2642" s="123"/>
      <c r="P2642" s="123"/>
      <c r="Q2642" s="123"/>
      <c r="S2642" s="24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</row>
    <row r="2643" ht="7.5" customHeight="1">
      <c r="A2643" s="1"/>
      <c r="B2643" s="24"/>
      <c r="C2643" s="24"/>
      <c r="D2643" s="24"/>
      <c r="E2643" s="24"/>
      <c r="F2643" s="89"/>
      <c r="G2643" s="323"/>
      <c r="H2643" s="323"/>
      <c r="I2643" s="323"/>
      <c r="J2643" s="126"/>
      <c r="K2643" s="123"/>
      <c r="L2643" s="123"/>
      <c r="M2643" s="123"/>
      <c r="N2643" s="123"/>
      <c r="O2643" s="123"/>
      <c r="P2643" s="123"/>
      <c r="Q2643" s="123"/>
      <c r="R2643" s="360"/>
      <c r="S2643" s="20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</row>
    <row r="2644" ht="7.5" customHeight="1">
      <c r="A2644" s="1"/>
      <c r="B2644" s="98"/>
      <c r="C2644" s="98"/>
      <c r="D2644" s="98"/>
      <c r="E2644" s="98"/>
      <c r="F2644" s="347"/>
      <c r="G2644" s="460"/>
      <c r="H2644" s="460"/>
      <c r="I2644" s="460"/>
      <c r="J2644" s="143"/>
      <c r="K2644" s="144"/>
      <c r="L2644" s="144"/>
      <c r="M2644" s="144"/>
      <c r="N2644" s="144"/>
      <c r="O2644" s="144"/>
      <c r="P2644" s="144"/>
      <c r="Q2644" s="144"/>
      <c r="R2644" s="144"/>
      <c r="S2644" s="143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</row>
    <row r="2645" ht="7.5" customHeight="1">
      <c r="A2645" s="1"/>
      <c r="B2645" s="433" t="s">
        <v>18</v>
      </c>
      <c r="C2645" s="107" t="s">
        <v>619</v>
      </c>
      <c r="D2645" s="182" t="s">
        <v>620</v>
      </c>
      <c r="E2645" s="461" t="s">
        <v>25</v>
      </c>
      <c r="F2645" s="462"/>
      <c r="G2645" s="463"/>
      <c r="H2645" s="463"/>
      <c r="I2645" s="463"/>
      <c r="J2645" s="312"/>
      <c r="K2645" s="312"/>
      <c r="L2645" s="312"/>
      <c r="M2645" s="312"/>
      <c r="N2645" s="312"/>
      <c r="O2645" s="312"/>
      <c r="P2645" s="312"/>
      <c r="Q2645" s="312"/>
      <c r="R2645" s="464" t="s">
        <v>21</v>
      </c>
      <c r="S2645" s="346" t="s">
        <v>621</v>
      </c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</row>
    <row r="2646" ht="7.5" customHeight="1">
      <c r="A2646" s="1"/>
      <c r="B2646" s="24"/>
      <c r="C2646" s="24"/>
      <c r="D2646" s="24"/>
      <c r="E2646" s="24"/>
      <c r="F2646" s="323"/>
      <c r="G2646" s="274"/>
      <c r="H2646" s="274"/>
      <c r="I2646" s="274"/>
      <c r="J2646" s="128"/>
      <c r="K2646" s="128"/>
      <c r="L2646" s="128"/>
      <c r="M2646" s="128"/>
      <c r="N2646" s="128"/>
      <c r="O2646" s="128"/>
      <c r="P2646" s="128"/>
      <c r="Q2646" s="128"/>
      <c r="R2646" s="20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</row>
    <row r="2647" ht="7.5" customHeight="1">
      <c r="A2647" s="1"/>
      <c r="B2647" s="24"/>
      <c r="C2647" s="24"/>
      <c r="D2647" s="24"/>
      <c r="E2647" s="24"/>
      <c r="F2647" s="323"/>
      <c r="G2647" s="323"/>
      <c r="H2647" s="323"/>
      <c r="I2647" s="323"/>
      <c r="J2647" s="126"/>
      <c r="K2647" s="126"/>
      <c r="L2647" s="126"/>
      <c r="M2647" s="126"/>
      <c r="N2647" s="126"/>
      <c r="O2647" s="126"/>
      <c r="P2647" s="126"/>
      <c r="Q2647" s="126"/>
      <c r="R2647" s="465" t="s">
        <v>21</v>
      </c>
      <c r="S2647" s="157" t="s">
        <v>622</v>
      </c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</row>
    <row r="2648" ht="7.5" customHeight="1">
      <c r="A2648" s="7"/>
      <c r="B2648" s="24"/>
      <c r="C2648" s="24"/>
      <c r="D2648" s="24"/>
      <c r="E2648" s="24"/>
      <c r="F2648" s="323"/>
      <c r="G2648" s="323"/>
      <c r="H2648" s="323"/>
      <c r="I2648" s="323"/>
      <c r="J2648" s="126"/>
      <c r="K2648" s="126"/>
      <c r="L2648" s="126"/>
      <c r="M2648" s="126"/>
      <c r="N2648" s="126"/>
      <c r="O2648" s="126"/>
      <c r="P2648" s="126"/>
      <c r="Q2648" s="126"/>
      <c r="R2648" s="20"/>
      <c r="S2648" s="24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</row>
    <row r="2649" ht="7.5" customHeight="1">
      <c r="A2649" s="7"/>
      <c r="B2649" s="24"/>
      <c r="C2649" s="24"/>
      <c r="D2649" s="24"/>
      <c r="E2649" s="24"/>
      <c r="F2649" s="323"/>
      <c r="G2649" s="274"/>
      <c r="H2649" s="274"/>
      <c r="I2649" s="274"/>
      <c r="J2649" s="128"/>
      <c r="K2649" s="128"/>
      <c r="L2649" s="128"/>
      <c r="M2649" s="128"/>
      <c r="N2649" s="128"/>
      <c r="O2649" s="128"/>
      <c r="P2649" s="128"/>
      <c r="Q2649" s="128"/>
      <c r="R2649" s="126"/>
      <c r="S2649" s="20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</row>
    <row r="2650" ht="7.5" customHeight="1">
      <c r="A2650" s="7"/>
      <c r="B2650" s="24"/>
      <c r="C2650" s="24"/>
      <c r="D2650" s="24"/>
      <c r="E2650" s="24"/>
      <c r="F2650" s="466"/>
      <c r="G2650" s="323"/>
      <c r="H2650" s="274"/>
      <c r="I2650" s="274"/>
      <c r="J2650" s="129"/>
      <c r="K2650" s="128"/>
      <c r="L2650" s="129"/>
      <c r="M2650" s="128"/>
      <c r="N2650" s="128"/>
      <c r="O2650" s="128"/>
      <c r="P2650" s="128"/>
      <c r="Q2650" s="128"/>
      <c r="R2650" s="465" t="s">
        <v>21</v>
      </c>
      <c r="S2650" s="157" t="s">
        <v>623</v>
      </c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</row>
    <row r="2651" ht="7.5" customHeight="1">
      <c r="A2651" s="1"/>
      <c r="B2651" s="24"/>
      <c r="C2651" s="24"/>
      <c r="D2651" s="24"/>
      <c r="E2651" s="24"/>
      <c r="F2651" s="105"/>
      <c r="G2651" s="105"/>
      <c r="H2651" s="105"/>
      <c r="I2651" s="105"/>
      <c r="R2651" s="20"/>
      <c r="S2651" s="24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</row>
    <row r="2652" ht="7.5" customHeight="1">
      <c r="A2652" s="1"/>
      <c r="B2652" s="24"/>
      <c r="C2652" s="24"/>
      <c r="D2652" s="24"/>
      <c r="E2652" s="24"/>
      <c r="F2652" s="85">
        <v>1556.1</v>
      </c>
      <c r="G2652" s="86">
        <f>ROUND(F2652*mark_up,0)</f>
        <v>6831</v>
      </c>
      <c r="H2652" s="85"/>
      <c r="I2652" s="86" t="s">
        <v>25</v>
      </c>
      <c r="J2652" s="339"/>
      <c r="K2652" s="338" t="s">
        <v>25</v>
      </c>
      <c r="L2652" s="339"/>
      <c r="M2652" s="338" t="s">
        <v>25</v>
      </c>
      <c r="N2652" s="339"/>
      <c r="O2652" s="338" t="s">
        <v>25</v>
      </c>
      <c r="P2652" s="339"/>
      <c r="Q2652" s="338" t="s">
        <v>25</v>
      </c>
      <c r="R2652" s="126"/>
      <c r="S2652" s="20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</row>
    <row r="2653" ht="7.5" customHeight="1">
      <c r="A2653" s="1"/>
      <c r="B2653" s="24"/>
      <c r="C2653" s="24"/>
      <c r="D2653" s="24"/>
      <c r="E2653" s="24"/>
      <c r="F2653" s="87"/>
      <c r="G2653" s="87"/>
      <c r="H2653" s="87"/>
      <c r="I2653" s="87"/>
      <c r="J2653" s="132"/>
      <c r="K2653" s="132"/>
      <c r="L2653" s="132"/>
      <c r="M2653" s="132"/>
      <c r="N2653" s="132"/>
      <c r="O2653" s="132"/>
      <c r="P2653" s="132"/>
      <c r="Q2653" s="132"/>
      <c r="R2653" s="465" t="s">
        <v>21</v>
      </c>
      <c r="S2653" s="157" t="s">
        <v>616</v>
      </c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</row>
    <row r="2654" ht="7.5" customHeight="1">
      <c r="A2654" s="1"/>
      <c r="B2654" s="24"/>
      <c r="C2654" s="24"/>
      <c r="D2654" s="24"/>
      <c r="E2654" s="24"/>
      <c r="F2654" s="323"/>
      <c r="G2654" s="323"/>
      <c r="H2654" s="323"/>
      <c r="I2654" s="323"/>
      <c r="J2654" s="123"/>
      <c r="K2654" s="123"/>
      <c r="L2654" s="123"/>
      <c r="M2654" s="123"/>
      <c r="N2654" s="123"/>
      <c r="O2654" s="123"/>
      <c r="P2654" s="123"/>
      <c r="Q2654" s="123"/>
      <c r="R2654" s="20"/>
      <c r="S2654" s="24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</row>
    <row r="2655" ht="7.5" customHeight="1">
      <c r="A2655" s="1"/>
      <c r="B2655" s="24"/>
      <c r="C2655" s="24"/>
      <c r="D2655" s="24"/>
      <c r="E2655" s="24"/>
      <c r="F2655" s="323"/>
      <c r="G2655" s="466"/>
      <c r="H2655" s="466"/>
      <c r="I2655" s="466"/>
      <c r="J2655" s="129"/>
      <c r="K2655" s="128"/>
      <c r="L2655" s="129"/>
      <c r="M2655" s="128"/>
      <c r="N2655" s="128"/>
      <c r="O2655" s="128"/>
      <c r="P2655" s="128"/>
      <c r="Q2655" s="128"/>
      <c r="R2655" s="126"/>
      <c r="S2655" s="20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</row>
    <row r="2656" ht="7.5" customHeight="1">
      <c r="A2656" s="1"/>
      <c r="B2656" s="24"/>
      <c r="C2656" s="24"/>
      <c r="D2656" s="24"/>
      <c r="E2656" s="24"/>
      <c r="F2656" s="105"/>
      <c r="G2656" s="105"/>
      <c r="H2656" s="105"/>
      <c r="I2656" s="105"/>
      <c r="R2656" s="465" t="s">
        <v>21</v>
      </c>
      <c r="S2656" s="157" t="s">
        <v>624</v>
      </c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</row>
    <row r="2657" ht="7.5" customHeight="1">
      <c r="A2657" s="1"/>
      <c r="B2657" s="24"/>
      <c r="C2657" s="20"/>
      <c r="D2657" s="24"/>
      <c r="E2657" s="24"/>
      <c r="F2657" s="105"/>
      <c r="G2657" s="105"/>
      <c r="H2657" s="105"/>
      <c r="I2657" s="105"/>
      <c r="R2657" s="20"/>
      <c r="S2657" s="24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</row>
    <row r="2658" ht="7.5" customHeight="1">
      <c r="A2658" s="1"/>
      <c r="B2658" s="24"/>
      <c r="C2658" s="94" t="s">
        <v>625</v>
      </c>
      <c r="D2658" s="24"/>
      <c r="E2658" s="24"/>
      <c r="F2658" s="323"/>
      <c r="G2658" s="323"/>
      <c r="H2658" s="323"/>
      <c r="I2658" s="323"/>
      <c r="J2658" s="126"/>
      <c r="K2658" s="126"/>
      <c r="L2658" s="126"/>
      <c r="M2658" s="126"/>
      <c r="N2658" s="126"/>
      <c r="O2658" s="126"/>
      <c r="P2658" s="126"/>
      <c r="Q2658" s="126"/>
      <c r="R2658" s="126"/>
      <c r="S2658" s="20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</row>
    <row r="2659" ht="7.5" customHeight="1">
      <c r="A2659" s="7"/>
      <c r="B2659" s="24"/>
      <c r="C2659" s="24"/>
      <c r="D2659" s="24"/>
      <c r="E2659" s="24"/>
      <c r="F2659" s="323"/>
      <c r="G2659" s="323"/>
      <c r="H2659" s="323"/>
      <c r="I2659" s="323"/>
      <c r="J2659" s="123"/>
      <c r="K2659" s="123"/>
      <c r="L2659" s="123"/>
      <c r="M2659" s="123"/>
      <c r="N2659" s="123"/>
      <c r="O2659" s="123"/>
      <c r="P2659" s="123"/>
      <c r="Q2659" s="123"/>
      <c r="R2659" s="123"/>
      <c r="S2659" s="123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</row>
    <row r="2660" ht="7.5" customHeight="1">
      <c r="A2660" s="7"/>
      <c r="B2660" s="98"/>
      <c r="C2660" s="98"/>
      <c r="D2660" s="98"/>
      <c r="E2660" s="98"/>
      <c r="F2660" s="460"/>
      <c r="G2660" s="460"/>
      <c r="H2660" s="460"/>
      <c r="I2660" s="460"/>
      <c r="J2660" s="144"/>
      <c r="K2660" s="144"/>
      <c r="L2660" s="144"/>
      <c r="M2660" s="144"/>
      <c r="N2660" s="144"/>
      <c r="O2660" s="144"/>
      <c r="P2660" s="144"/>
      <c r="Q2660" s="144"/>
      <c r="R2660" s="144"/>
      <c r="S2660" s="144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</row>
    <row r="2661" ht="7.5" customHeight="1">
      <c r="A2661" s="7"/>
      <c r="B2661" s="369" t="s">
        <v>18</v>
      </c>
      <c r="C2661" s="107" t="s">
        <v>626</v>
      </c>
      <c r="D2661" s="92"/>
      <c r="E2661" s="308" t="s">
        <v>25</v>
      </c>
      <c r="F2661" s="105"/>
      <c r="G2661" s="105"/>
      <c r="H2661" s="105"/>
      <c r="I2661" s="105"/>
      <c r="R2661" s="437" t="s">
        <v>21</v>
      </c>
      <c r="S2661" s="81" t="s">
        <v>627</v>
      </c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</row>
    <row r="2662" ht="7.5" customHeight="1">
      <c r="A2662" s="1"/>
      <c r="B2662" s="24"/>
      <c r="C2662" s="24"/>
      <c r="D2662" s="92"/>
      <c r="E2662" s="24"/>
      <c r="F2662" s="105"/>
      <c r="G2662" s="105"/>
      <c r="H2662" s="105"/>
      <c r="I2662" s="105"/>
      <c r="S2662" s="24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</row>
    <row r="2663" ht="7.5" customHeight="1">
      <c r="A2663" s="1"/>
      <c r="B2663" s="24"/>
      <c r="C2663" s="24"/>
      <c r="D2663" s="92"/>
      <c r="E2663" s="24"/>
      <c r="F2663" s="105"/>
      <c r="G2663" s="105"/>
      <c r="H2663" s="105"/>
      <c r="I2663" s="105"/>
      <c r="R2663" s="437"/>
      <c r="S2663" s="24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</row>
    <row r="2664" ht="7.5" customHeight="1">
      <c r="A2664" s="1"/>
      <c r="B2664" s="24"/>
      <c r="C2664" s="24"/>
      <c r="D2664" s="92"/>
      <c r="E2664" s="24"/>
      <c r="F2664" s="105"/>
      <c r="G2664" s="105"/>
      <c r="H2664" s="105"/>
      <c r="I2664" s="105"/>
      <c r="S2664" s="24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</row>
    <row r="2665" ht="7.5" customHeight="1">
      <c r="A2665" s="1"/>
      <c r="B2665" s="24"/>
      <c r="C2665" s="24"/>
      <c r="D2665" s="291"/>
      <c r="E2665" s="24"/>
      <c r="F2665" s="89"/>
      <c r="G2665" s="105"/>
      <c r="H2665" s="105"/>
      <c r="I2665" s="105"/>
      <c r="R2665" s="256"/>
      <c r="S2665" s="20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</row>
    <row r="2666" ht="7.5" customHeight="1">
      <c r="A2666" s="1"/>
      <c r="B2666" s="24"/>
      <c r="C2666" s="24"/>
      <c r="D2666" s="304"/>
      <c r="E2666" s="24"/>
      <c r="F2666" s="89"/>
      <c r="G2666" s="105"/>
      <c r="H2666" s="105"/>
      <c r="I2666" s="105"/>
      <c r="R2666" s="437" t="s">
        <v>21</v>
      </c>
      <c r="S2666" s="157" t="s">
        <v>628</v>
      </c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</row>
    <row r="2667" ht="7.5" customHeight="1">
      <c r="A2667" s="1"/>
      <c r="B2667" s="24"/>
      <c r="C2667" s="24"/>
      <c r="D2667" s="304"/>
      <c r="E2667" s="24"/>
      <c r="F2667" s="89"/>
      <c r="G2667" s="105"/>
      <c r="H2667" s="105"/>
      <c r="I2667" s="105"/>
      <c r="S2667" s="24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</row>
    <row r="2668" ht="7.5" customHeight="1">
      <c r="A2668" s="1"/>
      <c r="B2668" s="24"/>
      <c r="C2668" s="24"/>
      <c r="D2668" s="121" t="s">
        <v>629</v>
      </c>
      <c r="E2668" s="24"/>
      <c r="F2668" s="105"/>
      <c r="G2668" s="105"/>
      <c r="H2668" s="105"/>
      <c r="I2668" s="105"/>
      <c r="R2668" s="437" t="s">
        <v>21</v>
      </c>
      <c r="S2668" s="20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</row>
    <row r="2669" ht="7.5" customHeight="1">
      <c r="A2669" s="1"/>
      <c r="B2669" s="24"/>
      <c r="C2669" s="24"/>
      <c r="D2669" s="20"/>
      <c r="E2669" s="24"/>
      <c r="F2669" s="82"/>
      <c r="G2669" s="105"/>
      <c r="H2669" s="105"/>
      <c r="I2669" s="105"/>
      <c r="S2669" s="157" t="s">
        <v>630</v>
      </c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</row>
    <row r="2670" ht="7.5" customHeight="1">
      <c r="A2670" s="1"/>
      <c r="B2670" s="24"/>
      <c r="C2670" s="24"/>
      <c r="D2670" s="121" t="s">
        <v>631</v>
      </c>
      <c r="E2670" s="24"/>
      <c r="F2670" s="82"/>
      <c r="G2670" s="105"/>
      <c r="H2670" s="105"/>
      <c r="I2670" s="105"/>
      <c r="S2670" s="24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</row>
    <row r="2671" ht="7.5" customHeight="1">
      <c r="A2671" s="1"/>
      <c r="B2671" s="24"/>
      <c r="C2671" s="24"/>
      <c r="D2671" s="20"/>
      <c r="E2671" s="24"/>
      <c r="F2671" s="85">
        <v>7099.176</v>
      </c>
      <c r="G2671" s="86">
        <f>ROUND(F2671*mark_up,0)</f>
        <v>31165</v>
      </c>
      <c r="H2671" s="109"/>
      <c r="I2671" s="86" t="s">
        <v>25</v>
      </c>
      <c r="J2671" s="339"/>
      <c r="K2671" s="338" t="s">
        <v>25</v>
      </c>
      <c r="L2671" s="339"/>
      <c r="M2671" s="338" t="s">
        <v>25</v>
      </c>
      <c r="N2671" s="339"/>
      <c r="O2671" s="338" t="s">
        <v>25</v>
      </c>
      <c r="P2671" s="339"/>
      <c r="Q2671" s="338" t="s">
        <v>25</v>
      </c>
      <c r="R2671" s="437"/>
      <c r="S2671" s="20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</row>
    <row r="2672" ht="7.5" customHeight="1">
      <c r="A2672" s="1"/>
      <c r="B2672" s="24"/>
      <c r="C2672" s="24"/>
      <c r="D2672" s="121" t="s">
        <v>632</v>
      </c>
      <c r="E2672" s="24"/>
      <c r="F2672" s="87"/>
      <c r="G2672" s="87"/>
      <c r="H2672" s="110"/>
      <c r="I2672" s="87"/>
      <c r="J2672" s="132"/>
      <c r="K2672" s="132"/>
      <c r="L2672" s="132"/>
      <c r="M2672" s="132"/>
      <c r="N2672" s="132"/>
      <c r="O2672" s="132"/>
      <c r="P2672" s="132"/>
      <c r="Q2672" s="132"/>
      <c r="R2672" s="437" t="s">
        <v>21</v>
      </c>
      <c r="S2672" s="157" t="s">
        <v>633</v>
      </c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</row>
    <row r="2673" ht="7.5" customHeight="1">
      <c r="A2673" s="1"/>
      <c r="B2673" s="24"/>
      <c r="C2673" s="24"/>
      <c r="D2673" s="20"/>
      <c r="E2673" s="24"/>
      <c r="F2673" s="92"/>
      <c r="G2673" s="92"/>
      <c r="S2673" s="24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</row>
    <row r="2674" ht="7.5" customHeight="1">
      <c r="A2674" s="1"/>
      <c r="B2674" s="24"/>
      <c r="C2674" s="24"/>
      <c r="D2674" s="121" t="s">
        <v>634</v>
      </c>
      <c r="E2674" s="24"/>
      <c r="F2674" s="92"/>
      <c r="G2674" s="92"/>
      <c r="R2674" s="437"/>
      <c r="S2674" s="24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</row>
    <row r="2675" ht="7.5" customHeight="1">
      <c r="A2675" s="1"/>
      <c r="B2675" s="24"/>
      <c r="C2675" s="24"/>
      <c r="D2675" s="20"/>
      <c r="E2675" s="24"/>
      <c r="F2675" s="297"/>
      <c r="G2675" s="92"/>
      <c r="R2675" s="437"/>
      <c r="S2675" s="24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</row>
    <row r="2676" ht="7.5" customHeight="1">
      <c r="A2676" s="1"/>
      <c r="B2676" s="24"/>
      <c r="C2676" s="24"/>
      <c r="D2676" s="92"/>
      <c r="E2676" s="24"/>
      <c r="F2676" s="291"/>
      <c r="G2676" s="92"/>
      <c r="R2676" s="58"/>
      <c r="S2676" s="20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</row>
    <row r="2677" ht="7.5" customHeight="1">
      <c r="A2677" s="7"/>
      <c r="B2677" s="24"/>
      <c r="C2677" s="24"/>
      <c r="D2677" s="92"/>
      <c r="E2677" s="24"/>
      <c r="F2677" s="291"/>
      <c r="G2677" s="92"/>
      <c r="R2677" s="437" t="s">
        <v>21</v>
      </c>
      <c r="S2677" s="157" t="s">
        <v>635</v>
      </c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</row>
    <row r="2678" ht="7.5" customHeight="1">
      <c r="A2678" s="7"/>
      <c r="B2678" s="24"/>
      <c r="C2678" s="24"/>
      <c r="D2678" s="304"/>
      <c r="E2678" s="24"/>
      <c r="F2678" s="291"/>
      <c r="G2678" s="92"/>
      <c r="S2678" s="20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</row>
    <row r="2679" ht="7.5" customHeight="1">
      <c r="A2679" s="7"/>
      <c r="B2679" s="24"/>
      <c r="C2679" s="20"/>
      <c r="D2679" s="304"/>
      <c r="E2679" s="24"/>
      <c r="F2679" s="299"/>
      <c r="G2679" s="92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</row>
    <row r="2680" ht="7.5" customHeight="1">
      <c r="A2680" s="1"/>
      <c r="B2680" s="24"/>
      <c r="C2680" s="94" t="s">
        <v>636</v>
      </c>
      <c r="D2680" s="304"/>
      <c r="E2680" s="24"/>
      <c r="F2680" s="92"/>
      <c r="G2680" s="92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</row>
    <row r="2681" ht="7.5" customHeight="1">
      <c r="A2681" s="1"/>
      <c r="B2681" s="24"/>
      <c r="C2681" s="24"/>
      <c r="D2681" s="304"/>
      <c r="E2681" s="24"/>
      <c r="F2681" s="92"/>
      <c r="G2681" s="92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</row>
    <row r="2682" ht="7.5" customHeight="1">
      <c r="A2682" s="1"/>
      <c r="B2682" s="98"/>
      <c r="C2682" s="98"/>
      <c r="D2682" s="304"/>
      <c r="E2682" s="98"/>
      <c r="F2682" s="387"/>
      <c r="G2682" s="387"/>
      <c r="H2682" s="112"/>
      <c r="I2682" s="112"/>
      <c r="J2682" s="112"/>
      <c r="K2682" s="112"/>
      <c r="L2682" s="112"/>
      <c r="M2682" s="112"/>
      <c r="N2682" s="112"/>
      <c r="O2682" s="112"/>
      <c r="P2682" s="112"/>
      <c r="Q2682" s="112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</row>
    <row r="2683" ht="11.25" customHeight="1">
      <c r="A2683" s="1"/>
      <c r="B2683" s="351"/>
      <c r="C2683" s="32"/>
      <c r="D2683" s="32"/>
      <c r="E2683" s="32"/>
      <c r="F2683" s="32"/>
      <c r="G2683" s="32"/>
      <c r="H2683" s="32"/>
      <c r="I2683" s="32"/>
      <c r="J2683" s="32"/>
      <c r="K2683" s="32"/>
      <c r="L2683" s="32"/>
      <c r="M2683" s="32"/>
      <c r="N2683" s="32"/>
      <c r="O2683" s="32"/>
      <c r="P2683" s="32"/>
      <c r="Q2683" s="32"/>
      <c r="R2683" s="32"/>
      <c r="S2683" s="165" t="s">
        <v>43</v>
      </c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</row>
    <row r="2684" ht="11.25" customHeight="1">
      <c r="A2684" s="1"/>
      <c r="B2684" s="54"/>
      <c r="C2684" s="88"/>
      <c r="D2684" s="54"/>
      <c r="E2684" s="54"/>
      <c r="F2684" s="54"/>
      <c r="G2684" s="54"/>
      <c r="H2684" s="54"/>
      <c r="I2684" s="54"/>
      <c r="J2684" s="54"/>
      <c r="K2684" s="54"/>
      <c r="L2684" s="54"/>
      <c r="M2684" s="54"/>
      <c r="N2684" s="54"/>
      <c r="O2684" s="54"/>
      <c r="P2684" s="54"/>
      <c r="Q2684" s="54"/>
      <c r="R2684" s="58"/>
      <c r="S2684" s="87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</row>
    <row r="2685" ht="11.25" customHeight="1">
      <c r="A2685" s="1"/>
      <c r="B2685" s="352" t="s">
        <v>637</v>
      </c>
      <c r="C2685" s="353"/>
      <c r="D2685" s="353"/>
      <c r="E2685" s="353"/>
      <c r="F2685" s="353"/>
      <c r="G2685" s="353"/>
      <c r="H2685" s="353"/>
      <c r="I2685" s="353"/>
      <c r="J2685" s="353"/>
      <c r="K2685" s="353"/>
      <c r="L2685" s="353"/>
      <c r="M2685" s="353"/>
      <c r="N2685" s="353"/>
      <c r="O2685" s="353"/>
      <c r="P2685" s="353"/>
      <c r="Q2685" s="353"/>
      <c r="R2685" s="353"/>
      <c r="S2685" s="353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</row>
    <row r="2686" ht="61.5" customHeight="1">
      <c r="A2686" s="1"/>
      <c r="B2686" s="2"/>
      <c r="C2686" s="3"/>
      <c r="D2686" s="3"/>
      <c r="E2686" s="61"/>
      <c r="F2686" s="61"/>
      <c r="G2686" s="61"/>
      <c r="H2686" s="61"/>
      <c r="I2686" s="61"/>
      <c r="J2686" s="61"/>
      <c r="K2686" s="61"/>
      <c r="L2686" s="61"/>
      <c r="M2686" s="61"/>
      <c r="N2686" s="432"/>
      <c r="O2686" s="62" t="s">
        <v>5</v>
      </c>
      <c r="P2686" s="63"/>
      <c r="Q2686" s="63"/>
      <c r="R2686" s="63"/>
      <c r="S2686" s="64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</row>
    <row r="2687" ht="34.5" customHeight="1">
      <c r="A2687" s="1"/>
      <c r="B2687" s="222" t="s">
        <v>6</v>
      </c>
      <c r="C2687" s="222" t="s">
        <v>7</v>
      </c>
      <c r="D2687" s="222" t="s">
        <v>8</v>
      </c>
      <c r="E2687" s="222" t="s">
        <v>9</v>
      </c>
      <c r="F2687" s="245" t="s">
        <v>10</v>
      </c>
      <c r="G2687" s="246" t="s">
        <v>11</v>
      </c>
      <c r="H2687" s="245" t="s">
        <v>10</v>
      </c>
      <c r="I2687" s="246" t="s">
        <v>12</v>
      </c>
      <c r="J2687" s="245" t="s">
        <v>10</v>
      </c>
      <c r="K2687" s="246" t="s">
        <v>13</v>
      </c>
      <c r="L2687" s="245" t="s">
        <v>10</v>
      </c>
      <c r="M2687" s="246" t="s">
        <v>14</v>
      </c>
      <c r="N2687" s="245" t="s">
        <v>10</v>
      </c>
      <c r="O2687" s="246" t="s">
        <v>15</v>
      </c>
      <c r="P2687" s="245" t="s">
        <v>10</v>
      </c>
      <c r="Q2687" s="246" t="s">
        <v>16</v>
      </c>
      <c r="R2687" s="247" t="s">
        <v>17</v>
      </c>
      <c r="S2687" s="69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</row>
    <row r="2688" ht="7.5" customHeight="1">
      <c r="A2688" s="1"/>
      <c r="B2688" s="199" t="s">
        <v>18</v>
      </c>
      <c r="C2688" s="107" t="s">
        <v>638</v>
      </c>
      <c r="D2688" s="72" t="s">
        <v>639</v>
      </c>
      <c r="E2688" s="343" t="s">
        <v>25</v>
      </c>
      <c r="G2688" s="282"/>
      <c r="H2688" s="282"/>
      <c r="I2688" s="282"/>
      <c r="J2688" s="282"/>
      <c r="K2688" s="282"/>
      <c r="L2688" s="282"/>
      <c r="M2688" s="282"/>
      <c r="N2688" s="282"/>
      <c r="O2688" s="282"/>
      <c r="P2688" s="282"/>
      <c r="Q2688" s="282"/>
      <c r="R2688" s="435" t="s">
        <v>21</v>
      </c>
      <c r="S2688" s="167" t="s">
        <v>640</v>
      </c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</row>
    <row r="2689" ht="7.5" customHeight="1">
      <c r="A2689" s="1"/>
      <c r="C2689" s="24"/>
      <c r="D2689" s="24"/>
      <c r="S2689" s="24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</row>
    <row r="2690" ht="7.5" customHeight="1">
      <c r="A2690" s="1"/>
      <c r="C2690" s="24"/>
      <c r="D2690" s="24"/>
      <c r="F2690" s="337"/>
      <c r="G2690" s="336"/>
      <c r="H2690" s="208"/>
      <c r="I2690" s="336"/>
      <c r="J2690" s="337"/>
      <c r="K2690" s="336"/>
      <c r="L2690" s="337"/>
      <c r="M2690" s="336"/>
      <c r="N2690" s="208"/>
      <c r="O2690" s="336"/>
      <c r="P2690" s="208"/>
      <c r="Q2690" s="336"/>
      <c r="R2690" s="437"/>
      <c r="S2690" s="24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</row>
    <row r="2691" ht="7.5" customHeight="1">
      <c r="A2691" s="1"/>
      <c r="C2691" s="24"/>
      <c r="D2691" s="24"/>
      <c r="F2691" s="52"/>
      <c r="G2691" s="52"/>
      <c r="H2691" s="52"/>
      <c r="I2691" s="52"/>
      <c r="J2691" s="52"/>
      <c r="K2691" s="52"/>
      <c r="L2691" s="52"/>
      <c r="M2691" s="52"/>
      <c r="N2691" s="52"/>
      <c r="O2691" s="52"/>
      <c r="P2691" s="52"/>
      <c r="Q2691" s="52"/>
      <c r="R2691" s="256"/>
      <c r="S2691" s="24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</row>
    <row r="2692" ht="7.5" customHeight="1">
      <c r="A2692" s="1"/>
      <c r="C2692" s="24"/>
      <c r="D2692" s="24"/>
      <c r="R2692" s="93"/>
      <c r="S2692" s="20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</row>
    <row r="2693" ht="7.5" customHeight="1">
      <c r="A2693" s="1"/>
      <c r="C2693" s="24"/>
      <c r="D2693" s="24"/>
      <c r="R2693" s="437" t="s">
        <v>21</v>
      </c>
      <c r="S2693" s="157" t="s">
        <v>641</v>
      </c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</row>
    <row r="2694" ht="7.5" customHeight="1">
      <c r="A2694" s="1"/>
      <c r="C2694" s="24"/>
      <c r="D2694" s="24"/>
      <c r="S2694" s="24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</row>
    <row r="2695" ht="7.5" customHeight="1">
      <c r="A2695" s="1"/>
      <c r="C2695" s="24"/>
      <c r="D2695" s="24"/>
      <c r="R2695" s="256"/>
      <c r="S2695" s="20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</row>
    <row r="2696" ht="7.5" customHeight="1">
      <c r="A2696" s="1"/>
      <c r="C2696" s="24"/>
      <c r="D2696" s="24"/>
      <c r="R2696" s="437" t="s">
        <v>21</v>
      </c>
      <c r="S2696" s="157" t="s">
        <v>642</v>
      </c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</row>
    <row r="2697" ht="7.5" customHeight="1">
      <c r="A2697" s="1"/>
      <c r="C2697" s="24"/>
      <c r="D2697" s="24"/>
      <c r="F2697" s="52"/>
      <c r="G2697" s="349" t="s">
        <v>174</v>
      </c>
      <c r="H2697" s="52"/>
      <c r="I2697" s="349" t="s">
        <v>175</v>
      </c>
      <c r="J2697" s="52"/>
      <c r="K2697" s="52"/>
      <c r="L2697" s="52"/>
      <c r="M2697" s="52"/>
      <c r="N2697" s="52"/>
      <c r="O2697" s="52"/>
      <c r="P2697" s="52"/>
      <c r="Q2697" s="52"/>
      <c r="S2697" s="24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</row>
    <row r="2698" ht="7.5" customHeight="1">
      <c r="A2698" s="1"/>
      <c r="C2698" s="24"/>
      <c r="D2698" s="24"/>
      <c r="F2698" s="52"/>
      <c r="H2698" s="52"/>
      <c r="J2698" s="52"/>
      <c r="K2698" s="52"/>
      <c r="L2698" s="52"/>
      <c r="M2698" s="52"/>
      <c r="N2698" s="52"/>
      <c r="O2698" s="52"/>
      <c r="P2698" s="52"/>
      <c r="Q2698" s="52"/>
      <c r="R2698" s="256"/>
      <c r="S2698" s="24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</row>
    <row r="2699" ht="7.5" customHeight="1">
      <c r="A2699" s="25"/>
      <c r="C2699" s="24"/>
      <c r="D2699" s="24"/>
      <c r="F2699" s="52"/>
      <c r="G2699" s="132"/>
      <c r="H2699" s="197"/>
      <c r="I2699" s="132"/>
      <c r="J2699" s="52"/>
      <c r="K2699" s="52"/>
      <c r="L2699" s="52"/>
      <c r="M2699" s="52"/>
      <c r="N2699" s="52"/>
      <c r="O2699" s="52"/>
      <c r="P2699" s="52"/>
      <c r="Q2699" s="52"/>
      <c r="S2699" s="24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</row>
    <row r="2700" ht="7.5" customHeight="1">
      <c r="A2700" s="25"/>
      <c r="C2700" s="24"/>
      <c r="D2700" s="24"/>
      <c r="F2700" s="85">
        <v>456.4035</v>
      </c>
      <c r="G2700" s="86">
        <f>ROUND(F2700*mark_up,0)</f>
        <v>2004</v>
      </c>
      <c r="H2700" s="109"/>
      <c r="I2700" s="86">
        <f>ROUND(G2700*1.82773,0)</f>
        <v>3663</v>
      </c>
      <c r="J2700" s="390"/>
      <c r="K2700" s="390" t="s">
        <v>25</v>
      </c>
      <c r="L2700" s="390"/>
      <c r="M2700" s="390" t="s">
        <v>25</v>
      </c>
      <c r="N2700" s="390"/>
      <c r="O2700" s="390" t="s">
        <v>25</v>
      </c>
      <c r="P2700" s="390"/>
      <c r="Q2700" s="390" t="s">
        <v>25</v>
      </c>
      <c r="S2700" s="20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</row>
    <row r="2701" ht="7.5" customHeight="1">
      <c r="A2701" s="25"/>
      <c r="C2701" s="24"/>
      <c r="D2701" s="24"/>
      <c r="F2701" s="87"/>
      <c r="G2701" s="87"/>
      <c r="H2701" s="110"/>
      <c r="I2701" s="87"/>
      <c r="J2701" s="132"/>
      <c r="K2701" s="132"/>
      <c r="L2701" s="132"/>
      <c r="M2701" s="132"/>
      <c r="N2701" s="132"/>
      <c r="O2701" s="132"/>
      <c r="P2701" s="132"/>
      <c r="Q2701" s="132"/>
      <c r="R2701" s="437" t="s">
        <v>21</v>
      </c>
      <c r="S2701" s="341" t="s">
        <v>582</v>
      </c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</row>
    <row r="2702" ht="7.5" customHeight="1">
      <c r="A2702" s="1"/>
      <c r="C2702" s="24"/>
      <c r="D2702" s="24"/>
      <c r="F2702" s="105"/>
      <c r="G2702" s="105"/>
      <c r="H2702" s="105"/>
      <c r="I2702" s="105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</row>
    <row r="2703" ht="7.5" customHeight="1">
      <c r="A2703" s="1"/>
      <c r="C2703" s="24"/>
      <c r="D2703" s="24"/>
      <c r="F2703" s="105"/>
      <c r="G2703" s="105"/>
      <c r="H2703" s="105"/>
      <c r="I2703" s="105"/>
      <c r="R2703" s="25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</row>
    <row r="2704" ht="7.5" customHeight="1">
      <c r="A2704" s="1"/>
      <c r="C2704" s="24"/>
      <c r="D2704" s="24"/>
      <c r="F2704" s="105"/>
      <c r="G2704" s="105"/>
      <c r="H2704" s="105"/>
      <c r="I2704" s="105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</row>
    <row r="2705" ht="7.5" customHeight="1">
      <c r="A2705" s="1"/>
      <c r="C2705" s="24"/>
      <c r="D2705" s="24"/>
      <c r="F2705" s="105"/>
      <c r="G2705" s="105"/>
      <c r="H2705" s="105"/>
      <c r="I2705" s="105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</row>
    <row r="2706" ht="7.5" customHeight="1">
      <c r="A2706" s="1"/>
      <c r="C2706" s="24"/>
      <c r="D2706" s="24"/>
      <c r="F2706" s="105"/>
      <c r="G2706" s="105"/>
      <c r="H2706" s="105"/>
      <c r="I2706" s="105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</row>
    <row r="2707" ht="7.5" customHeight="1">
      <c r="A2707" s="1"/>
      <c r="C2707" s="24"/>
      <c r="D2707" s="24"/>
      <c r="F2707" s="105"/>
      <c r="G2707" s="105"/>
      <c r="H2707" s="105"/>
      <c r="I2707" s="105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</row>
    <row r="2708" ht="7.5" customHeight="1">
      <c r="A2708" s="1"/>
      <c r="C2708" s="24"/>
      <c r="D2708" s="24"/>
      <c r="F2708" s="105"/>
      <c r="G2708" s="105"/>
      <c r="H2708" s="105"/>
      <c r="I2708" s="105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</row>
    <row r="2709" ht="7.5" customHeight="1">
      <c r="A2709" s="1"/>
      <c r="C2709" s="24"/>
      <c r="D2709" s="24"/>
      <c r="F2709" s="105"/>
      <c r="G2709" s="105"/>
      <c r="H2709" s="105"/>
      <c r="I2709" s="105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</row>
    <row r="2710" ht="7.5" customHeight="1">
      <c r="A2710" s="1"/>
      <c r="C2710" s="24"/>
      <c r="D2710" s="24"/>
      <c r="F2710" s="105"/>
      <c r="G2710" s="105"/>
      <c r="H2710" s="105"/>
      <c r="I2710" s="105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</row>
    <row r="2711" ht="7.5" customHeight="1">
      <c r="A2711" s="1"/>
      <c r="C2711" s="24"/>
      <c r="D2711" s="24"/>
      <c r="F2711" s="105"/>
      <c r="G2711" s="105"/>
      <c r="H2711" s="105"/>
      <c r="I2711" s="105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</row>
    <row r="2712" ht="7.5" customHeight="1">
      <c r="A2712" s="1"/>
      <c r="C2712" s="20"/>
      <c r="D2712" s="24"/>
      <c r="F2712" s="105"/>
      <c r="G2712" s="105"/>
      <c r="H2712" s="105"/>
      <c r="I2712" s="105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</row>
    <row r="2713" ht="7.5" customHeight="1">
      <c r="A2713" s="25"/>
      <c r="C2713" s="94" t="s">
        <v>643</v>
      </c>
      <c r="D2713" s="24"/>
      <c r="F2713" s="105"/>
      <c r="G2713" s="105"/>
      <c r="H2713" s="105"/>
      <c r="I2713" s="105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</row>
    <row r="2714" ht="7.5" customHeight="1">
      <c r="A2714" s="25"/>
      <c r="C2714" s="24"/>
      <c r="D2714" s="24"/>
      <c r="F2714" s="105"/>
      <c r="G2714" s="105"/>
      <c r="H2714" s="105"/>
      <c r="I2714" s="105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</row>
    <row r="2715" ht="7.5" customHeight="1">
      <c r="A2715" s="25"/>
      <c r="B2715" s="3"/>
      <c r="C2715" s="98"/>
      <c r="D2715" s="98"/>
      <c r="E2715" s="3"/>
      <c r="F2715" s="186"/>
      <c r="G2715" s="186"/>
      <c r="H2715" s="186"/>
      <c r="I2715" s="186"/>
      <c r="J2715" s="112"/>
      <c r="K2715" s="112"/>
      <c r="L2715" s="112"/>
      <c r="M2715" s="112"/>
      <c r="N2715" s="112"/>
      <c r="O2715" s="112"/>
      <c r="P2715" s="112"/>
      <c r="Q2715" s="112"/>
      <c r="R2715" s="112"/>
      <c r="S2715" s="112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</row>
    <row r="2716" ht="7.5" customHeight="1">
      <c r="A2716" s="1"/>
      <c r="B2716" s="329" t="s">
        <v>18</v>
      </c>
      <c r="C2716" s="107" t="s">
        <v>644</v>
      </c>
      <c r="D2716" s="72" t="s">
        <v>645</v>
      </c>
      <c r="E2716" s="343" t="s">
        <v>25</v>
      </c>
      <c r="F2716" s="105"/>
      <c r="G2716" s="105"/>
      <c r="H2716" s="105"/>
      <c r="I2716" s="105"/>
      <c r="R2716" s="435" t="s">
        <v>21</v>
      </c>
      <c r="S2716" s="346" t="s">
        <v>646</v>
      </c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</row>
    <row r="2717" ht="7.5" customHeight="1">
      <c r="A2717" s="1"/>
      <c r="C2717" s="24"/>
      <c r="D2717" s="24"/>
      <c r="F2717" s="105"/>
      <c r="G2717" s="105"/>
      <c r="H2717" s="105"/>
      <c r="I2717" s="105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</row>
    <row r="2718" ht="7.5" customHeight="1">
      <c r="A2718" s="1"/>
      <c r="C2718" s="24"/>
      <c r="D2718" s="24"/>
      <c r="F2718" s="105"/>
      <c r="G2718" s="105"/>
      <c r="H2718" s="105"/>
      <c r="I2718" s="105"/>
      <c r="R2718" s="437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</row>
    <row r="2719" ht="7.5" customHeight="1">
      <c r="A2719" s="1"/>
      <c r="C2719" s="24"/>
      <c r="D2719" s="24"/>
      <c r="F2719" s="105"/>
      <c r="G2719" s="105"/>
      <c r="H2719" s="105"/>
      <c r="I2719" s="105"/>
      <c r="R2719" s="25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</row>
    <row r="2720" ht="7.5" customHeight="1">
      <c r="A2720" s="1"/>
      <c r="C2720" s="24"/>
      <c r="D2720" s="24"/>
      <c r="F2720" s="105"/>
      <c r="G2720" s="105"/>
      <c r="H2720" s="105"/>
      <c r="I2720" s="105"/>
      <c r="R2720" s="25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</row>
    <row r="2721" ht="7.5" customHeight="1">
      <c r="A2721" s="1"/>
      <c r="C2721" s="24"/>
      <c r="D2721" s="24"/>
      <c r="F2721" s="89"/>
      <c r="G2721" s="168"/>
      <c r="H2721" s="103"/>
      <c r="I2721" s="168"/>
      <c r="J2721" s="334"/>
      <c r="K2721" s="336"/>
      <c r="L2721" s="334"/>
      <c r="M2721" s="336"/>
      <c r="N2721" s="208"/>
      <c r="O2721" s="336"/>
      <c r="P2721" s="208"/>
      <c r="Q2721" s="336"/>
      <c r="R2721" s="437" t="s">
        <v>21</v>
      </c>
      <c r="S2721" s="157" t="s">
        <v>596</v>
      </c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</row>
    <row r="2722" ht="7.5" customHeight="1">
      <c r="A2722" s="1"/>
      <c r="C2722" s="24"/>
      <c r="D2722" s="24"/>
      <c r="F2722" s="89"/>
      <c r="G2722" s="168"/>
      <c r="H2722" s="103"/>
      <c r="I2722" s="168"/>
      <c r="J2722" s="334"/>
      <c r="K2722" s="336"/>
      <c r="L2722" s="334"/>
      <c r="M2722" s="336"/>
      <c r="N2722" s="208"/>
      <c r="O2722" s="336"/>
      <c r="P2722" s="208"/>
      <c r="Q2722" s="336"/>
      <c r="S2722" s="24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</row>
    <row r="2723" ht="7.5" customHeight="1">
      <c r="A2723" s="1"/>
      <c r="C2723" s="24"/>
      <c r="D2723" s="24"/>
      <c r="F2723" s="89"/>
      <c r="G2723" s="168"/>
      <c r="H2723" s="103"/>
      <c r="I2723" s="168"/>
      <c r="J2723" s="334"/>
      <c r="K2723" s="336"/>
      <c r="L2723" s="334"/>
      <c r="M2723" s="336"/>
      <c r="N2723" s="208"/>
      <c r="O2723" s="336"/>
      <c r="P2723" s="208"/>
      <c r="Q2723" s="336"/>
      <c r="R2723" s="437"/>
      <c r="S2723" s="24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</row>
    <row r="2724" ht="7.5" customHeight="1">
      <c r="A2724" s="1"/>
      <c r="C2724" s="24"/>
      <c r="D2724" s="24"/>
      <c r="F2724" s="89"/>
      <c r="G2724" s="168"/>
      <c r="H2724" s="103"/>
      <c r="I2724" s="82"/>
      <c r="J2724" s="334"/>
      <c r="K2724" s="336"/>
      <c r="L2724" s="334"/>
      <c r="M2724" s="336"/>
      <c r="N2724" s="208"/>
      <c r="O2724" s="336"/>
      <c r="P2724" s="208"/>
      <c r="Q2724" s="336"/>
      <c r="S2724" s="24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</row>
    <row r="2725" ht="7.5" customHeight="1">
      <c r="A2725" s="1"/>
      <c r="C2725" s="24"/>
      <c r="D2725" s="24"/>
      <c r="F2725" s="82"/>
      <c r="G2725" s="82"/>
      <c r="H2725" s="82"/>
      <c r="I2725" s="234"/>
      <c r="J2725" s="52"/>
      <c r="K2725" s="52"/>
      <c r="L2725" s="52"/>
      <c r="M2725" s="52"/>
      <c r="N2725" s="52"/>
      <c r="O2725" s="52"/>
      <c r="P2725" s="52"/>
      <c r="Q2725" s="52"/>
      <c r="S2725" s="20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</row>
    <row r="2726" ht="7.5" customHeight="1">
      <c r="A2726" s="1"/>
      <c r="C2726" s="24"/>
      <c r="D2726" s="24"/>
      <c r="F2726" s="82"/>
      <c r="G2726" s="217" t="s">
        <v>174</v>
      </c>
      <c r="H2726" s="82"/>
      <c r="I2726" s="217" t="s">
        <v>201</v>
      </c>
      <c r="J2726" s="52"/>
      <c r="K2726" s="52"/>
      <c r="L2726" s="52"/>
      <c r="M2726" s="52"/>
      <c r="N2726" s="52"/>
      <c r="O2726" s="52"/>
      <c r="P2726" s="52"/>
      <c r="Q2726" s="52"/>
      <c r="R2726" s="437" t="s">
        <v>21</v>
      </c>
      <c r="S2726" s="157" t="s">
        <v>642</v>
      </c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</row>
    <row r="2727" ht="7.5" customHeight="1">
      <c r="A2727" s="1"/>
      <c r="C2727" s="24"/>
      <c r="D2727" s="24"/>
      <c r="F2727" s="82"/>
      <c r="G2727" s="24"/>
      <c r="H2727" s="82"/>
      <c r="I2727" s="24"/>
      <c r="J2727" s="52"/>
      <c r="K2727" s="52"/>
      <c r="L2727" s="52"/>
      <c r="M2727" s="52"/>
      <c r="N2727" s="52"/>
      <c r="O2727" s="52"/>
      <c r="P2727" s="52"/>
      <c r="Q2727" s="52"/>
      <c r="S2727" s="24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</row>
    <row r="2728" ht="7.5" customHeight="1">
      <c r="A2728" s="1"/>
      <c r="C2728" s="24"/>
      <c r="D2728" s="24"/>
      <c r="F2728" s="82"/>
      <c r="G2728" s="87"/>
      <c r="H2728" s="105"/>
      <c r="I2728" s="87"/>
      <c r="J2728" s="52"/>
      <c r="K2728" s="52"/>
      <c r="L2728" s="52"/>
      <c r="M2728" s="52"/>
      <c r="N2728" s="52"/>
      <c r="O2728" s="52"/>
      <c r="P2728" s="52"/>
      <c r="Q2728" s="52"/>
      <c r="R2728" s="437"/>
      <c r="S2728" s="24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</row>
    <row r="2729" ht="7.5" customHeight="1">
      <c r="A2729" s="25"/>
      <c r="C2729" s="24"/>
      <c r="D2729" s="24"/>
      <c r="F2729" s="85">
        <v>3672.3225</v>
      </c>
      <c r="G2729" s="86">
        <f>ROUND(F2729*mark_up,0)</f>
        <v>16121</v>
      </c>
      <c r="H2729" s="109"/>
      <c r="I2729" s="86">
        <f>ROUND(G2729*1.56553,0)</f>
        <v>25238</v>
      </c>
      <c r="J2729" s="390"/>
      <c r="K2729" s="390" t="s">
        <v>25</v>
      </c>
      <c r="L2729" s="390"/>
      <c r="M2729" s="390" t="s">
        <v>25</v>
      </c>
      <c r="N2729" s="390"/>
      <c r="O2729" s="390" t="s">
        <v>25</v>
      </c>
      <c r="P2729" s="390"/>
      <c r="Q2729" s="390" t="s">
        <v>25</v>
      </c>
      <c r="S2729" s="24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</row>
    <row r="2730" ht="7.5" customHeight="1">
      <c r="A2730" s="25"/>
      <c r="C2730" s="24"/>
      <c r="D2730" s="24"/>
      <c r="F2730" s="87"/>
      <c r="G2730" s="87"/>
      <c r="H2730" s="110"/>
      <c r="I2730" s="87"/>
      <c r="J2730" s="132"/>
      <c r="K2730" s="132"/>
      <c r="L2730" s="132"/>
      <c r="M2730" s="132"/>
      <c r="N2730" s="132"/>
      <c r="O2730" s="132"/>
      <c r="P2730" s="132"/>
      <c r="Q2730" s="132"/>
      <c r="S2730" s="20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</row>
    <row r="2731" ht="7.5" customHeight="1">
      <c r="A2731" s="1"/>
      <c r="C2731" s="24"/>
      <c r="D2731" s="24"/>
      <c r="R2731" s="437" t="s">
        <v>21</v>
      </c>
      <c r="S2731" s="157" t="s">
        <v>647</v>
      </c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</row>
    <row r="2732" ht="7.5" customHeight="1">
      <c r="A2732" s="1"/>
      <c r="C2732" s="24"/>
      <c r="D2732" s="24"/>
      <c r="S2732" s="24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</row>
    <row r="2733" ht="7.5" customHeight="1">
      <c r="A2733" s="25"/>
      <c r="C2733" s="24"/>
      <c r="D2733" s="24"/>
      <c r="F2733" s="342"/>
      <c r="G2733" s="52"/>
      <c r="H2733" s="52"/>
      <c r="I2733" s="52"/>
      <c r="J2733" s="52"/>
      <c r="K2733" s="52"/>
      <c r="L2733" s="52"/>
      <c r="M2733" s="52"/>
      <c r="N2733" s="52"/>
      <c r="O2733" s="52"/>
      <c r="P2733" s="52"/>
      <c r="Q2733" s="52"/>
      <c r="R2733" s="256"/>
      <c r="S2733" s="20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</row>
    <row r="2734" ht="7.5" customHeight="1">
      <c r="A2734" s="25"/>
      <c r="C2734" s="24"/>
      <c r="D2734" s="24"/>
      <c r="F2734" s="342"/>
      <c r="G2734" s="52"/>
      <c r="H2734" s="52"/>
      <c r="I2734" s="52"/>
      <c r="J2734" s="52"/>
      <c r="K2734" s="52"/>
      <c r="L2734" s="52"/>
      <c r="M2734" s="52"/>
      <c r="N2734" s="52"/>
      <c r="O2734" s="52"/>
      <c r="P2734" s="52"/>
      <c r="Q2734" s="52"/>
      <c r="R2734" s="437" t="s">
        <v>21</v>
      </c>
      <c r="S2734" s="303" t="s">
        <v>648</v>
      </c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</row>
    <row r="2735" ht="7.5" customHeight="1">
      <c r="A2735" s="25"/>
      <c r="C2735" s="24"/>
      <c r="D2735" s="24"/>
      <c r="F2735" s="342"/>
      <c r="G2735" s="342"/>
      <c r="H2735" s="342"/>
      <c r="I2735" s="342"/>
      <c r="J2735" s="342"/>
      <c r="K2735" s="342"/>
      <c r="L2735" s="342"/>
      <c r="M2735" s="342"/>
      <c r="N2735" s="342"/>
      <c r="O2735" s="342"/>
      <c r="P2735" s="342"/>
      <c r="Q2735" s="342"/>
      <c r="S2735" s="24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</row>
    <row r="2736" ht="7.5" customHeight="1">
      <c r="A2736" s="1"/>
      <c r="C2736" s="24"/>
      <c r="D2736" s="24"/>
      <c r="F2736" s="342"/>
      <c r="G2736" s="342"/>
      <c r="H2736" s="342"/>
      <c r="I2736" s="342"/>
      <c r="J2736" s="342"/>
      <c r="K2736" s="342"/>
      <c r="L2736" s="342"/>
      <c r="M2736" s="342"/>
      <c r="N2736" s="342"/>
      <c r="O2736" s="342"/>
      <c r="P2736" s="342"/>
      <c r="Q2736" s="342"/>
      <c r="R2736" s="256"/>
      <c r="S2736" s="24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</row>
    <row r="2737" ht="7.5" customHeight="1">
      <c r="A2737" s="1"/>
      <c r="C2737" s="24"/>
      <c r="D2737" s="24"/>
      <c r="F2737" s="52"/>
      <c r="G2737" s="52"/>
      <c r="H2737" s="52"/>
      <c r="I2737" s="52"/>
      <c r="J2737" s="52"/>
      <c r="K2737" s="52"/>
      <c r="L2737" s="52"/>
      <c r="M2737" s="52"/>
      <c r="N2737" s="52"/>
      <c r="O2737" s="52"/>
      <c r="P2737" s="52"/>
      <c r="Q2737" s="52"/>
      <c r="R2737" s="256"/>
      <c r="S2737" s="24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</row>
    <row r="2738" ht="7.5" customHeight="1">
      <c r="A2738" s="1"/>
      <c r="C2738" s="24"/>
      <c r="D2738" s="24"/>
      <c r="F2738" s="52"/>
      <c r="G2738" s="52"/>
      <c r="H2738" s="52"/>
      <c r="I2738" s="52"/>
      <c r="J2738" s="52"/>
      <c r="K2738" s="52"/>
      <c r="L2738" s="52"/>
      <c r="M2738" s="52"/>
      <c r="N2738" s="52"/>
      <c r="O2738" s="52"/>
      <c r="P2738" s="52"/>
      <c r="Q2738" s="52"/>
      <c r="R2738" s="256"/>
      <c r="S2738" s="24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</row>
    <row r="2739" ht="7.5" customHeight="1">
      <c r="A2739" s="1"/>
      <c r="C2739" s="24"/>
      <c r="D2739" s="24"/>
      <c r="F2739" s="52"/>
      <c r="G2739" s="52"/>
      <c r="H2739" s="52"/>
      <c r="I2739" s="52"/>
      <c r="J2739" s="52"/>
      <c r="K2739" s="52"/>
      <c r="L2739" s="52"/>
      <c r="M2739" s="52"/>
      <c r="N2739" s="52"/>
      <c r="O2739" s="52"/>
      <c r="P2739" s="52"/>
      <c r="Q2739" s="52"/>
      <c r="R2739" s="256"/>
      <c r="S2739" s="24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</row>
    <row r="2740" ht="7.5" customHeight="1">
      <c r="A2740" s="1"/>
      <c r="C2740" s="20"/>
      <c r="D2740" s="24"/>
      <c r="F2740" s="52"/>
      <c r="G2740" s="52"/>
      <c r="H2740" s="52"/>
      <c r="I2740" s="52"/>
      <c r="J2740" s="52"/>
      <c r="K2740" s="52"/>
      <c r="L2740" s="52"/>
      <c r="M2740" s="52"/>
      <c r="N2740" s="52"/>
      <c r="O2740" s="52"/>
      <c r="P2740" s="52"/>
      <c r="Q2740" s="52"/>
      <c r="R2740" s="256"/>
      <c r="S2740" s="20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</row>
    <row r="2741" ht="7.5" customHeight="1">
      <c r="A2741" s="1"/>
      <c r="C2741" s="94" t="s">
        <v>649</v>
      </c>
      <c r="D2741" s="24"/>
      <c r="F2741" s="52"/>
      <c r="G2741" s="52"/>
      <c r="H2741" s="52"/>
      <c r="I2741" s="52"/>
      <c r="J2741" s="52"/>
      <c r="K2741" s="52"/>
      <c r="L2741" s="52"/>
      <c r="M2741" s="52"/>
      <c r="N2741" s="52"/>
      <c r="O2741" s="52"/>
      <c r="P2741" s="52"/>
      <c r="Q2741" s="52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</row>
    <row r="2742" ht="7.5" customHeight="1">
      <c r="A2742" s="1"/>
      <c r="C2742" s="24"/>
      <c r="D2742" s="24"/>
      <c r="F2742" s="197"/>
      <c r="G2742" s="197"/>
      <c r="H2742" s="197"/>
      <c r="I2742" s="197"/>
      <c r="J2742" s="197"/>
      <c r="K2742" s="197"/>
      <c r="L2742" s="197"/>
      <c r="M2742" s="197"/>
      <c r="N2742" s="197"/>
      <c r="O2742" s="197"/>
      <c r="P2742" s="197"/>
      <c r="Q2742" s="197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</row>
    <row r="2743" ht="7.5" customHeight="1">
      <c r="A2743" s="1"/>
      <c r="B2743" s="3"/>
      <c r="C2743" s="98"/>
      <c r="D2743" s="98"/>
      <c r="E2743" s="3"/>
      <c r="F2743" s="112"/>
      <c r="G2743" s="112"/>
      <c r="H2743" s="112"/>
      <c r="I2743" s="112"/>
      <c r="J2743" s="112"/>
      <c r="K2743" s="112"/>
      <c r="L2743" s="112"/>
      <c r="M2743" s="112"/>
      <c r="N2743" s="112"/>
      <c r="O2743" s="112"/>
      <c r="P2743" s="112"/>
      <c r="Q2743" s="112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</row>
    <row r="2744" ht="11.25" customHeight="1">
      <c r="A2744" s="1"/>
      <c r="B2744" s="351"/>
      <c r="C2744" s="32"/>
      <c r="D2744" s="32"/>
      <c r="E2744" s="32"/>
      <c r="F2744" s="32"/>
      <c r="G2744" s="32"/>
      <c r="H2744" s="32"/>
      <c r="I2744" s="32"/>
      <c r="J2744" s="32"/>
      <c r="K2744" s="32"/>
      <c r="L2744" s="32"/>
      <c r="M2744" s="32"/>
      <c r="N2744" s="32"/>
      <c r="O2744" s="32"/>
      <c r="P2744" s="32"/>
      <c r="Q2744" s="32"/>
      <c r="R2744" s="32"/>
      <c r="S2744" s="165" t="s">
        <v>43</v>
      </c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</row>
    <row r="2745" ht="11.25" customHeight="1">
      <c r="A2745" s="1"/>
      <c r="B2745" s="54"/>
      <c r="C2745" s="88"/>
      <c r="D2745" s="54"/>
      <c r="E2745" s="54"/>
      <c r="F2745" s="54"/>
      <c r="G2745" s="54"/>
      <c r="H2745" s="54"/>
      <c r="I2745" s="54"/>
      <c r="J2745" s="54"/>
      <c r="K2745" s="54"/>
      <c r="L2745" s="54"/>
      <c r="M2745" s="54"/>
      <c r="N2745" s="54"/>
      <c r="O2745" s="54"/>
      <c r="P2745" s="54"/>
      <c r="Q2745" s="54"/>
      <c r="R2745" s="58"/>
      <c r="S2745" s="87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</row>
    <row r="2746" ht="11.25" customHeight="1">
      <c r="A2746" s="1"/>
      <c r="B2746" s="352" t="s">
        <v>650</v>
      </c>
      <c r="C2746" s="353"/>
      <c r="D2746" s="353"/>
      <c r="E2746" s="353"/>
      <c r="F2746" s="353"/>
      <c r="G2746" s="353"/>
      <c r="H2746" s="353"/>
      <c r="I2746" s="353"/>
      <c r="J2746" s="353"/>
      <c r="K2746" s="353"/>
      <c r="L2746" s="353"/>
      <c r="M2746" s="353"/>
      <c r="N2746" s="353"/>
      <c r="O2746" s="353"/>
      <c r="P2746" s="353"/>
      <c r="Q2746" s="353"/>
      <c r="R2746" s="353"/>
      <c r="S2746" s="353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</row>
    <row r="2747" ht="61.5" customHeight="1">
      <c r="A2747" s="1"/>
      <c r="B2747" s="2"/>
      <c r="C2747" s="3"/>
      <c r="D2747" s="3"/>
      <c r="E2747" s="61"/>
      <c r="F2747" s="61"/>
      <c r="G2747" s="61"/>
      <c r="H2747" s="61"/>
      <c r="I2747" s="61"/>
      <c r="J2747" s="61"/>
      <c r="K2747" s="61"/>
      <c r="L2747" s="61"/>
      <c r="M2747" s="61"/>
      <c r="N2747" s="432"/>
      <c r="O2747" s="62" t="s">
        <v>5</v>
      </c>
      <c r="P2747" s="63"/>
      <c r="Q2747" s="63"/>
      <c r="R2747" s="63"/>
      <c r="S2747" s="64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</row>
    <row r="2748" ht="34.5" customHeight="1">
      <c r="A2748" s="1"/>
      <c r="B2748" s="244" t="s">
        <v>6</v>
      </c>
      <c r="C2748" s="244" t="s">
        <v>7</v>
      </c>
      <c r="D2748" s="244" t="s">
        <v>8</v>
      </c>
      <c r="E2748" s="244" t="s">
        <v>9</v>
      </c>
      <c r="F2748" s="245" t="s">
        <v>10</v>
      </c>
      <c r="G2748" s="246" t="s">
        <v>11</v>
      </c>
      <c r="H2748" s="245" t="s">
        <v>10</v>
      </c>
      <c r="I2748" s="246" t="s">
        <v>12</v>
      </c>
      <c r="J2748" s="245" t="s">
        <v>10</v>
      </c>
      <c r="K2748" s="246" t="s">
        <v>13</v>
      </c>
      <c r="L2748" s="245" t="s">
        <v>10</v>
      </c>
      <c r="M2748" s="246" t="s">
        <v>14</v>
      </c>
      <c r="N2748" s="245" t="s">
        <v>10</v>
      </c>
      <c r="O2748" s="246" t="s">
        <v>15</v>
      </c>
      <c r="P2748" s="245" t="s">
        <v>10</v>
      </c>
      <c r="Q2748" s="246" t="s">
        <v>16</v>
      </c>
      <c r="R2748" s="247" t="s">
        <v>17</v>
      </c>
      <c r="S2748" s="69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</row>
    <row r="2749" ht="7.5" customHeight="1">
      <c r="A2749" s="1"/>
      <c r="B2749" s="329" t="s">
        <v>18</v>
      </c>
      <c r="C2749" s="107" t="s">
        <v>651</v>
      </c>
      <c r="D2749" s="180" t="s">
        <v>645</v>
      </c>
      <c r="E2749" s="208" t="s">
        <v>25</v>
      </c>
      <c r="R2749" s="435" t="s">
        <v>21</v>
      </c>
      <c r="S2749" s="167" t="s">
        <v>652</v>
      </c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</row>
    <row r="2750" ht="7.5" customHeight="1">
      <c r="A2750" s="1"/>
      <c r="C2750" s="24"/>
      <c r="D2750" s="24"/>
      <c r="S2750" s="24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</row>
    <row r="2751" ht="7.5" customHeight="1">
      <c r="A2751" s="1"/>
      <c r="C2751" s="24"/>
      <c r="D2751" s="24"/>
      <c r="R2751" s="437"/>
      <c r="S2751" s="24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</row>
    <row r="2752" ht="7.5" customHeight="1">
      <c r="A2752" s="1"/>
      <c r="C2752" s="24"/>
      <c r="D2752" s="24"/>
      <c r="R2752" s="256"/>
      <c r="S2752" s="24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</row>
    <row r="2753" ht="7.5" customHeight="1">
      <c r="A2753" s="1"/>
      <c r="C2753" s="24"/>
      <c r="D2753" s="24"/>
      <c r="R2753" s="256"/>
      <c r="S2753" s="20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</row>
    <row r="2754" ht="7.5" customHeight="1">
      <c r="A2754" s="1"/>
      <c r="C2754" s="24"/>
      <c r="D2754" s="24"/>
      <c r="R2754" s="437" t="s">
        <v>21</v>
      </c>
      <c r="S2754" s="157" t="s">
        <v>596</v>
      </c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</row>
    <row r="2755" ht="7.5" customHeight="1">
      <c r="A2755" s="1"/>
      <c r="C2755" s="24"/>
      <c r="D2755" s="24"/>
      <c r="S2755" s="24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</row>
    <row r="2756" ht="7.5" customHeight="1">
      <c r="A2756" s="1"/>
      <c r="C2756" s="24"/>
      <c r="D2756" s="24"/>
      <c r="R2756" s="437"/>
      <c r="S2756" s="24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</row>
    <row r="2757" ht="7.5" customHeight="1">
      <c r="A2757" s="1"/>
      <c r="C2757" s="24"/>
      <c r="D2757" s="24"/>
      <c r="F2757" s="52"/>
      <c r="G2757" s="349" t="s">
        <v>174</v>
      </c>
      <c r="H2757" s="52"/>
      <c r="I2757" s="349" t="s">
        <v>201</v>
      </c>
      <c r="J2757" s="52"/>
      <c r="K2757" s="52"/>
      <c r="L2757" s="52"/>
      <c r="M2757" s="52"/>
      <c r="N2757" s="52"/>
      <c r="O2757" s="52"/>
      <c r="P2757" s="52"/>
      <c r="Q2757" s="52"/>
      <c r="S2757" s="24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</row>
    <row r="2758" ht="7.5" customHeight="1">
      <c r="A2758" s="1"/>
      <c r="C2758" s="24"/>
      <c r="D2758" s="24"/>
      <c r="F2758" s="52"/>
      <c r="H2758" s="52"/>
      <c r="J2758" s="52"/>
      <c r="K2758" s="52"/>
      <c r="L2758" s="52"/>
      <c r="M2758" s="52"/>
      <c r="N2758" s="52"/>
      <c r="O2758" s="52"/>
      <c r="P2758" s="52"/>
      <c r="Q2758" s="52"/>
      <c r="S2758" s="20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</row>
    <row r="2759" ht="7.5" customHeight="1">
      <c r="A2759" s="1"/>
      <c r="C2759" s="24"/>
      <c r="D2759" s="24"/>
      <c r="F2759" s="52"/>
      <c r="G2759" s="132"/>
      <c r="H2759" s="197"/>
      <c r="I2759" s="132"/>
      <c r="J2759" s="52"/>
      <c r="K2759" s="52"/>
      <c r="L2759" s="52"/>
      <c r="M2759" s="52"/>
      <c r="N2759" s="52"/>
      <c r="O2759" s="52"/>
      <c r="P2759" s="52"/>
      <c r="Q2759" s="52"/>
      <c r="R2759" s="437" t="s">
        <v>21</v>
      </c>
      <c r="S2759" s="157" t="s">
        <v>653</v>
      </c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</row>
    <row r="2760" ht="7.5" customHeight="1">
      <c r="A2760" s="1"/>
      <c r="C2760" s="24"/>
      <c r="D2760" s="24"/>
      <c r="F2760" s="85">
        <v>3827.649</v>
      </c>
      <c r="G2760" s="86">
        <f>ROUND(F2760*mark_up,0)</f>
        <v>16803</v>
      </c>
      <c r="H2760" s="109"/>
      <c r="I2760" s="86">
        <f>ROUND(G2760*1.60971,0)</f>
        <v>27048</v>
      </c>
      <c r="J2760" s="390"/>
      <c r="K2760" s="390" t="s">
        <v>25</v>
      </c>
      <c r="L2760" s="390"/>
      <c r="M2760" s="390" t="s">
        <v>25</v>
      </c>
      <c r="N2760" s="390"/>
      <c r="O2760" s="390" t="s">
        <v>25</v>
      </c>
      <c r="P2760" s="390"/>
      <c r="Q2760" s="390" t="s">
        <v>25</v>
      </c>
      <c r="S2760" s="24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</row>
    <row r="2761" ht="7.5" customHeight="1">
      <c r="A2761" s="25"/>
      <c r="C2761" s="24"/>
      <c r="D2761" s="24"/>
      <c r="F2761" s="87"/>
      <c r="G2761" s="87"/>
      <c r="H2761" s="110"/>
      <c r="I2761" s="87"/>
      <c r="J2761" s="132"/>
      <c r="K2761" s="132"/>
      <c r="L2761" s="132"/>
      <c r="M2761" s="132"/>
      <c r="N2761" s="132"/>
      <c r="O2761" s="132"/>
      <c r="P2761" s="132"/>
      <c r="Q2761" s="132"/>
      <c r="R2761" s="437"/>
      <c r="S2761" s="24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</row>
    <row r="2762" ht="7.5" customHeight="1">
      <c r="A2762" s="25"/>
      <c r="C2762" s="24"/>
      <c r="D2762" s="24"/>
      <c r="R2762" s="256"/>
      <c r="S2762" s="24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</row>
    <row r="2763" ht="7.5" customHeight="1">
      <c r="A2763" s="25"/>
      <c r="C2763" s="24"/>
      <c r="D2763" s="24"/>
      <c r="R2763" s="256"/>
      <c r="S2763" s="20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</row>
    <row r="2764" ht="7.5" customHeight="1">
      <c r="A2764" s="1"/>
      <c r="C2764" s="24"/>
      <c r="D2764" s="24"/>
      <c r="R2764" s="437" t="s">
        <v>21</v>
      </c>
      <c r="S2764" s="341" t="s">
        <v>647</v>
      </c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</row>
    <row r="2765" ht="7.5" customHeight="1">
      <c r="A2765" s="1"/>
      <c r="C2765" s="24"/>
      <c r="D2765" s="24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</row>
    <row r="2766" ht="7.5" customHeight="1">
      <c r="A2766" s="1"/>
      <c r="C2766" s="24"/>
      <c r="D2766" s="24"/>
      <c r="R2766" s="437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</row>
    <row r="2767" ht="7.5" customHeight="1">
      <c r="A2767" s="1"/>
      <c r="C2767" s="24"/>
      <c r="D2767" s="24"/>
      <c r="R2767" s="437" t="s">
        <v>21</v>
      </c>
      <c r="S2767" s="467" t="s">
        <v>648</v>
      </c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</row>
    <row r="2768" ht="7.5" customHeight="1">
      <c r="A2768" s="1"/>
      <c r="C2768" s="24"/>
      <c r="D2768" s="24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</row>
    <row r="2769" ht="7.5" customHeight="1">
      <c r="A2769" s="1"/>
      <c r="C2769" s="24"/>
      <c r="D2769" s="24"/>
      <c r="R2769" s="25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</row>
    <row r="2770" ht="7.5" customHeight="1">
      <c r="A2770" s="1"/>
      <c r="C2770" s="20"/>
      <c r="D2770" s="24"/>
      <c r="R2770" s="25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</row>
    <row r="2771" ht="7.5" customHeight="1">
      <c r="A2771" s="1"/>
      <c r="C2771" s="94" t="s">
        <v>654</v>
      </c>
      <c r="D2771" s="24"/>
      <c r="R2771" s="25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</row>
    <row r="2772" ht="7.5" customHeight="1">
      <c r="A2772" s="1"/>
      <c r="C2772" s="24"/>
      <c r="D2772" s="24"/>
      <c r="F2772" s="163"/>
      <c r="G2772" s="163"/>
      <c r="H2772" s="163"/>
      <c r="I2772" s="163"/>
      <c r="J2772" s="163"/>
      <c r="K2772" s="163"/>
      <c r="L2772" s="163"/>
      <c r="M2772" s="163"/>
      <c r="N2772" s="163"/>
      <c r="O2772" s="163"/>
      <c r="P2772" s="163"/>
      <c r="Q2772" s="163"/>
      <c r="R2772" s="25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</row>
    <row r="2773" ht="7.5" customHeight="1">
      <c r="A2773" s="1"/>
      <c r="B2773" s="3"/>
      <c r="C2773" s="98"/>
      <c r="D2773" s="98"/>
      <c r="E2773" s="3"/>
      <c r="F2773" s="112"/>
      <c r="G2773" s="468"/>
      <c r="H2773" s="468"/>
      <c r="I2773" s="468"/>
      <c r="J2773" s="468"/>
      <c r="K2773" s="468"/>
      <c r="L2773" s="468"/>
      <c r="M2773" s="468"/>
      <c r="N2773" s="468"/>
      <c r="O2773" s="468"/>
      <c r="P2773" s="468"/>
      <c r="Q2773" s="468"/>
      <c r="R2773" s="381"/>
      <c r="S2773" s="3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</row>
    <row r="2774" ht="7.5" customHeight="1">
      <c r="A2774" s="1"/>
      <c r="B2774" s="267" t="s">
        <v>18</v>
      </c>
      <c r="C2774" s="107" t="s">
        <v>655</v>
      </c>
      <c r="D2774" s="72" t="s">
        <v>656</v>
      </c>
      <c r="E2774" s="148" t="s">
        <v>25</v>
      </c>
      <c r="F2774" s="52"/>
      <c r="G2774" s="52"/>
      <c r="H2774" s="52"/>
      <c r="I2774" s="52"/>
      <c r="J2774" s="52"/>
      <c r="K2774" s="52"/>
      <c r="L2774" s="52"/>
      <c r="M2774" s="52"/>
      <c r="N2774" s="52"/>
      <c r="O2774" s="52"/>
      <c r="P2774" s="52"/>
      <c r="Q2774" s="52"/>
      <c r="R2774" s="469" t="s">
        <v>21</v>
      </c>
      <c r="S2774" s="346" t="s">
        <v>402</v>
      </c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</row>
    <row r="2775" ht="7.5" customHeight="1">
      <c r="A2775" s="25"/>
      <c r="B2775" s="24"/>
      <c r="C2775" s="24"/>
      <c r="D2775" s="24"/>
      <c r="E2775" s="24"/>
      <c r="F2775" s="52"/>
      <c r="G2775" s="52"/>
      <c r="H2775" s="52"/>
      <c r="I2775" s="52"/>
      <c r="J2775" s="52"/>
      <c r="K2775" s="52"/>
      <c r="L2775" s="52"/>
      <c r="M2775" s="52"/>
      <c r="N2775" s="52"/>
      <c r="O2775" s="52"/>
      <c r="P2775" s="52"/>
      <c r="Q2775" s="52"/>
      <c r="R2775" s="20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</row>
    <row r="2776" ht="7.5" customHeight="1">
      <c r="A2776" s="25"/>
      <c r="B2776" s="24"/>
      <c r="C2776" s="24"/>
      <c r="D2776" s="24"/>
      <c r="E2776" s="24"/>
      <c r="F2776" s="163"/>
      <c r="G2776" s="163"/>
      <c r="H2776" s="163"/>
      <c r="I2776" s="163"/>
      <c r="J2776" s="163"/>
      <c r="K2776" s="163"/>
      <c r="L2776" s="163"/>
      <c r="M2776" s="163"/>
      <c r="N2776" s="163"/>
      <c r="O2776" s="163"/>
      <c r="P2776" s="163"/>
      <c r="Q2776" s="163"/>
      <c r="R2776" s="83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</row>
    <row r="2777" ht="7.5" customHeight="1">
      <c r="A2777" s="25"/>
      <c r="B2777" s="24"/>
      <c r="C2777" s="24"/>
      <c r="D2777" s="24"/>
      <c r="E2777" s="24"/>
      <c r="F2777" s="337"/>
      <c r="G2777" s="336"/>
      <c r="H2777" s="208"/>
      <c r="I2777" s="336"/>
      <c r="J2777" s="337"/>
      <c r="K2777" s="336"/>
      <c r="L2777" s="337"/>
      <c r="M2777" s="336"/>
      <c r="N2777" s="208"/>
      <c r="O2777" s="336"/>
      <c r="P2777" s="208"/>
      <c r="Q2777" s="336"/>
      <c r="R2777" s="470" t="s">
        <v>21</v>
      </c>
      <c r="S2777" s="157" t="s">
        <v>642</v>
      </c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</row>
    <row r="2778" ht="7.5" customHeight="1">
      <c r="A2778" s="1"/>
      <c r="B2778" s="24"/>
      <c r="C2778" s="24"/>
      <c r="D2778" s="24"/>
      <c r="E2778" s="24"/>
      <c r="F2778" s="85">
        <v>4585.1295</v>
      </c>
      <c r="G2778" s="86">
        <f>ROUND(F2778*mark_up,0)</f>
        <v>20129</v>
      </c>
      <c r="H2778" s="338"/>
      <c r="I2778" s="338" t="s">
        <v>25</v>
      </c>
      <c r="J2778" s="339"/>
      <c r="K2778" s="338" t="s">
        <v>25</v>
      </c>
      <c r="L2778" s="339"/>
      <c r="M2778" s="338" t="s">
        <v>25</v>
      </c>
      <c r="N2778" s="339"/>
      <c r="O2778" s="338" t="s">
        <v>25</v>
      </c>
      <c r="P2778" s="339"/>
      <c r="Q2778" s="338" t="s">
        <v>25</v>
      </c>
      <c r="R2778" s="20"/>
      <c r="S2778" s="24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</row>
    <row r="2779" ht="7.5" customHeight="1">
      <c r="A2779" s="1"/>
      <c r="B2779" s="24"/>
      <c r="C2779" s="24"/>
      <c r="D2779" s="24"/>
      <c r="E2779" s="24"/>
      <c r="F2779" s="87"/>
      <c r="G2779" s="87"/>
      <c r="H2779" s="340"/>
      <c r="I2779" s="132"/>
      <c r="J2779" s="132"/>
      <c r="K2779" s="132"/>
      <c r="L2779" s="132"/>
      <c r="M2779" s="132"/>
      <c r="N2779" s="132"/>
      <c r="O2779" s="132"/>
      <c r="P2779" s="132"/>
      <c r="Q2779" s="132"/>
      <c r="R2779" s="156"/>
      <c r="S2779" s="24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</row>
    <row r="2780" ht="7.5" customHeight="1">
      <c r="A2780" s="1"/>
      <c r="B2780" s="24"/>
      <c r="C2780" s="24"/>
      <c r="D2780" s="24"/>
      <c r="E2780" s="24"/>
      <c r="F2780" s="104"/>
      <c r="G2780" s="77"/>
      <c r="H2780" s="208"/>
      <c r="I2780" s="336"/>
      <c r="J2780" s="337"/>
      <c r="K2780" s="336"/>
      <c r="L2780" s="337"/>
      <c r="M2780" s="336"/>
      <c r="N2780" s="208"/>
      <c r="O2780" s="336"/>
      <c r="P2780" s="208"/>
      <c r="Q2780" s="336"/>
      <c r="S2780" s="24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</row>
    <row r="2781" ht="7.5" customHeight="1">
      <c r="A2781" s="1"/>
      <c r="B2781" s="24"/>
      <c r="C2781" s="24"/>
      <c r="D2781" s="24"/>
      <c r="E2781" s="24"/>
      <c r="F2781" s="89"/>
      <c r="G2781" s="90"/>
      <c r="H2781" s="90"/>
      <c r="I2781" s="90"/>
      <c r="J2781" s="90"/>
      <c r="K2781" s="90"/>
      <c r="L2781" s="90"/>
      <c r="M2781" s="90"/>
      <c r="N2781" s="90"/>
      <c r="O2781" s="90"/>
      <c r="P2781" s="90"/>
      <c r="Q2781" s="90"/>
      <c r="S2781" s="20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</row>
    <row r="2782" ht="7.5" customHeight="1">
      <c r="A2782" s="1"/>
      <c r="B2782" s="24"/>
      <c r="C2782" s="20"/>
      <c r="D2782" s="24"/>
      <c r="E2782" s="24"/>
      <c r="F2782" s="89"/>
      <c r="G2782" s="90"/>
      <c r="H2782" s="90"/>
      <c r="I2782" s="90"/>
      <c r="J2782" s="90"/>
      <c r="K2782" s="90"/>
      <c r="L2782" s="90"/>
      <c r="M2782" s="90"/>
      <c r="N2782" s="90"/>
      <c r="O2782" s="90"/>
      <c r="P2782" s="90"/>
      <c r="Q2782" s="90"/>
      <c r="R2782" s="470" t="s">
        <v>21</v>
      </c>
      <c r="S2782" s="157" t="s">
        <v>657</v>
      </c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</row>
    <row r="2783" ht="7.5" customHeight="1">
      <c r="A2783" s="1"/>
      <c r="B2783" s="24"/>
      <c r="C2783" s="94" t="s">
        <v>658</v>
      </c>
      <c r="D2783" s="24"/>
      <c r="E2783" s="24"/>
      <c r="F2783" s="89"/>
      <c r="G2783" s="90"/>
      <c r="H2783" s="90"/>
      <c r="I2783" s="90"/>
      <c r="J2783" s="90"/>
      <c r="K2783" s="90"/>
      <c r="L2783" s="90"/>
      <c r="M2783" s="90"/>
      <c r="N2783" s="90"/>
      <c r="O2783" s="90"/>
      <c r="P2783" s="90"/>
      <c r="Q2783" s="90"/>
      <c r="R2783" s="20"/>
      <c r="S2783" s="24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</row>
    <row r="2784" ht="7.5" customHeight="1">
      <c r="A2784" s="1"/>
      <c r="B2784" s="24"/>
      <c r="C2784" s="24"/>
      <c r="D2784" s="24"/>
      <c r="E2784" s="24"/>
      <c r="F2784" s="89"/>
      <c r="G2784" s="90"/>
      <c r="H2784" s="90"/>
      <c r="I2784" s="90"/>
      <c r="J2784" s="90"/>
      <c r="K2784" s="90"/>
      <c r="L2784" s="90"/>
      <c r="M2784" s="90"/>
      <c r="N2784" s="90"/>
      <c r="O2784" s="90"/>
      <c r="P2784" s="90"/>
      <c r="Q2784" s="90"/>
      <c r="R2784" s="156"/>
      <c r="S2784" s="20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</row>
    <row r="2785" ht="7.5" customHeight="1">
      <c r="A2785" s="1"/>
      <c r="B2785" s="98"/>
      <c r="C2785" s="98"/>
      <c r="D2785" s="98"/>
      <c r="E2785" s="98"/>
      <c r="F2785" s="347"/>
      <c r="G2785" s="100"/>
      <c r="H2785" s="100"/>
      <c r="I2785" s="100"/>
      <c r="J2785" s="100"/>
      <c r="K2785" s="158"/>
      <c r="L2785" s="100"/>
      <c r="M2785" s="158"/>
      <c r="N2785" s="158"/>
      <c r="O2785" s="158"/>
      <c r="P2785" s="158"/>
      <c r="Q2785" s="158"/>
      <c r="R2785" s="101"/>
      <c r="S2785" s="322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</row>
    <row r="2786" ht="7.5" customHeight="1">
      <c r="A2786" s="1"/>
      <c r="B2786" s="70" t="s">
        <v>18</v>
      </c>
      <c r="C2786" s="107" t="s">
        <v>659</v>
      </c>
      <c r="D2786" s="72" t="s">
        <v>656</v>
      </c>
      <c r="E2786" s="148" t="s">
        <v>25</v>
      </c>
      <c r="F2786" s="162"/>
      <c r="G2786" s="162"/>
      <c r="H2786" s="162"/>
      <c r="I2786" s="162"/>
      <c r="J2786" s="162"/>
      <c r="K2786" s="162"/>
      <c r="L2786" s="162"/>
      <c r="M2786" s="162"/>
      <c r="N2786" s="162"/>
      <c r="O2786" s="162"/>
      <c r="P2786" s="162"/>
      <c r="Q2786" s="162"/>
      <c r="R2786" s="75" t="s">
        <v>21</v>
      </c>
      <c r="S2786" s="167" t="s">
        <v>402</v>
      </c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</row>
    <row r="2787" ht="7.5" customHeight="1">
      <c r="A2787" s="1"/>
      <c r="B2787" s="24"/>
      <c r="C2787" s="24"/>
      <c r="D2787" s="24"/>
      <c r="E2787" s="24"/>
      <c r="F2787" s="163"/>
      <c r="G2787" s="163"/>
      <c r="H2787" s="163"/>
      <c r="I2787" s="163"/>
      <c r="J2787" s="163"/>
      <c r="K2787" s="163"/>
      <c r="L2787" s="163"/>
      <c r="M2787" s="163"/>
      <c r="N2787" s="163"/>
      <c r="O2787" s="163"/>
      <c r="P2787" s="163"/>
      <c r="Q2787" s="163"/>
      <c r="R2787" s="20"/>
      <c r="S2787" s="24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</row>
    <row r="2788" ht="7.5" customHeight="1">
      <c r="A2788" s="1"/>
      <c r="B2788" s="24"/>
      <c r="C2788" s="24"/>
      <c r="D2788" s="24"/>
      <c r="E2788" s="24"/>
      <c r="F2788" s="82"/>
      <c r="G2788" s="82"/>
      <c r="H2788" s="52"/>
      <c r="I2788" s="52"/>
      <c r="J2788" s="52"/>
      <c r="K2788" s="52"/>
      <c r="L2788" s="52"/>
      <c r="M2788" s="52"/>
      <c r="N2788" s="52"/>
      <c r="O2788" s="52"/>
      <c r="P2788" s="52"/>
      <c r="Q2788" s="52"/>
      <c r="R2788" s="83"/>
      <c r="S2788" s="20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</row>
    <row r="2789" ht="7.5" customHeight="1">
      <c r="A2789" s="1"/>
      <c r="B2789" s="24"/>
      <c r="C2789" s="24"/>
      <c r="D2789" s="24"/>
      <c r="E2789" s="24"/>
      <c r="F2789" s="82"/>
      <c r="G2789" s="82"/>
      <c r="H2789" s="52"/>
      <c r="I2789" s="52"/>
      <c r="J2789" s="52"/>
      <c r="K2789" s="52"/>
      <c r="L2789" s="52"/>
      <c r="M2789" s="52"/>
      <c r="N2789" s="52"/>
      <c r="O2789" s="52"/>
      <c r="P2789" s="52"/>
      <c r="Q2789" s="52"/>
      <c r="R2789" s="335" t="s">
        <v>21</v>
      </c>
      <c r="S2789" s="157" t="s">
        <v>660</v>
      </c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</row>
    <row r="2790" ht="7.5" customHeight="1">
      <c r="A2790" s="25"/>
      <c r="B2790" s="24"/>
      <c r="C2790" s="24"/>
      <c r="D2790" s="24"/>
      <c r="E2790" s="24"/>
      <c r="F2790" s="163"/>
      <c r="G2790" s="163"/>
      <c r="H2790" s="163"/>
      <c r="I2790" s="163"/>
      <c r="J2790" s="163"/>
      <c r="K2790" s="163"/>
      <c r="L2790" s="163"/>
      <c r="M2790" s="163"/>
      <c r="N2790" s="163"/>
      <c r="O2790" s="163"/>
      <c r="P2790" s="163"/>
      <c r="Q2790" s="163"/>
      <c r="S2790" s="24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</row>
    <row r="2791" ht="7.5" customHeight="1">
      <c r="A2791" s="25"/>
      <c r="B2791" s="24"/>
      <c r="C2791" s="24"/>
      <c r="D2791" s="24"/>
      <c r="E2791" s="24"/>
      <c r="F2791" s="104"/>
      <c r="G2791" s="77"/>
      <c r="H2791" s="208"/>
      <c r="I2791" s="336"/>
      <c r="J2791" s="337"/>
      <c r="K2791" s="336"/>
      <c r="L2791" s="337"/>
      <c r="M2791" s="336"/>
      <c r="N2791" s="208"/>
      <c r="O2791" s="336"/>
      <c r="P2791" s="208"/>
      <c r="Q2791" s="336"/>
      <c r="R2791" s="335"/>
      <c r="S2791" s="24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</row>
    <row r="2792" ht="7.5" customHeight="1">
      <c r="A2792" s="25"/>
      <c r="B2792" s="24"/>
      <c r="C2792" s="24"/>
      <c r="D2792" s="24"/>
      <c r="E2792" s="24"/>
      <c r="F2792" s="82"/>
      <c r="G2792" s="82"/>
      <c r="H2792" s="52"/>
      <c r="I2792" s="52"/>
      <c r="J2792" s="52"/>
      <c r="K2792" s="52"/>
      <c r="L2792" s="52"/>
      <c r="M2792" s="52"/>
      <c r="N2792" s="52"/>
      <c r="O2792" s="52"/>
      <c r="P2792" s="52"/>
      <c r="Q2792" s="52"/>
      <c r="R2792" s="335"/>
      <c r="S2792" s="24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</row>
    <row r="2793" ht="7.5" customHeight="1">
      <c r="A2793" s="1"/>
      <c r="B2793" s="24"/>
      <c r="C2793" s="24"/>
      <c r="D2793" s="24"/>
      <c r="E2793" s="24"/>
      <c r="F2793" s="105"/>
      <c r="G2793" s="105"/>
      <c r="R2793" s="471"/>
      <c r="S2793" s="20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</row>
    <row r="2794" ht="7.5" customHeight="1">
      <c r="A2794" s="1"/>
      <c r="B2794" s="24"/>
      <c r="C2794" s="24"/>
      <c r="D2794" s="24"/>
      <c r="E2794" s="24"/>
      <c r="F2794" s="85">
        <v>4826.7555</v>
      </c>
      <c r="G2794" s="86">
        <f>ROUND(F2794*mark_up,0)</f>
        <v>21189</v>
      </c>
      <c r="H2794" s="338"/>
      <c r="I2794" s="338" t="s">
        <v>25</v>
      </c>
      <c r="J2794" s="339"/>
      <c r="K2794" s="338" t="s">
        <v>25</v>
      </c>
      <c r="L2794" s="339"/>
      <c r="M2794" s="338" t="s">
        <v>25</v>
      </c>
      <c r="N2794" s="339"/>
      <c r="O2794" s="338" t="s">
        <v>25</v>
      </c>
      <c r="P2794" s="339"/>
      <c r="Q2794" s="338" t="s">
        <v>25</v>
      </c>
      <c r="R2794" s="470" t="s">
        <v>21</v>
      </c>
      <c r="S2794" s="155" t="s">
        <v>657</v>
      </c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</row>
    <row r="2795" ht="7.5" customHeight="1">
      <c r="A2795" s="1"/>
      <c r="B2795" s="24"/>
      <c r="C2795" s="24"/>
      <c r="D2795" s="24"/>
      <c r="E2795" s="24"/>
      <c r="F2795" s="87"/>
      <c r="G2795" s="87"/>
      <c r="H2795" s="340"/>
      <c r="I2795" s="132"/>
      <c r="J2795" s="132"/>
      <c r="K2795" s="132"/>
      <c r="L2795" s="132"/>
      <c r="M2795" s="132"/>
      <c r="N2795" s="132"/>
      <c r="O2795" s="132"/>
      <c r="P2795" s="132"/>
      <c r="Q2795" s="132"/>
      <c r="R2795" s="20"/>
      <c r="S2795" s="24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</row>
    <row r="2796" ht="7.5" customHeight="1">
      <c r="A2796" s="1"/>
      <c r="B2796" s="24"/>
      <c r="C2796" s="24"/>
      <c r="D2796" s="24"/>
      <c r="E2796" s="24"/>
      <c r="F2796" s="89"/>
      <c r="G2796" s="90"/>
      <c r="H2796" s="90"/>
      <c r="I2796" s="90"/>
      <c r="J2796" s="90"/>
      <c r="K2796" s="91"/>
      <c r="L2796" s="90"/>
      <c r="M2796" s="91"/>
      <c r="N2796" s="91"/>
      <c r="O2796" s="91"/>
      <c r="P2796" s="91"/>
      <c r="Q2796" s="91"/>
      <c r="R2796" s="156"/>
      <c r="S2796" s="20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</row>
    <row r="2797" ht="7.5" customHeight="1">
      <c r="A2797" s="1"/>
      <c r="B2797" s="24"/>
      <c r="C2797" s="24"/>
      <c r="D2797" s="24"/>
      <c r="E2797" s="24"/>
      <c r="F2797" s="89"/>
      <c r="G2797" s="90"/>
      <c r="I2797" s="90"/>
      <c r="J2797" s="90"/>
      <c r="K2797" s="91"/>
      <c r="L2797" s="90"/>
      <c r="M2797" s="91"/>
      <c r="N2797" s="91"/>
      <c r="O2797" s="91"/>
      <c r="P2797" s="91"/>
      <c r="Q2797" s="91"/>
      <c r="R2797" s="256"/>
      <c r="S2797" s="257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</row>
    <row r="2798" ht="7.5" customHeight="1">
      <c r="A2798" s="1"/>
      <c r="B2798" s="24"/>
      <c r="C2798" s="24"/>
      <c r="D2798" s="24"/>
      <c r="E2798" s="24"/>
      <c r="F2798" s="89"/>
      <c r="G2798" s="90"/>
      <c r="I2798" s="90"/>
      <c r="J2798" s="90"/>
      <c r="K2798" s="91"/>
      <c r="L2798" s="90"/>
      <c r="M2798" s="91"/>
      <c r="N2798" s="91"/>
      <c r="O2798" s="91"/>
      <c r="P2798" s="91"/>
      <c r="Q2798" s="91"/>
      <c r="R2798" s="156"/>
      <c r="S2798" s="323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</row>
    <row r="2799" ht="7.5" customHeight="1">
      <c r="A2799" s="1"/>
      <c r="B2799" s="24"/>
      <c r="C2799" s="24"/>
      <c r="D2799" s="24"/>
      <c r="E2799" s="24"/>
      <c r="R2799" s="79"/>
      <c r="S2799" s="472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</row>
    <row r="2800" ht="7.5" customHeight="1">
      <c r="A2800" s="1"/>
      <c r="B2800" s="24"/>
      <c r="C2800" s="24"/>
      <c r="D2800" s="24"/>
      <c r="E2800" s="24"/>
      <c r="R2800" s="256"/>
      <c r="S2800" s="368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</row>
    <row r="2801" ht="7.5" customHeight="1">
      <c r="A2801" s="1"/>
      <c r="B2801" s="24"/>
      <c r="C2801" s="20"/>
      <c r="D2801" s="24"/>
      <c r="E2801" s="24"/>
      <c r="F2801" s="52"/>
      <c r="G2801" s="52"/>
      <c r="H2801" s="52"/>
      <c r="I2801" s="52"/>
      <c r="J2801" s="52"/>
      <c r="K2801" s="52"/>
      <c r="L2801" s="52"/>
      <c r="M2801" s="52"/>
      <c r="N2801" s="52"/>
      <c r="O2801" s="52"/>
      <c r="P2801" s="52"/>
      <c r="Q2801" s="52"/>
      <c r="R2801" s="256"/>
      <c r="S2801" s="368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</row>
    <row r="2802" ht="7.5" customHeight="1">
      <c r="A2802" s="1"/>
      <c r="B2802" s="24"/>
      <c r="C2802" s="94" t="s">
        <v>661</v>
      </c>
      <c r="D2802" s="24"/>
      <c r="E2802" s="24"/>
      <c r="F2802" s="52"/>
      <c r="G2802" s="52"/>
      <c r="H2802" s="52"/>
      <c r="I2802" s="52"/>
      <c r="J2802" s="52"/>
      <c r="K2802" s="52"/>
      <c r="L2802" s="52"/>
      <c r="M2802" s="52"/>
      <c r="N2802" s="52"/>
      <c r="O2802" s="52"/>
      <c r="P2802" s="52"/>
      <c r="Q2802" s="52"/>
      <c r="R2802" s="256"/>
      <c r="S2802" s="368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</row>
    <row r="2803" ht="7.5" customHeight="1">
      <c r="A2803" s="1"/>
      <c r="B2803" s="24"/>
      <c r="C2803" s="24"/>
      <c r="D2803" s="24"/>
      <c r="E2803" s="24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</row>
    <row r="2804" ht="7.5" customHeight="1">
      <c r="A2804" s="1"/>
      <c r="B2804" s="98"/>
      <c r="C2804" s="98"/>
      <c r="D2804" s="98"/>
      <c r="E2804" s="98"/>
      <c r="F2804" s="112"/>
      <c r="G2804" s="112"/>
      <c r="H2804" s="112"/>
      <c r="I2804" s="112"/>
      <c r="J2804" s="112"/>
      <c r="K2804" s="112"/>
      <c r="L2804" s="112"/>
      <c r="M2804" s="112"/>
      <c r="N2804" s="112"/>
      <c r="O2804" s="112"/>
      <c r="P2804" s="112"/>
      <c r="Q2804" s="112"/>
      <c r="R2804" s="112"/>
      <c r="S2804" s="112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</row>
    <row r="2805" ht="11.25" customHeight="1">
      <c r="A2805" s="1"/>
      <c r="B2805" s="351"/>
      <c r="C2805" s="32"/>
      <c r="D2805" s="32"/>
      <c r="E2805" s="32"/>
      <c r="F2805" s="32"/>
      <c r="G2805" s="32"/>
      <c r="H2805" s="32"/>
      <c r="I2805" s="32"/>
      <c r="J2805" s="32"/>
      <c r="K2805" s="32"/>
      <c r="L2805" s="32"/>
      <c r="M2805" s="32"/>
      <c r="N2805" s="32"/>
      <c r="O2805" s="32"/>
      <c r="P2805" s="32"/>
      <c r="Q2805" s="32"/>
      <c r="R2805" s="32"/>
      <c r="S2805" s="116" t="s">
        <v>43</v>
      </c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</row>
    <row r="2806" ht="11.25" customHeight="1">
      <c r="A2806" s="1"/>
      <c r="B2806" s="54"/>
      <c r="C2806" s="88"/>
      <c r="D2806" s="54"/>
      <c r="E2806" s="54"/>
      <c r="F2806" s="54"/>
      <c r="G2806" s="54"/>
      <c r="H2806" s="54"/>
      <c r="I2806" s="54"/>
      <c r="J2806" s="54"/>
      <c r="K2806" s="54"/>
      <c r="L2806" s="54"/>
      <c r="M2806" s="54"/>
      <c r="N2806" s="54"/>
      <c r="O2806" s="54"/>
      <c r="P2806" s="54"/>
      <c r="Q2806" s="54"/>
      <c r="R2806" s="58"/>
      <c r="S2806" s="87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</row>
    <row r="2807" ht="11.25" customHeight="1">
      <c r="A2807" s="1"/>
      <c r="B2807" s="352" t="s">
        <v>662</v>
      </c>
      <c r="C2807" s="353"/>
      <c r="D2807" s="353"/>
      <c r="E2807" s="353"/>
      <c r="F2807" s="353"/>
      <c r="G2807" s="353"/>
      <c r="H2807" s="353"/>
      <c r="I2807" s="353"/>
      <c r="J2807" s="353"/>
      <c r="K2807" s="353"/>
      <c r="L2807" s="353"/>
      <c r="M2807" s="353"/>
      <c r="N2807" s="353"/>
      <c r="O2807" s="353"/>
      <c r="P2807" s="353"/>
      <c r="Q2807" s="353"/>
      <c r="R2807" s="353"/>
      <c r="S2807" s="353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</row>
    <row r="2808" ht="61.5" customHeight="1">
      <c r="A2808" s="1"/>
      <c r="B2808" s="2"/>
      <c r="C2808" s="3"/>
      <c r="D2808" s="3"/>
      <c r="E2808" s="61"/>
      <c r="F2808" s="61"/>
      <c r="G2808" s="61"/>
      <c r="H2808" s="61"/>
      <c r="I2808" s="61"/>
      <c r="J2808" s="61"/>
      <c r="K2808" s="61"/>
      <c r="L2808" s="61"/>
      <c r="M2808" s="61"/>
      <c r="N2808" s="432"/>
      <c r="O2808" s="62" t="s">
        <v>5</v>
      </c>
      <c r="P2808" s="63"/>
      <c r="Q2808" s="63"/>
      <c r="R2808" s="63"/>
      <c r="S2808" s="64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</row>
    <row r="2809" ht="34.5" customHeight="1">
      <c r="A2809" s="1"/>
      <c r="B2809" s="244" t="s">
        <v>6</v>
      </c>
      <c r="C2809" s="244" t="s">
        <v>7</v>
      </c>
      <c r="D2809" s="473" t="s">
        <v>8</v>
      </c>
      <c r="E2809" s="244" t="s">
        <v>9</v>
      </c>
      <c r="F2809" s="245" t="s">
        <v>10</v>
      </c>
      <c r="G2809" s="246" t="s">
        <v>11</v>
      </c>
      <c r="H2809" s="245" t="s">
        <v>10</v>
      </c>
      <c r="I2809" s="246" t="s">
        <v>12</v>
      </c>
      <c r="J2809" s="245" t="s">
        <v>10</v>
      </c>
      <c r="K2809" s="246" t="s">
        <v>13</v>
      </c>
      <c r="L2809" s="245" t="s">
        <v>10</v>
      </c>
      <c r="M2809" s="246" t="s">
        <v>14</v>
      </c>
      <c r="N2809" s="245" t="s">
        <v>10</v>
      </c>
      <c r="O2809" s="246" t="s">
        <v>15</v>
      </c>
      <c r="P2809" s="245" t="s">
        <v>10</v>
      </c>
      <c r="Q2809" s="246" t="s">
        <v>16</v>
      </c>
      <c r="R2809" s="247" t="s">
        <v>17</v>
      </c>
      <c r="S2809" s="69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</row>
    <row r="2810" ht="7.5" customHeight="1">
      <c r="A2810" s="1"/>
      <c r="B2810" s="329" t="s">
        <v>18</v>
      </c>
      <c r="C2810" s="107" t="s">
        <v>663</v>
      </c>
      <c r="D2810" s="72" t="s">
        <v>664</v>
      </c>
      <c r="E2810" s="343" t="s">
        <v>25</v>
      </c>
      <c r="F2810" s="344"/>
      <c r="G2810" s="474"/>
      <c r="H2810" s="345"/>
      <c r="I2810" s="474"/>
      <c r="J2810" s="345"/>
      <c r="K2810" s="393"/>
      <c r="L2810" s="345"/>
      <c r="M2810" s="393"/>
      <c r="N2810" s="343"/>
      <c r="O2810" s="393"/>
      <c r="P2810" s="343"/>
      <c r="Q2810" s="393"/>
      <c r="R2810" s="435" t="s">
        <v>21</v>
      </c>
      <c r="S2810" s="346" t="s">
        <v>665</v>
      </c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</row>
    <row r="2811" ht="7.5" customHeight="1">
      <c r="A2811" s="1"/>
      <c r="C2811" s="24"/>
      <c r="D2811" s="24"/>
      <c r="F2811" s="332"/>
      <c r="G2811" s="362"/>
      <c r="H2811" s="334"/>
      <c r="I2811" s="362"/>
      <c r="J2811" s="334"/>
      <c r="K2811" s="336"/>
      <c r="L2811" s="334"/>
      <c r="M2811" s="336"/>
      <c r="N2811" s="208"/>
      <c r="O2811" s="336"/>
      <c r="P2811" s="208"/>
      <c r="Q2811" s="33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</row>
    <row r="2812" ht="7.5" customHeight="1">
      <c r="A2812" s="1"/>
      <c r="C2812" s="24"/>
      <c r="D2812" s="24"/>
      <c r="F2812" s="332"/>
      <c r="G2812" s="362"/>
      <c r="H2812" s="334"/>
      <c r="I2812" s="362"/>
      <c r="J2812" s="334"/>
      <c r="K2812" s="336"/>
      <c r="L2812" s="334"/>
      <c r="M2812" s="336"/>
      <c r="N2812" s="208"/>
      <c r="O2812" s="336"/>
      <c r="P2812" s="208"/>
      <c r="Q2812" s="336"/>
      <c r="R2812" s="437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</row>
    <row r="2813" ht="7.5" customHeight="1">
      <c r="A2813" s="1"/>
      <c r="C2813" s="24"/>
      <c r="D2813" s="24"/>
      <c r="F2813" s="332"/>
      <c r="G2813" s="362"/>
      <c r="H2813" s="334"/>
      <c r="I2813" s="52"/>
      <c r="J2813" s="334"/>
      <c r="K2813" s="336"/>
      <c r="L2813" s="334"/>
      <c r="M2813" s="336"/>
      <c r="N2813" s="208"/>
      <c r="O2813" s="336"/>
      <c r="P2813" s="208"/>
      <c r="Q2813" s="336"/>
      <c r="R2813" s="25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</row>
    <row r="2814" ht="7.5" customHeight="1">
      <c r="A2814" s="1"/>
      <c r="C2814" s="24"/>
      <c r="D2814" s="24"/>
      <c r="F2814" s="52"/>
      <c r="G2814" s="52"/>
      <c r="H2814" s="52"/>
      <c r="I2814" s="388"/>
      <c r="J2814" s="52"/>
      <c r="K2814" s="52"/>
      <c r="L2814" s="52"/>
      <c r="M2814" s="52"/>
      <c r="N2814" s="52"/>
      <c r="O2814" s="52"/>
      <c r="P2814" s="52"/>
      <c r="Q2814" s="52"/>
      <c r="R2814" s="25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</row>
    <row r="2815" ht="7.5" customHeight="1">
      <c r="A2815" s="1"/>
      <c r="C2815" s="24"/>
      <c r="D2815" s="24"/>
      <c r="F2815" s="52"/>
      <c r="G2815" s="52"/>
      <c r="H2815" s="52"/>
      <c r="I2815" s="52"/>
      <c r="J2815" s="52"/>
      <c r="K2815" s="52"/>
      <c r="L2815" s="52"/>
      <c r="M2815" s="52"/>
      <c r="N2815" s="52"/>
      <c r="O2815" s="52"/>
      <c r="P2815" s="52"/>
      <c r="Q2815" s="52"/>
      <c r="R2815" s="335" t="s">
        <v>21</v>
      </c>
      <c r="S2815" s="81" t="s">
        <v>666</v>
      </c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</row>
    <row r="2816" ht="7.5" customHeight="1">
      <c r="A2816" s="1"/>
      <c r="C2816" s="24"/>
      <c r="D2816" s="24"/>
      <c r="S2816" s="24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</row>
    <row r="2817" ht="7.5" customHeight="1">
      <c r="A2817" s="1"/>
      <c r="C2817" s="24"/>
      <c r="D2817" s="24"/>
      <c r="R2817" s="335"/>
      <c r="S2817" s="24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</row>
    <row r="2818" ht="7.5" customHeight="1">
      <c r="A2818" s="1"/>
      <c r="C2818" s="24"/>
      <c r="D2818" s="24"/>
      <c r="F2818" s="52"/>
      <c r="R2818" s="93"/>
      <c r="S2818" s="24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</row>
    <row r="2819" ht="7.5" customHeight="1">
      <c r="A2819" s="1"/>
      <c r="C2819" s="24"/>
      <c r="D2819" s="24"/>
      <c r="F2819" s="52"/>
      <c r="R2819" s="93"/>
      <c r="S2819" s="24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</row>
    <row r="2820" ht="7.5" customHeight="1">
      <c r="A2820" s="1"/>
      <c r="C2820" s="24"/>
      <c r="D2820" s="24"/>
      <c r="F2820" s="52"/>
      <c r="S2820" s="20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</row>
    <row r="2821" ht="7.5" customHeight="1">
      <c r="A2821" s="1"/>
      <c r="C2821" s="24"/>
      <c r="D2821" s="24"/>
      <c r="R2821" s="437" t="s">
        <v>21</v>
      </c>
      <c r="S2821" s="157" t="s">
        <v>653</v>
      </c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</row>
    <row r="2822" ht="7.5" customHeight="1">
      <c r="A2822" s="25"/>
      <c r="C2822" s="24"/>
      <c r="D2822" s="24"/>
      <c r="S2822" s="24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</row>
    <row r="2823" ht="7.5" customHeight="1">
      <c r="A2823" s="25"/>
      <c r="C2823" s="24"/>
      <c r="D2823" s="24"/>
      <c r="R2823" s="437"/>
      <c r="S2823" s="24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</row>
    <row r="2824" ht="7.5" customHeight="1">
      <c r="A2824" s="25"/>
      <c r="C2824" s="24"/>
      <c r="D2824" s="24"/>
      <c r="R2824" s="256"/>
      <c r="S2824" s="24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</row>
    <row r="2825" ht="7.5" customHeight="1">
      <c r="A2825" s="1"/>
      <c r="C2825" s="24"/>
      <c r="D2825" s="24"/>
      <c r="R2825" s="256"/>
      <c r="S2825" s="20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</row>
    <row r="2826" ht="7.5" customHeight="1">
      <c r="A2826" s="1"/>
      <c r="C2826" s="24"/>
      <c r="D2826" s="24"/>
      <c r="R2826" s="437" t="s">
        <v>21</v>
      </c>
      <c r="S2826" s="303" t="s">
        <v>667</v>
      </c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</row>
    <row r="2827" ht="7.5" customHeight="1">
      <c r="A2827" s="1"/>
      <c r="C2827" s="24"/>
      <c r="D2827" s="24"/>
      <c r="S2827" s="24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</row>
    <row r="2828" ht="7.5" customHeight="1">
      <c r="A2828" s="1"/>
      <c r="C2828" s="24"/>
      <c r="D2828" s="24"/>
      <c r="R2828" s="256"/>
      <c r="S2828" s="24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</row>
    <row r="2829" ht="7.5" customHeight="1">
      <c r="A2829" s="1"/>
      <c r="C2829" s="24"/>
      <c r="D2829" s="24"/>
      <c r="R2829" s="256"/>
      <c r="S2829" s="24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</row>
    <row r="2830" ht="7.5" customHeight="1">
      <c r="A2830" s="1"/>
      <c r="C2830" s="24"/>
      <c r="D2830" s="24"/>
      <c r="R2830" s="256"/>
      <c r="S2830" s="20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</row>
    <row r="2831" ht="7.5" customHeight="1">
      <c r="A2831" s="1"/>
      <c r="C2831" s="24"/>
      <c r="D2831" s="24"/>
      <c r="R2831" s="437" t="s">
        <v>21</v>
      </c>
      <c r="S2831" s="341" t="s">
        <v>668</v>
      </c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</row>
    <row r="2832" ht="7.5" customHeight="1">
      <c r="A2832" s="1"/>
      <c r="C2832" s="24"/>
      <c r="D2832" s="24"/>
      <c r="F2832" s="475"/>
      <c r="G2832" s="349" t="s">
        <v>174</v>
      </c>
      <c r="H2832" s="52"/>
      <c r="I2832" s="349" t="s">
        <v>201</v>
      </c>
      <c r="J2832" s="52"/>
      <c r="K2832" s="52"/>
      <c r="L2832" s="52"/>
      <c r="M2832" s="52"/>
      <c r="N2832" s="52"/>
      <c r="O2832" s="52"/>
      <c r="P2832" s="52"/>
      <c r="Q2832" s="52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</row>
    <row r="2833" ht="7.5" customHeight="1">
      <c r="A2833" s="1"/>
      <c r="C2833" s="24"/>
      <c r="D2833" s="24"/>
      <c r="F2833" s="475"/>
      <c r="H2833" s="52"/>
      <c r="J2833" s="52"/>
      <c r="K2833" s="52"/>
      <c r="L2833" s="52"/>
      <c r="M2833" s="52"/>
      <c r="N2833" s="52"/>
      <c r="O2833" s="52"/>
      <c r="P2833" s="52"/>
      <c r="Q2833" s="52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</row>
    <row r="2834" ht="7.5" customHeight="1">
      <c r="A2834" s="1"/>
      <c r="C2834" s="24"/>
      <c r="D2834" s="24"/>
      <c r="F2834" s="475"/>
      <c r="G2834" s="132"/>
      <c r="H2834" s="197"/>
      <c r="I2834" s="132"/>
      <c r="J2834" s="52"/>
      <c r="K2834" s="52"/>
      <c r="L2834" s="52"/>
      <c r="M2834" s="52"/>
      <c r="N2834" s="52"/>
      <c r="O2834" s="52"/>
      <c r="P2834" s="52"/>
      <c r="Q2834" s="52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</row>
    <row r="2835" ht="7.5" customHeight="1">
      <c r="A2835" s="1"/>
      <c r="C2835" s="24"/>
      <c r="D2835" s="24"/>
      <c r="F2835" s="85">
        <v>4593.172</v>
      </c>
      <c r="G2835" s="86">
        <f>ROUND(F2835*mark_up,0)</f>
        <v>20164</v>
      </c>
      <c r="H2835" s="109"/>
      <c r="I2835" s="86">
        <f>ROUND(G2835*1.6097,0)</f>
        <v>32458</v>
      </c>
      <c r="J2835" s="390"/>
      <c r="K2835" s="390" t="s">
        <v>25</v>
      </c>
      <c r="L2835" s="390"/>
      <c r="M2835" s="390" t="s">
        <v>25</v>
      </c>
      <c r="N2835" s="390"/>
      <c r="O2835" s="390" t="s">
        <v>25</v>
      </c>
      <c r="P2835" s="390"/>
      <c r="Q2835" s="390" t="s">
        <v>25</v>
      </c>
      <c r="R2835" s="475"/>
      <c r="S2835" s="475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</row>
    <row r="2836" ht="7.5" customHeight="1">
      <c r="A2836" s="1"/>
      <c r="C2836" s="24"/>
      <c r="D2836" s="24"/>
      <c r="F2836" s="87"/>
      <c r="G2836" s="87"/>
      <c r="H2836" s="110"/>
      <c r="I2836" s="87"/>
      <c r="J2836" s="132"/>
      <c r="K2836" s="132"/>
      <c r="L2836" s="132"/>
      <c r="M2836" s="132"/>
      <c r="N2836" s="132"/>
      <c r="O2836" s="132"/>
      <c r="P2836" s="132"/>
      <c r="Q2836" s="132"/>
      <c r="R2836" s="475"/>
      <c r="S2836" s="475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</row>
    <row r="2837" ht="7.5" customHeight="1">
      <c r="A2837" s="1"/>
      <c r="C2837" s="24"/>
      <c r="D2837" s="24"/>
      <c r="R2837" s="475"/>
      <c r="S2837" s="475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</row>
    <row r="2838" ht="7.5" customHeight="1">
      <c r="A2838" s="1"/>
      <c r="C2838" s="24"/>
      <c r="D2838" s="24"/>
      <c r="F2838" s="475"/>
      <c r="R2838" s="475"/>
      <c r="S2838" s="475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</row>
    <row r="2839" ht="7.5" customHeight="1">
      <c r="A2839" s="1"/>
      <c r="C2839" s="24"/>
      <c r="D2839" s="24"/>
      <c r="F2839" s="475"/>
      <c r="G2839" s="475"/>
      <c r="H2839" s="475"/>
      <c r="I2839" s="475"/>
      <c r="J2839" s="475"/>
      <c r="K2839" s="475"/>
      <c r="L2839" s="475"/>
      <c r="M2839" s="475"/>
      <c r="N2839" s="475"/>
      <c r="O2839" s="475"/>
      <c r="P2839" s="475"/>
      <c r="Q2839" s="475"/>
      <c r="R2839" s="475"/>
      <c r="S2839" s="475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</row>
    <row r="2840" ht="7.5" customHeight="1">
      <c r="A2840" s="1"/>
      <c r="C2840" s="24"/>
      <c r="D2840" s="24"/>
      <c r="F2840" s="475"/>
      <c r="G2840" s="475"/>
      <c r="H2840" s="475"/>
      <c r="I2840" s="475"/>
      <c r="J2840" s="475"/>
      <c r="K2840" s="475"/>
      <c r="L2840" s="475"/>
      <c r="M2840" s="475"/>
      <c r="N2840" s="475"/>
      <c r="O2840" s="475"/>
      <c r="P2840" s="475"/>
      <c r="Q2840" s="475"/>
      <c r="R2840" s="475"/>
      <c r="S2840" s="475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</row>
    <row r="2841" ht="7.5" customHeight="1">
      <c r="A2841" s="25"/>
      <c r="C2841" s="24"/>
      <c r="D2841" s="24"/>
      <c r="F2841" s="475"/>
      <c r="G2841" s="475"/>
      <c r="H2841" s="475"/>
      <c r="I2841" s="475"/>
      <c r="J2841" s="475"/>
      <c r="K2841" s="475"/>
      <c r="L2841" s="475"/>
      <c r="M2841" s="475"/>
      <c r="N2841" s="475"/>
      <c r="O2841" s="475"/>
      <c r="P2841" s="475"/>
      <c r="Q2841" s="475"/>
      <c r="R2841" s="475"/>
      <c r="S2841" s="475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</row>
    <row r="2842" ht="7.5" customHeight="1">
      <c r="A2842" s="25"/>
      <c r="C2842" s="24"/>
      <c r="D2842" s="24"/>
      <c r="F2842" s="475"/>
      <c r="G2842" s="475"/>
      <c r="H2842" s="475"/>
      <c r="I2842" s="475"/>
      <c r="J2842" s="475"/>
      <c r="K2842" s="475"/>
      <c r="L2842" s="475"/>
      <c r="M2842" s="475"/>
      <c r="N2842" s="475"/>
      <c r="O2842" s="475"/>
      <c r="P2842" s="475"/>
      <c r="Q2842" s="475"/>
      <c r="R2842" s="475"/>
      <c r="S2842" s="475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</row>
    <row r="2843" ht="7.5" customHeight="1">
      <c r="A2843" s="25"/>
      <c r="C2843" s="24"/>
      <c r="D2843" s="24"/>
      <c r="F2843" s="475"/>
      <c r="G2843" s="475"/>
      <c r="H2843" s="475"/>
      <c r="I2843" s="475"/>
      <c r="J2843" s="475"/>
      <c r="K2843" s="475"/>
      <c r="L2843" s="475"/>
      <c r="M2843" s="475"/>
      <c r="N2843" s="475"/>
      <c r="O2843" s="475"/>
      <c r="P2843" s="475"/>
      <c r="Q2843" s="475"/>
      <c r="R2843" s="475"/>
      <c r="S2843" s="475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</row>
    <row r="2844" ht="7.5" customHeight="1">
      <c r="A2844" s="1"/>
      <c r="C2844" s="24"/>
      <c r="D2844" s="24"/>
      <c r="F2844" s="475"/>
      <c r="G2844" s="475"/>
      <c r="H2844" s="475"/>
      <c r="I2844" s="475"/>
      <c r="J2844" s="475"/>
      <c r="K2844" s="475"/>
      <c r="L2844" s="475"/>
      <c r="M2844" s="475"/>
      <c r="N2844" s="475"/>
      <c r="O2844" s="475"/>
      <c r="P2844" s="475"/>
      <c r="Q2844" s="475"/>
      <c r="R2844" s="475"/>
      <c r="S2844" s="475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</row>
    <row r="2845" ht="7.5" customHeight="1">
      <c r="A2845" s="1"/>
      <c r="C2845" s="24"/>
      <c r="D2845" s="24"/>
      <c r="F2845" s="475"/>
      <c r="G2845" s="475"/>
      <c r="H2845" s="475"/>
      <c r="I2845" s="475"/>
      <c r="J2845" s="475"/>
      <c r="K2845" s="475"/>
      <c r="L2845" s="475"/>
      <c r="M2845" s="475"/>
      <c r="N2845" s="475"/>
      <c r="O2845" s="475"/>
      <c r="P2845" s="475"/>
      <c r="Q2845" s="475"/>
      <c r="R2845" s="475"/>
      <c r="S2845" s="475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</row>
    <row r="2846" ht="7.5" customHeight="1">
      <c r="A2846" s="1"/>
      <c r="C2846" s="24"/>
      <c r="D2846" s="24"/>
      <c r="F2846" s="475"/>
      <c r="G2846" s="475"/>
      <c r="H2846" s="475"/>
      <c r="I2846" s="475"/>
      <c r="J2846" s="475"/>
      <c r="K2846" s="475"/>
      <c r="L2846" s="475"/>
      <c r="M2846" s="475"/>
      <c r="N2846" s="475"/>
      <c r="O2846" s="475"/>
      <c r="P2846" s="475"/>
      <c r="Q2846" s="475"/>
      <c r="R2846" s="475"/>
      <c r="S2846" s="475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</row>
    <row r="2847" ht="7.5" customHeight="1">
      <c r="A2847" s="1"/>
      <c r="C2847" s="24"/>
      <c r="D2847" s="24"/>
      <c r="F2847" s="475"/>
      <c r="G2847" s="475"/>
      <c r="H2847" s="475"/>
      <c r="I2847" s="475"/>
      <c r="J2847" s="475"/>
      <c r="K2847" s="475"/>
      <c r="L2847" s="475"/>
      <c r="M2847" s="475"/>
      <c r="N2847" s="475"/>
      <c r="O2847" s="475"/>
      <c r="P2847" s="475"/>
      <c r="Q2847" s="475"/>
      <c r="R2847" s="475"/>
      <c r="S2847" s="475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</row>
    <row r="2848" ht="7.5" customHeight="1">
      <c r="A2848" s="1"/>
      <c r="C2848" s="24"/>
      <c r="D2848" s="24"/>
      <c r="F2848" s="475"/>
      <c r="G2848" s="475"/>
      <c r="H2848" s="475"/>
      <c r="I2848" s="475"/>
      <c r="J2848" s="475"/>
      <c r="K2848" s="475"/>
      <c r="L2848" s="475"/>
      <c r="M2848" s="475"/>
      <c r="N2848" s="475"/>
      <c r="O2848" s="475"/>
      <c r="P2848" s="475"/>
      <c r="Q2848" s="475"/>
      <c r="R2848" s="475"/>
      <c r="S2848" s="475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</row>
    <row r="2849" ht="7.5" customHeight="1">
      <c r="A2849" s="1"/>
      <c r="C2849" s="24"/>
      <c r="D2849" s="24"/>
      <c r="F2849" s="475"/>
      <c r="G2849" s="475"/>
      <c r="H2849" s="475"/>
      <c r="I2849" s="475"/>
      <c r="J2849" s="475"/>
      <c r="K2849" s="475"/>
      <c r="L2849" s="475"/>
      <c r="M2849" s="475"/>
      <c r="N2849" s="475"/>
      <c r="O2849" s="475"/>
      <c r="P2849" s="475"/>
      <c r="Q2849" s="475"/>
      <c r="R2849" s="475"/>
      <c r="S2849" s="475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</row>
    <row r="2850" ht="7.5" customHeight="1">
      <c r="A2850" s="1"/>
      <c r="C2850" s="24"/>
      <c r="D2850" s="24"/>
      <c r="F2850" s="475"/>
      <c r="G2850" s="475"/>
      <c r="H2850" s="475"/>
      <c r="I2850" s="475"/>
      <c r="J2850" s="475"/>
      <c r="K2850" s="475"/>
      <c r="L2850" s="475"/>
      <c r="M2850" s="475"/>
      <c r="N2850" s="475"/>
      <c r="O2850" s="475"/>
      <c r="P2850" s="475"/>
      <c r="Q2850" s="475"/>
      <c r="R2850" s="475"/>
      <c r="S2850" s="475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</row>
    <row r="2851" ht="7.5" customHeight="1">
      <c r="A2851" s="1"/>
      <c r="C2851" s="24"/>
      <c r="D2851" s="24"/>
      <c r="F2851" s="475"/>
      <c r="G2851" s="475"/>
      <c r="H2851" s="475"/>
      <c r="I2851" s="475"/>
      <c r="J2851" s="475"/>
      <c r="K2851" s="475"/>
      <c r="L2851" s="475"/>
      <c r="M2851" s="475"/>
      <c r="N2851" s="475"/>
      <c r="O2851" s="475"/>
      <c r="P2851" s="475"/>
      <c r="Q2851" s="475"/>
      <c r="R2851" s="475"/>
      <c r="S2851" s="475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</row>
    <row r="2852" ht="7.5" customHeight="1">
      <c r="A2852" s="1"/>
      <c r="C2852" s="24"/>
      <c r="D2852" s="24"/>
      <c r="F2852" s="475"/>
      <c r="G2852" s="475"/>
      <c r="H2852" s="475"/>
      <c r="I2852" s="475"/>
      <c r="J2852" s="475"/>
      <c r="K2852" s="475"/>
      <c r="L2852" s="475"/>
      <c r="M2852" s="475"/>
      <c r="N2852" s="475"/>
      <c r="O2852" s="475"/>
      <c r="P2852" s="475"/>
      <c r="Q2852" s="475"/>
      <c r="R2852" s="475"/>
      <c r="S2852" s="475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</row>
    <row r="2853" ht="7.5" customHeight="1">
      <c r="A2853" s="1"/>
      <c r="C2853" s="24"/>
      <c r="D2853" s="24"/>
      <c r="F2853" s="475"/>
      <c r="G2853" s="475"/>
      <c r="H2853" s="475"/>
      <c r="I2853" s="475"/>
      <c r="J2853" s="475"/>
      <c r="K2853" s="475"/>
      <c r="L2853" s="475"/>
      <c r="M2853" s="475"/>
      <c r="N2853" s="475"/>
      <c r="O2853" s="475"/>
      <c r="P2853" s="475"/>
      <c r="Q2853" s="475"/>
      <c r="R2853" s="475"/>
      <c r="S2853" s="475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</row>
    <row r="2854" ht="7.5" customHeight="1">
      <c r="A2854" s="1"/>
      <c r="C2854" s="24"/>
      <c r="D2854" s="24"/>
      <c r="F2854" s="475"/>
      <c r="G2854" s="475"/>
      <c r="H2854" s="475"/>
      <c r="I2854" s="475"/>
      <c r="J2854" s="475"/>
      <c r="K2854" s="475"/>
      <c r="L2854" s="475"/>
      <c r="M2854" s="475"/>
      <c r="N2854" s="475"/>
      <c r="O2854" s="475"/>
      <c r="P2854" s="475"/>
      <c r="Q2854" s="475"/>
      <c r="R2854" s="475"/>
      <c r="S2854" s="475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</row>
    <row r="2855" ht="7.5" customHeight="1">
      <c r="A2855" s="1"/>
      <c r="C2855" s="24"/>
      <c r="D2855" s="24"/>
      <c r="F2855" s="475"/>
      <c r="G2855" s="475"/>
      <c r="H2855" s="475"/>
      <c r="I2855" s="475"/>
      <c r="J2855" s="475"/>
      <c r="K2855" s="475"/>
      <c r="L2855" s="475"/>
      <c r="M2855" s="475"/>
      <c r="N2855" s="475"/>
      <c r="O2855" s="475"/>
      <c r="P2855" s="475"/>
      <c r="Q2855" s="475"/>
      <c r="R2855" s="475"/>
      <c r="S2855" s="475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</row>
    <row r="2856" ht="7.5" customHeight="1">
      <c r="A2856" s="25"/>
      <c r="C2856" s="24"/>
      <c r="D2856" s="24"/>
      <c r="F2856" s="475"/>
      <c r="G2856" s="475"/>
      <c r="H2856" s="475"/>
      <c r="I2856" s="475"/>
      <c r="J2856" s="475"/>
      <c r="K2856" s="475"/>
      <c r="L2856" s="475"/>
      <c r="M2856" s="475"/>
      <c r="N2856" s="475"/>
      <c r="O2856" s="475"/>
      <c r="P2856" s="475"/>
      <c r="Q2856" s="475"/>
      <c r="R2856" s="475"/>
      <c r="S2856" s="475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</row>
    <row r="2857" ht="7.5" customHeight="1">
      <c r="A2857" s="25"/>
      <c r="C2857" s="24"/>
      <c r="D2857" s="24"/>
      <c r="F2857" s="475"/>
      <c r="G2857" s="475"/>
      <c r="H2857" s="475"/>
      <c r="I2857" s="475"/>
      <c r="J2857" s="475"/>
      <c r="K2857" s="475"/>
      <c r="L2857" s="475"/>
      <c r="M2857" s="475"/>
      <c r="N2857" s="475"/>
      <c r="O2857" s="475"/>
      <c r="P2857" s="475"/>
      <c r="Q2857" s="475"/>
      <c r="R2857" s="475"/>
      <c r="S2857" s="475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</row>
    <row r="2858" ht="7.5" customHeight="1">
      <c r="A2858" s="25"/>
      <c r="C2858" s="24"/>
      <c r="D2858" s="24"/>
      <c r="F2858" s="475"/>
      <c r="G2858" s="475"/>
      <c r="H2858" s="475"/>
      <c r="I2858" s="475"/>
      <c r="J2858" s="475"/>
      <c r="K2858" s="475"/>
      <c r="L2858" s="475"/>
      <c r="M2858" s="475"/>
      <c r="N2858" s="475"/>
      <c r="O2858" s="475"/>
      <c r="P2858" s="475"/>
      <c r="Q2858" s="475"/>
      <c r="R2858" s="475"/>
      <c r="S2858" s="475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</row>
    <row r="2859" ht="7.5" customHeight="1">
      <c r="A2859" s="1"/>
      <c r="C2859" s="24"/>
      <c r="D2859" s="24"/>
      <c r="F2859" s="475"/>
      <c r="G2859" s="475"/>
      <c r="H2859" s="475"/>
      <c r="I2859" s="475"/>
      <c r="J2859" s="475"/>
      <c r="K2859" s="475"/>
      <c r="L2859" s="475"/>
      <c r="M2859" s="475"/>
      <c r="N2859" s="475"/>
      <c r="O2859" s="475"/>
      <c r="P2859" s="475"/>
      <c r="Q2859" s="475"/>
      <c r="R2859" s="475"/>
      <c r="S2859" s="475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</row>
    <row r="2860" ht="7.5" customHeight="1">
      <c r="A2860" s="1"/>
      <c r="C2860" s="24"/>
      <c r="D2860" s="24"/>
      <c r="F2860" s="475"/>
      <c r="G2860" s="475"/>
      <c r="H2860" s="475"/>
      <c r="I2860" s="475"/>
      <c r="J2860" s="475"/>
      <c r="K2860" s="475"/>
      <c r="L2860" s="475"/>
      <c r="M2860" s="475"/>
      <c r="N2860" s="475"/>
      <c r="O2860" s="475"/>
      <c r="P2860" s="475"/>
      <c r="Q2860" s="475"/>
      <c r="R2860" s="475"/>
      <c r="S2860" s="475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</row>
    <row r="2861" ht="7.5" customHeight="1">
      <c r="A2861" s="1"/>
      <c r="C2861" s="24"/>
      <c r="D2861" s="24"/>
      <c r="F2861" s="475"/>
      <c r="G2861" s="475"/>
      <c r="H2861" s="475"/>
      <c r="I2861" s="475"/>
      <c r="J2861" s="475"/>
      <c r="K2861" s="475"/>
      <c r="L2861" s="475"/>
      <c r="M2861" s="475"/>
      <c r="N2861" s="475"/>
      <c r="O2861" s="475"/>
      <c r="P2861" s="475"/>
      <c r="Q2861" s="475"/>
      <c r="R2861" s="475"/>
      <c r="S2861" s="475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</row>
    <row r="2862" ht="7.5" customHeight="1">
      <c r="A2862" s="1"/>
      <c r="C2862" s="20"/>
      <c r="D2862" s="20"/>
      <c r="F2862" s="475"/>
      <c r="G2862" s="475"/>
      <c r="H2862" s="475"/>
      <c r="I2862" s="475"/>
      <c r="J2862" s="475"/>
      <c r="K2862" s="475"/>
      <c r="L2862" s="475"/>
      <c r="M2862" s="475"/>
      <c r="N2862" s="475"/>
      <c r="O2862" s="475"/>
      <c r="P2862" s="475"/>
      <c r="Q2862" s="475"/>
      <c r="R2862" s="475"/>
      <c r="S2862" s="475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</row>
    <row r="2863" ht="7.5" customHeight="1">
      <c r="A2863" s="1"/>
      <c r="C2863" s="94" t="s">
        <v>669</v>
      </c>
      <c r="D2863" s="216"/>
      <c r="F2863" s="475"/>
      <c r="G2863" s="475"/>
      <c r="H2863" s="475"/>
      <c r="I2863" s="475"/>
      <c r="J2863" s="475"/>
      <c r="K2863" s="475"/>
      <c r="L2863" s="475"/>
      <c r="M2863" s="475"/>
      <c r="N2863" s="475"/>
      <c r="O2863" s="475"/>
      <c r="P2863" s="475"/>
      <c r="Q2863" s="475"/>
      <c r="R2863" s="475"/>
      <c r="S2863" s="475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</row>
    <row r="2864" ht="7.5" customHeight="1">
      <c r="A2864" s="1"/>
      <c r="C2864" s="24"/>
      <c r="D2864" s="216"/>
      <c r="E2864" s="475"/>
      <c r="F2864" s="475"/>
      <c r="G2864" s="475"/>
      <c r="H2864" s="475"/>
      <c r="I2864" s="475"/>
      <c r="J2864" s="475"/>
      <c r="K2864" s="475"/>
      <c r="L2864" s="475"/>
      <c r="M2864" s="475"/>
      <c r="N2864" s="475"/>
      <c r="O2864" s="475"/>
      <c r="P2864" s="475"/>
      <c r="Q2864" s="475"/>
      <c r="R2864" s="475"/>
      <c r="S2864" s="475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</row>
    <row r="2865" ht="7.5" customHeight="1">
      <c r="A2865" s="1"/>
      <c r="B2865" s="3"/>
      <c r="C2865" s="98"/>
      <c r="D2865" s="476"/>
      <c r="E2865" s="477"/>
      <c r="F2865" s="477"/>
      <c r="G2865" s="477"/>
      <c r="H2865" s="477"/>
      <c r="I2865" s="477"/>
      <c r="J2865" s="477"/>
      <c r="K2865" s="477"/>
      <c r="L2865" s="477"/>
      <c r="M2865" s="477"/>
      <c r="N2865" s="477"/>
      <c r="O2865" s="477"/>
      <c r="P2865" s="477"/>
      <c r="Q2865" s="477"/>
      <c r="R2865" s="477"/>
      <c r="S2865" s="477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</row>
    <row r="2866" ht="11.25" customHeight="1">
      <c r="A2866" s="1"/>
      <c r="B2866" s="351"/>
      <c r="C2866" s="351"/>
      <c r="D2866" s="351"/>
      <c r="E2866" s="351"/>
      <c r="F2866" s="351"/>
      <c r="G2866" s="351"/>
      <c r="H2866" s="351"/>
      <c r="I2866" s="351"/>
      <c r="J2866" s="351"/>
      <c r="K2866" s="351"/>
      <c r="L2866" s="351"/>
      <c r="M2866" s="351"/>
      <c r="N2866" s="351"/>
      <c r="O2866" s="351"/>
      <c r="P2866" s="351"/>
      <c r="Q2866" s="351"/>
      <c r="R2866" s="351"/>
      <c r="S2866" s="165" t="s">
        <v>43</v>
      </c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</row>
    <row r="2867" ht="11.25" customHeight="1">
      <c r="A2867" s="1"/>
      <c r="B2867" s="54"/>
      <c r="C2867" s="54"/>
      <c r="D2867" s="54"/>
      <c r="E2867" s="54"/>
      <c r="F2867" s="54"/>
      <c r="G2867" s="54"/>
      <c r="H2867" s="54"/>
      <c r="I2867" s="54"/>
      <c r="J2867" s="54"/>
      <c r="K2867" s="54"/>
      <c r="L2867" s="54"/>
      <c r="M2867" s="54"/>
      <c r="N2867" s="54"/>
      <c r="O2867" s="54"/>
      <c r="P2867" s="54"/>
      <c r="Q2867" s="54"/>
      <c r="R2867" s="58"/>
      <c r="S2867" s="87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</row>
    <row r="2868" ht="11.25" customHeight="1">
      <c r="A2868" s="1"/>
      <c r="B2868" s="352" t="s">
        <v>670</v>
      </c>
      <c r="C2868" s="353"/>
      <c r="D2868" s="353"/>
      <c r="E2868" s="353"/>
      <c r="F2868" s="353"/>
      <c r="G2868" s="353"/>
      <c r="H2868" s="353"/>
      <c r="I2868" s="353"/>
      <c r="J2868" s="353"/>
      <c r="K2868" s="353"/>
      <c r="L2868" s="353"/>
      <c r="M2868" s="353"/>
      <c r="N2868" s="353"/>
      <c r="O2868" s="353"/>
      <c r="P2868" s="353"/>
      <c r="Q2868" s="353"/>
      <c r="R2868" s="353"/>
      <c r="S2868" s="353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</row>
    <row r="2869" ht="61.5" customHeight="1">
      <c r="A2869" s="1"/>
      <c r="B2869" s="2"/>
      <c r="C2869" s="3"/>
      <c r="D2869" s="3"/>
      <c r="E2869" s="61"/>
      <c r="F2869" s="61"/>
      <c r="G2869" s="61"/>
      <c r="H2869" s="61"/>
      <c r="I2869" s="61"/>
      <c r="J2869" s="61"/>
      <c r="K2869" s="61"/>
      <c r="L2869" s="61"/>
      <c r="M2869" s="61"/>
      <c r="N2869" s="432"/>
      <c r="O2869" s="62" t="s">
        <v>5</v>
      </c>
      <c r="P2869" s="63"/>
      <c r="Q2869" s="63"/>
      <c r="R2869" s="63"/>
      <c r="S2869" s="64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</row>
    <row r="2870" ht="34.5" customHeight="1">
      <c r="A2870" s="1"/>
      <c r="B2870" s="244" t="s">
        <v>6</v>
      </c>
      <c r="C2870" s="244" t="s">
        <v>7</v>
      </c>
      <c r="D2870" s="244" t="s">
        <v>8</v>
      </c>
      <c r="E2870" s="244" t="s">
        <v>9</v>
      </c>
      <c r="F2870" s="245" t="s">
        <v>10</v>
      </c>
      <c r="G2870" s="246" t="s">
        <v>11</v>
      </c>
      <c r="H2870" s="245" t="s">
        <v>10</v>
      </c>
      <c r="I2870" s="246" t="s">
        <v>12</v>
      </c>
      <c r="J2870" s="245" t="s">
        <v>10</v>
      </c>
      <c r="K2870" s="246" t="s">
        <v>13</v>
      </c>
      <c r="L2870" s="245" t="s">
        <v>10</v>
      </c>
      <c r="M2870" s="246" t="s">
        <v>14</v>
      </c>
      <c r="N2870" s="245" t="s">
        <v>10</v>
      </c>
      <c r="O2870" s="246" t="s">
        <v>15</v>
      </c>
      <c r="P2870" s="245" t="s">
        <v>10</v>
      </c>
      <c r="Q2870" s="246" t="s">
        <v>16</v>
      </c>
      <c r="R2870" s="247" t="s">
        <v>17</v>
      </c>
      <c r="S2870" s="69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</row>
    <row r="2871" ht="7.5" customHeight="1">
      <c r="A2871" s="1"/>
      <c r="B2871" s="475" t="s">
        <v>18</v>
      </c>
      <c r="C2871" s="71" t="s">
        <v>671</v>
      </c>
      <c r="E2871" s="342"/>
      <c r="F2871" s="123"/>
      <c r="G2871" s="123"/>
      <c r="H2871" s="123"/>
      <c r="I2871" s="123"/>
      <c r="J2871" s="342"/>
      <c r="K2871" s="342"/>
      <c r="L2871" s="342"/>
      <c r="M2871" s="342"/>
      <c r="N2871" s="342"/>
      <c r="O2871" s="342"/>
      <c r="P2871" s="342"/>
      <c r="Q2871" s="478"/>
      <c r="R2871" s="435" t="s">
        <v>21</v>
      </c>
      <c r="S2871" s="341" t="s">
        <v>672</v>
      </c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</row>
    <row r="2872" ht="7.5" customHeight="1">
      <c r="A2872" s="1"/>
      <c r="C2872" s="24"/>
      <c r="E2872" s="342"/>
      <c r="F2872" s="123"/>
      <c r="G2872" s="123"/>
      <c r="H2872" s="342"/>
      <c r="I2872" s="342"/>
      <c r="J2872" s="342"/>
      <c r="K2872" s="342"/>
      <c r="L2872" s="342"/>
      <c r="M2872" s="342"/>
      <c r="N2872" s="342"/>
      <c r="O2872" s="342"/>
      <c r="P2872" s="342"/>
      <c r="Q2872" s="478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</row>
    <row r="2873" ht="7.5" customHeight="1">
      <c r="A2873" s="1"/>
      <c r="C2873" s="24"/>
      <c r="E2873" s="401"/>
      <c r="F2873" s="123"/>
      <c r="G2873" s="123"/>
      <c r="H2873" s="401"/>
      <c r="I2873" s="401"/>
      <c r="J2873" s="401"/>
      <c r="K2873" s="401"/>
      <c r="L2873" s="401"/>
      <c r="M2873" s="401"/>
      <c r="N2873" s="401"/>
      <c r="O2873" s="401"/>
      <c r="P2873" s="401"/>
      <c r="Q2873" s="123"/>
      <c r="R2873" s="437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</row>
    <row r="2874" ht="7.5" customHeight="1">
      <c r="A2874" s="1"/>
      <c r="C2874" s="24"/>
      <c r="E2874" s="332"/>
      <c r="F2874" s="123"/>
      <c r="G2874" s="123"/>
      <c r="H2874" s="342"/>
      <c r="I2874" s="342"/>
      <c r="J2874" s="342"/>
      <c r="K2874" s="342"/>
      <c r="L2874" s="342"/>
      <c r="M2874" s="342"/>
      <c r="N2874" s="342"/>
      <c r="O2874" s="342"/>
      <c r="P2874" s="342"/>
      <c r="Q2874" s="123"/>
      <c r="R2874" s="437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</row>
    <row r="2875" ht="7.5" customHeight="1">
      <c r="A2875" s="1"/>
      <c r="C2875" s="24"/>
      <c r="R2875" s="437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</row>
    <row r="2876" ht="7.5" customHeight="1">
      <c r="A2876" s="1"/>
      <c r="C2876" s="24"/>
      <c r="R2876" s="437" t="s">
        <v>21</v>
      </c>
      <c r="S2876" s="157" t="s">
        <v>596</v>
      </c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</row>
    <row r="2877" ht="7.5" customHeight="1">
      <c r="A2877" s="1"/>
      <c r="C2877" s="24"/>
      <c r="S2877" s="24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</row>
    <row r="2878" ht="7.5" customHeight="1">
      <c r="A2878" s="1"/>
      <c r="C2878" s="24"/>
      <c r="R2878" s="437"/>
      <c r="S2878" s="24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</row>
    <row r="2879" ht="7.5" customHeight="1">
      <c r="A2879" s="1"/>
      <c r="C2879" s="24"/>
      <c r="S2879" s="24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</row>
    <row r="2880" ht="7.5" customHeight="1">
      <c r="A2880" s="1"/>
      <c r="C2880" s="24"/>
      <c r="S2880" s="20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</row>
    <row r="2881" ht="7.5" customHeight="1">
      <c r="A2881" s="25"/>
      <c r="C2881" s="24"/>
      <c r="R2881" s="437" t="s">
        <v>21</v>
      </c>
      <c r="S2881" s="157" t="s">
        <v>673</v>
      </c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</row>
    <row r="2882" ht="7.5" customHeight="1">
      <c r="A2882" s="25"/>
      <c r="C2882" s="24"/>
      <c r="S2882" s="24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</row>
    <row r="2883" ht="7.5" customHeight="1">
      <c r="A2883" s="25"/>
      <c r="C2883" s="24"/>
      <c r="R2883" s="437"/>
      <c r="S2883" s="20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</row>
    <row r="2884" ht="7.5" customHeight="1">
      <c r="A2884" s="1"/>
      <c r="C2884" s="24"/>
      <c r="R2884" s="437" t="s">
        <v>21</v>
      </c>
      <c r="S2884" s="157" t="s">
        <v>674</v>
      </c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</row>
    <row r="2885" ht="7.5" customHeight="1">
      <c r="A2885" s="1"/>
      <c r="C2885" s="24"/>
      <c r="S2885" s="20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</row>
    <row r="2886" ht="7.5" customHeight="1">
      <c r="A2886" s="1"/>
      <c r="C2886" s="24"/>
      <c r="R2886" s="437" t="s">
        <v>21</v>
      </c>
      <c r="S2886" s="157" t="s">
        <v>675</v>
      </c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</row>
    <row r="2887" ht="7.5" customHeight="1">
      <c r="A2887" s="1"/>
      <c r="C2887" s="24"/>
      <c r="S2887" s="24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</row>
    <row r="2888" ht="7.5" customHeight="1">
      <c r="A2888" s="1"/>
      <c r="C2888" s="24"/>
      <c r="R2888" s="437"/>
      <c r="S2888" s="24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</row>
    <row r="2889" ht="7.5" customHeight="1">
      <c r="A2889" s="1"/>
      <c r="C2889" s="24"/>
      <c r="R2889" s="437"/>
      <c r="S2889" s="24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</row>
    <row r="2890" ht="7.5" customHeight="1">
      <c r="A2890" s="1"/>
      <c r="C2890" s="24"/>
      <c r="R2890" s="437"/>
      <c r="S2890" s="24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</row>
    <row r="2891" ht="7.5" customHeight="1">
      <c r="A2891" s="1"/>
      <c r="C2891" s="24"/>
      <c r="R2891" s="437"/>
      <c r="S2891" s="24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</row>
    <row r="2892" ht="7.5" customHeight="1">
      <c r="A2892" s="1"/>
      <c r="C2892" s="24"/>
      <c r="F2892" s="52"/>
      <c r="G2892" s="238" t="s">
        <v>190</v>
      </c>
      <c r="H2892" s="43"/>
      <c r="I2892" s="479"/>
      <c r="J2892" s="52"/>
      <c r="K2892" s="238" t="s">
        <v>191</v>
      </c>
      <c r="L2892" s="43"/>
      <c r="M2892" s="479"/>
      <c r="N2892" s="52"/>
      <c r="O2892" s="52"/>
      <c r="P2892" s="52"/>
      <c r="Q2892" s="52"/>
      <c r="R2892" s="437"/>
      <c r="S2892" s="20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</row>
    <row r="2893" ht="7.5" customHeight="1">
      <c r="A2893" s="1"/>
      <c r="C2893" s="24"/>
      <c r="F2893" s="52"/>
      <c r="G2893" s="240"/>
      <c r="H2893" s="27"/>
      <c r="I2893" s="408"/>
      <c r="J2893" s="52"/>
      <c r="K2893" s="240"/>
      <c r="L2893" s="27"/>
      <c r="M2893" s="408"/>
      <c r="N2893" s="52"/>
      <c r="O2893" s="52"/>
      <c r="P2893" s="52"/>
      <c r="Q2893" s="52"/>
      <c r="R2893" s="437" t="s">
        <v>21</v>
      </c>
      <c r="S2893" s="157" t="s">
        <v>676</v>
      </c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</row>
    <row r="2894" ht="7.5" customHeight="1">
      <c r="A2894" s="1"/>
      <c r="C2894" s="24"/>
      <c r="F2894" s="52"/>
      <c r="G2894" s="349" t="s">
        <v>174</v>
      </c>
      <c r="H2894" s="52"/>
      <c r="I2894" s="480" t="s">
        <v>201</v>
      </c>
      <c r="J2894" s="52"/>
      <c r="K2894" s="349" t="s">
        <v>174</v>
      </c>
      <c r="L2894" s="52"/>
      <c r="M2894" s="480" t="s">
        <v>201</v>
      </c>
      <c r="N2894" s="52"/>
      <c r="O2894" s="52"/>
      <c r="P2894" s="52"/>
      <c r="Q2894" s="52"/>
      <c r="S2894" s="24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</row>
    <row r="2895" ht="7.5" customHeight="1">
      <c r="A2895" s="1"/>
      <c r="C2895" s="24"/>
      <c r="F2895" s="52"/>
      <c r="H2895" s="52"/>
      <c r="I2895" s="481"/>
      <c r="J2895" s="52"/>
      <c r="L2895" s="52"/>
      <c r="M2895" s="481"/>
      <c r="N2895" s="52"/>
      <c r="O2895" s="52"/>
      <c r="P2895" s="52"/>
      <c r="Q2895" s="52"/>
      <c r="R2895" s="437"/>
      <c r="S2895" s="20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</row>
    <row r="2896" ht="7.5" customHeight="1">
      <c r="A2896" s="1"/>
      <c r="C2896" s="24"/>
      <c r="F2896" s="52"/>
      <c r="G2896" s="132"/>
      <c r="H2896" s="197"/>
      <c r="I2896" s="410"/>
      <c r="J2896" s="52"/>
      <c r="K2896" s="132"/>
      <c r="L2896" s="52"/>
      <c r="M2896" s="410"/>
      <c r="N2896" s="52"/>
      <c r="O2896" s="52"/>
      <c r="P2896" s="52"/>
      <c r="Q2896" s="52"/>
      <c r="R2896" s="437" t="s">
        <v>21</v>
      </c>
      <c r="S2896" s="341" t="s">
        <v>668</v>
      </c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</row>
    <row r="2897" ht="7.5" customHeight="1">
      <c r="A2897" s="1"/>
      <c r="C2897" s="24"/>
      <c r="D2897" s="180" t="s">
        <v>677</v>
      </c>
      <c r="E2897" s="208" t="s">
        <v>25</v>
      </c>
      <c r="F2897" s="85">
        <v>2712.79</v>
      </c>
      <c r="G2897" s="86">
        <f>ROUND(F2897*mark_up,0)</f>
        <v>11909</v>
      </c>
      <c r="H2897" s="242" t="s">
        <v>25</v>
      </c>
      <c r="I2897" s="86">
        <f>ROUND(G2897*1.14965,0)</f>
        <v>13691</v>
      </c>
      <c r="J2897" s="242" t="s">
        <v>25</v>
      </c>
      <c r="K2897" s="86">
        <f>ROUND(G2897*1.0967,0)</f>
        <v>13061</v>
      </c>
      <c r="L2897" s="242" t="s">
        <v>25</v>
      </c>
      <c r="M2897" s="86">
        <f>ROUND(G2897*1.2465,0)</f>
        <v>14845</v>
      </c>
      <c r="N2897" s="390"/>
      <c r="O2897" s="390" t="s">
        <v>25</v>
      </c>
      <c r="P2897" s="390"/>
      <c r="Q2897" s="390" t="s">
        <v>25</v>
      </c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</row>
    <row r="2898" ht="7.5" customHeight="1">
      <c r="A2898" s="25"/>
      <c r="C2898" s="24"/>
      <c r="D2898" s="20"/>
      <c r="F2898" s="87"/>
      <c r="G2898" s="87"/>
      <c r="H2898" s="87"/>
      <c r="I2898" s="87"/>
      <c r="J2898" s="87"/>
      <c r="K2898" s="87"/>
      <c r="L2898" s="87"/>
      <c r="M2898" s="87"/>
      <c r="N2898" s="132"/>
      <c r="O2898" s="132"/>
      <c r="P2898" s="132"/>
      <c r="Q2898" s="132"/>
      <c r="R2898" s="437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</row>
    <row r="2899" ht="7.5" customHeight="1">
      <c r="A2899" s="25"/>
      <c r="C2899" s="24"/>
      <c r="R2899" s="437" t="s">
        <v>21</v>
      </c>
      <c r="S2899" s="467" t="s">
        <v>678</v>
      </c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</row>
    <row r="2900" ht="7.5" customHeight="1">
      <c r="A2900" s="25"/>
      <c r="C2900" s="24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</row>
    <row r="2901" ht="7.5" customHeight="1">
      <c r="A2901" s="1"/>
      <c r="C2901" s="24"/>
      <c r="R2901" s="437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</row>
    <row r="2902" ht="7.5" customHeight="1">
      <c r="A2902" s="1"/>
      <c r="C2902" s="24"/>
      <c r="R2902" s="437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</row>
    <row r="2903" ht="7.5" customHeight="1">
      <c r="A2903" s="1"/>
      <c r="C2903" s="24"/>
      <c r="R2903" s="437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</row>
    <row r="2904" ht="7.5" customHeight="1">
      <c r="A2904" s="1"/>
      <c r="C2904" s="24"/>
      <c r="R2904" s="437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</row>
    <row r="2905" ht="7.5" customHeight="1">
      <c r="A2905" s="1"/>
      <c r="C2905" s="24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</row>
    <row r="2906" ht="7.5" customHeight="1">
      <c r="A2906" s="1"/>
      <c r="C2906" s="24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</row>
    <row r="2907" ht="7.5" customHeight="1">
      <c r="A2907" s="1"/>
      <c r="C2907" s="24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</row>
    <row r="2908" ht="7.5" customHeight="1">
      <c r="A2908" s="1"/>
      <c r="C2908" s="24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</row>
    <row r="2909" ht="7.5" customHeight="1">
      <c r="A2909" s="1"/>
      <c r="C2909" s="24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</row>
    <row r="2910" ht="7.5" customHeight="1">
      <c r="A2910" s="1"/>
      <c r="C2910" s="24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</row>
    <row r="2911" ht="7.5" customHeight="1">
      <c r="A2911" s="1"/>
      <c r="C2911" s="24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</row>
    <row r="2912" ht="7.5" customHeight="1">
      <c r="A2912" s="1"/>
      <c r="C2912" s="24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</row>
    <row r="2913" ht="7.5" customHeight="1">
      <c r="A2913" s="1"/>
      <c r="C2913" s="24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</row>
    <row r="2914" ht="7.5" customHeight="1">
      <c r="A2914" s="1"/>
      <c r="C2914" s="24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</row>
    <row r="2915" ht="7.5" customHeight="1">
      <c r="A2915" s="1"/>
      <c r="C2915" s="24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</row>
    <row r="2916" ht="7.5" customHeight="1">
      <c r="A2916" s="1"/>
      <c r="C2916" s="24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</row>
    <row r="2917" ht="7.5" customHeight="1">
      <c r="A2917" s="1"/>
      <c r="C2917" s="24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</row>
    <row r="2918" ht="7.5" customHeight="1">
      <c r="A2918" s="1"/>
      <c r="C2918" s="24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</row>
    <row r="2919" ht="7.5" customHeight="1">
      <c r="A2919" s="1"/>
      <c r="C2919" s="24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</row>
    <row r="2920" ht="7.5" customHeight="1">
      <c r="A2920" s="1"/>
      <c r="C2920" s="24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</row>
    <row r="2921" ht="7.5" customHeight="1">
      <c r="A2921" s="1"/>
      <c r="C2921" s="24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</row>
    <row r="2922" ht="7.5" customHeight="1">
      <c r="A2922" s="1"/>
      <c r="C2922" s="24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</row>
    <row r="2923" ht="7.5" customHeight="1">
      <c r="A2923" s="1"/>
      <c r="C2923" s="20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</row>
    <row r="2924" ht="7.5" customHeight="1">
      <c r="A2924" s="1"/>
      <c r="C2924" s="94" t="s">
        <v>679</v>
      </c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</row>
    <row r="2925" ht="7.5" customHeight="1">
      <c r="A2925" s="1"/>
      <c r="C2925" s="24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</row>
    <row r="2926" ht="7.5" customHeight="1">
      <c r="A2926" s="1"/>
      <c r="B2926" s="3"/>
      <c r="C2926" s="98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</row>
    <row r="2927" ht="11.25" customHeight="1">
      <c r="A2927" s="1"/>
      <c r="B2927" s="351"/>
      <c r="C2927" s="391"/>
      <c r="D2927" s="351"/>
      <c r="E2927" s="351"/>
      <c r="F2927" s="351"/>
      <c r="G2927" s="351"/>
      <c r="H2927" s="351"/>
      <c r="I2927" s="351"/>
      <c r="J2927" s="351"/>
      <c r="K2927" s="351"/>
      <c r="L2927" s="351"/>
      <c r="M2927" s="351"/>
      <c r="N2927" s="351"/>
      <c r="O2927" s="351"/>
      <c r="P2927" s="351"/>
      <c r="Q2927" s="351"/>
      <c r="R2927" s="351"/>
      <c r="S2927" s="165" t="s">
        <v>43</v>
      </c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</row>
    <row r="2928" ht="11.25" customHeight="1">
      <c r="A2928" s="1"/>
      <c r="B2928" s="54"/>
      <c r="C2928" s="88"/>
      <c r="D2928" s="54"/>
      <c r="E2928" s="54"/>
      <c r="F2928" s="54"/>
      <c r="G2928" s="54"/>
      <c r="H2928" s="54"/>
      <c r="I2928" s="54"/>
      <c r="J2928" s="54"/>
      <c r="K2928" s="54"/>
      <c r="L2928" s="54"/>
      <c r="M2928" s="54"/>
      <c r="N2928" s="54"/>
      <c r="O2928" s="54"/>
      <c r="P2928" s="54"/>
      <c r="Q2928" s="54"/>
      <c r="R2928" s="58"/>
      <c r="S2928" s="87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</row>
    <row r="2929" ht="11.25" customHeight="1">
      <c r="A2929" s="25"/>
      <c r="B2929" s="352" t="s">
        <v>680</v>
      </c>
      <c r="C2929" s="353"/>
      <c r="D2929" s="353"/>
      <c r="E2929" s="353"/>
      <c r="F2929" s="353"/>
      <c r="G2929" s="353"/>
      <c r="H2929" s="353"/>
      <c r="I2929" s="353"/>
      <c r="J2929" s="353"/>
      <c r="K2929" s="353"/>
      <c r="L2929" s="353"/>
      <c r="M2929" s="353"/>
      <c r="N2929" s="353"/>
      <c r="O2929" s="353"/>
      <c r="P2929" s="353"/>
      <c r="Q2929" s="353"/>
      <c r="R2929" s="353"/>
      <c r="S2929" s="353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</row>
    <row r="2930" ht="61.5" customHeight="1">
      <c r="A2930" s="1"/>
      <c r="B2930" s="2"/>
      <c r="C2930" s="3"/>
      <c r="D2930" s="3"/>
      <c r="E2930" s="61"/>
      <c r="F2930" s="61"/>
      <c r="G2930" s="61"/>
      <c r="H2930" s="61"/>
      <c r="I2930" s="61"/>
      <c r="J2930" s="61"/>
      <c r="K2930" s="61"/>
      <c r="L2930" s="61"/>
      <c r="M2930" s="61"/>
      <c r="N2930" s="432"/>
      <c r="O2930" s="62" t="s">
        <v>5</v>
      </c>
      <c r="P2930" s="63"/>
      <c r="Q2930" s="63"/>
      <c r="R2930" s="63"/>
      <c r="S2930" s="64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</row>
    <row r="2931" ht="34.5" customHeight="1">
      <c r="A2931" s="1"/>
      <c r="B2931" s="222" t="s">
        <v>6</v>
      </c>
      <c r="C2931" s="222" t="s">
        <v>7</v>
      </c>
      <c r="D2931" s="222" t="s">
        <v>8</v>
      </c>
      <c r="E2931" s="222" t="s">
        <v>9</v>
      </c>
      <c r="F2931" s="245" t="s">
        <v>10</v>
      </c>
      <c r="G2931" s="246" t="s">
        <v>11</v>
      </c>
      <c r="H2931" s="245" t="s">
        <v>10</v>
      </c>
      <c r="I2931" s="246" t="s">
        <v>12</v>
      </c>
      <c r="J2931" s="245" t="s">
        <v>10</v>
      </c>
      <c r="K2931" s="246" t="s">
        <v>13</v>
      </c>
      <c r="L2931" s="245" t="s">
        <v>10</v>
      </c>
      <c r="M2931" s="246" t="s">
        <v>14</v>
      </c>
      <c r="N2931" s="245" t="s">
        <v>10</v>
      </c>
      <c r="O2931" s="246" t="s">
        <v>15</v>
      </c>
      <c r="P2931" s="245" t="s">
        <v>10</v>
      </c>
      <c r="Q2931" s="246" t="s">
        <v>16</v>
      </c>
      <c r="R2931" s="247" t="s">
        <v>17</v>
      </c>
      <c r="S2931" s="69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</row>
    <row r="2932" ht="7.5" customHeight="1">
      <c r="A2932" s="1"/>
      <c r="B2932" s="329" t="s">
        <v>18</v>
      </c>
      <c r="C2932" s="107" t="s">
        <v>681</v>
      </c>
      <c r="D2932" s="72" t="s">
        <v>682</v>
      </c>
      <c r="E2932" s="344" t="s">
        <v>25</v>
      </c>
      <c r="F2932" s="344"/>
      <c r="G2932" s="282"/>
      <c r="H2932" s="282"/>
      <c r="I2932" s="282"/>
      <c r="J2932" s="345"/>
      <c r="K2932" s="393"/>
      <c r="L2932" s="345"/>
      <c r="M2932" s="393"/>
      <c r="N2932" s="343"/>
      <c r="O2932" s="393"/>
      <c r="P2932" s="343"/>
      <c r="Q2932" s="393"/>
      <c r="R2932" s="453" t="s">
        <v>21</v>
      </c>
      <c r="S2932" s="341" t="s">
        <v>683</v>
      </c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</row>
    <row r="2933" ht="7.5" customHeight="1">
      <c r="A2933" s="1"/>
      <c r="C2933" s="24"/>
      <c r="D2933" s="24"/>
      <c r="F2933" s="332"/>
      <c r="G2933" s="197"/>
      <c r="H2933" s="197"/>
      <c r="I2933" s="197"/>
      <c r="J2933" s="334"/>
      <c r="K2933" s="336"/>
      <c r="L2933" s="334"/>
      <c r="M2933" s="336"/>
      <c r="N2933" s="208"/>
      <c r="O2933" s="336"/>
      <c r="P2933" s="208"/>
      <c r="Q2933" s="33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</row>
    <row r="2934" ht="7.5" customHeight="1">
      <c r="A2934" s="1"/>
      <c r="C2934" s="24"/>
      <c r="D2934" s="24"/>
      <c r="F2934" s="332"/>
      <c r="G2934" s="197"/>
      <c r="H2934" s="197"/>
      <c r="I2934" s="197"/>
      <c r="J2934" s="334"/>
      <c r="K2934" s="336"/>
      <c r="L2934" s="334"/>
      <c r="M2934" s="336"/>
      <c r="N2934" s="208"/>
      <c r="O2934" s="336"/>
      <c r="P2934" s="208"/>
      <c r="Q2934" s="336"/>
      <c r="R2934" s="457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</row>
    <row r="2935" ht="7.5" customHeight="1">
      <c r="A2935" s="1"/>
      <c r="C2935" s="24"/>
      <c r="D2935" s="24"/>
      <c r="F2935" s="332"/>
      <c r="G2935" s="362"/>
      <c r="H2935" s="334"/>
      <c r="I2935" s="54"/>
      <c r="J2935" s="334"/>
      <c r="K2935" s="336"/>
      <c r="L2935" s="334"/>
      <c r="M2935" s="336"/>
      <c r="N2935" s="208"/>
      <c r="O2935" s="336"/>
      <c r="P2935" s="208"/>
      <c r="Q2935" s="336"/>
      <c r="R2935" s="457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</row>
    <row r="2936" ht="7.5" customHeight="1">
      <c r="A2936" s="1"/>
      <c r="C2936" s="24"/>
      <c r="D2936" s="24"/>
      <c r="F2936" s="332"/>
      <c r="G2936" s="362"/>
      <c r="H2936" s="334"/>
      <c r="I2936" s="362"/>
      <c r="J2936" s="334"/>
      <c r="K2936" s="336"/>
      <c r="L2936" s="334"/>
      <c r="M2936" s="336"/>
      <c r="N2936" s="208"/>
      <c r="O2936" s="336"/>
      <c r="P2936" s="208"/>
      <c r="Q2936" s="336"/>
      <c r="R2936" s="457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</row>
    <row r="2937" ht="7.5" customHeight="1">
      <c r="A2937" s="1"/>
      <c r="C2937" s="24"/>
      <c r="D2937" s="24"/>
      <c r="F2937" s="332"/>
      <c r="G2937" s="362"/>
      <c r="H2937" s="334"/>
      <c r="I2937" s="362"/>
      <c r="J2937" s="334"/>
      <c r="K2937" s="336"/>
      <c r="L2937" s="334"/>
      <c r="M2937" s="336"/>
      <c r="N2937" s="208"/>
      <c r="O2937" s="336"/>
      <c r="P2937" s="208"/>
      <c r="Q2937" s="336"/>
      <c r="R2937" s="457" t="s">
        <v>21</v>
      </c>
      <c r="S2937" s="157" t="s">
        <v>596</v>
      </c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</row>
    <row r="2938" ht="7.5" customHeight="1">
      <c r="A2938" s="1"/>
      <c r="C2938" s="24"/>
      <c r="D2938" s="24"/>
      <c r="F2938" s="197"/>
      <c r="G2938" s="362"/>
      <c r="H2938" s="334"/>
      <c r="I2938" s="362"/>
      <c r="J2938" s="197"/>
      <c r="K2938" s="197"/>
      <c r="L2938" s="197"/>
      <c r="M2938" s="197"/>
      <c r="N2938" s="197"/>
      <c r="O2938" s="197"/>
      <c r="P2938" s="197"/>
      <c r="Q2938" s="197"/>
      <c r="S2938" s="24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</row>
    <row r="2939" ht="7.5" customHeight="1">
      <c r="A2939" s="1"/>
      <c r="C2939" s="24"/>
      <c r="D2939" s="24"/>
      <c r="R2939" s="457"/>
      <c r="S2939" s="24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</row>
    <row r="2940" ht="7.5" customHeight="1">
      <c r="A2940" s="1"/>
      <c r="C2940" s="24"/>
      <c r="D2940" s="24"/>
      <c r="R2940" s="123"/>
      <c r="S2940" s="24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</row>
    <row r="2941" ht="7.5" customHeight="1">
      <c r="A2941" s="1"/>
      <c r="C2941" s="24"/>
      <c r="D2941" s="24"/>
      <c r="R2941" s="123"/>
      <c r="S2941" s="20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</row>
    <row r="2942" ht="7.5" customHeight="1">
      <c r="A2942" s="25"/>
      <c r="C2942" s="24"/>
      <c r="D2942" s="24"/>
      <c r="F2942" s="52"/>
      <c r="R2942" s="457" t="s">
        <v>21</v>
      </c>
      <c r="S2942" s="157" t="s">
        <v>674</v>
      </c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</row>
    <row r="2943" ht="7.5" customHeight="1">
      <c r="A2943" s="25"/>
      <c r="C2943" s="24"/>
      <c r="D2943" s="24"/>
      <c r="F2943" s="52"/>
      <c r="S2943" s="20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</row>
    <row r="2944" ht="7.5" customHeight="1">
      <c r="A2944" s="25"/>
      <c r="C2944" s="24"/>
      <c r="D2944" s="24"/>
      <c r="F2944" s="52"/>
      <c r="R2944" s="457" t="s">
        <v>21</v>
      </c>
      <c r="S2944" s="157" t="s">
        <v>673</v>
      </c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</row>
    <row r="2945" ht="7.5" customHeight="1">
      <c r="A2945" s="1"/>
      <c r="C2945" s="24"/>
      <c r="D2945" s="24"/>
      <c r="F2945" s="52"/>
      <c r="S2945" s="24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</row>
    <row r="2946" ht="7.5" customHeight="1">
      <c r="A2946" s="1"/>
      <c r="C2946" s="24"/>
      <c r="D2946" s="24"/>
      <c r="R2946" s="457"/>
      <c r="S2946" s="20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</row>
    <row r="2947" ht="7.5" customHeight="1">
      <c r="A2947" s="1"/>
      <c r="C2947" s="24"/>
      <c r="D2947" s="24"/>
      <c r="R2947" s="457" t="s">
        <v>21</v>
      </c>
      <c r="S2947" s="157" t="s">
        <v>186</v>
      </c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</row>
    <row r="2948" ht="7.5" customHeight="1">
      <c r="A2948" s="1"/>
      <c r="C2948" s="24"/>
      <c r="D2948" s="24"/>
      <c r="S2948" s="24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</row>
    <row r="2949" ht="7.5" customHeight="1">
      <c r="A2949" s="1"/>
      <c r="C2949" s="24"/>
      <c r="D2949" s="24"/>
      <c r="R2949" s="457"/>
      <c r="S2949" s="20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</row>
    <row r="2950" ht="7.5" customHeight="1">
      <c r="A2950" s="1"/>
      <c r="C2950" s="24"/>
      <c r="D2950" s="24"/>
      <c r="R2950" s="457" t="s">
        <v>21</v>
      </c>
      <c r="S2950" s="157" t="s">
        <v>684</v>
      </c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</row>
    <row r="2951" ht="7.5" customHeight="1">
      <c r="A2951" s="1"/>
      <c r="C2951" s="24"/>
      <c r="D2951" s="24"/>
      <c r="F2951" s="123"/>
      <c r="G2951" s="123"/>
      <c r="H2951" s="123"/>
      <c r="I2951" s="123"/>
      <c r="J2951" s="123"/>
      <c r="K2951" s="123"/>
      <c r="L2951" s="123"/>
      <c r="M2951" s="123"/>
      <c r="N2951" s="123"/>
      <c r="O2951" s="123"/>
      <c r="P2951" s="123"/>
      <c r="Q2951" s="123"/>
      <c r="S2951" s="24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</row>
    <row r="2952" ht="7.5" customHeight="1">
      <c r="A2952" s="1"/>
      <c r="C2952" s="24"/>
      <c r="D2952" s="24"/>
      <c r="F2952" s="368"/>
      <c r="G2952" s="238" t="s">
        <v>189</v>
      </c>
      <c r="H2952" s="43"/>
      <c r="I2952" s="479"/>
      <c r="J2952" s="368"/>
      <c r="K2952" s="238" t="s">
        <v>190</v>
      </c>
      <c r="L2952" s="43"/>
      <c r="M2952" s="479"/>
      <c r="N2952" s="368"/>
      <c r="O2952" s="238" t="s">
        <v>191</v>
      </c>
      <c r="P2952" s="43"/>
      <c r="Q2952" s="239"/>
      <c r="R2952" s="457"/>
      <c r="S2952" s="20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</row>
    <row r="2953" ht="7.5" customHeight="1">
      <c r="A2953" s="1"/>
      <c r="C2953" s="24"/>
      <c r="D2953" s="24"/>
      <c r="F2953" s="123"/>
      <c r="G2953" s="240"/>
      <c r="H2953" s="27"/>
      <c r="I2953" s="408"/>
      <c r="J2953" s="368"/>
      <c r="K2953" s="240"/>
      <c r="L2953" s="27"/>
      <c r="M2953" s="408"/>
      <c r="N2953" s="368"/>
      <c r="O2953" s="240"/>
      <c r="P2953" s="27"/>
      <c r="Q2953" s="241"/>
      <c r="R2953" s="457" t="s">
        <v>21</v>
      </c>
      <c r="S2953" s="157" t="s">
        <v>685</v>
      </c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</row>
    <row r="2954" ht="7.5" customHeight="1">
      <c r="A2954" s="1"/>
      <c r="C2954" s="24"/>
      <c r="D2954" s="24"/>
      <c r="F2954" s="123"/>
      <c r="G2954" s="349" t="s">
        <v>174</v>
      </c>
      <c r="H2954" s="368"/>
      <c r="I2954" s="349" t="s">
        <v>201</v>
      </c>
      <c r="J2954" s="368"/>
      <c r="K2954" s="349" t="s">
        <v>174</v>
      </c>
      <c r="L2954" s="368"/>
      <c r="M2954" s="349" t="s">
        <v>201</v>
      </c>
      <c r="N2954" s="368"/>
      <c r="O2954" s="349" t="s">
        <v>174</v>
      </c>
      <c r="P2954" s="368"/>
      <c r="Q2954" s="349" t="s">
        <v>201</v>
      </c>
      <c r="S2954" s="24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</row>
    <row r="2955" ht="7.5" customHeight="1">
      <c r="A2955" s="1"/>
      <c r="C2955" s="24"/>
      <c r="D2955" s="24"/>
      <c r="F2955" s="368"/>
      <c r="H2955" s="368"/>
      <c r="J2955" s="368"/>
      <c r="L2955" s="368"/>
      <c r="N2955" s="368"/>
      <c r="P2955" s="368"/>
      <c r="R2955" s="457"/>
      <c r="S2955" s="24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</row>
    <row r="2956" ht="7.5" customHeight="1">
      <c r="A2956" s="1"/>
      <c r="C2956" s="24"/>
      <c r="D2956" s="24"/>
      <c r="F2956" s="123"/>
      <c r="G2956" s="132"/>
      <c r="H2956" s="123"/>
      <c r="I2956" s="132"/>
      <c r="J2956" s="368"/>
      <c r="K2956" s="132"/>
      <c r="L2956" s="368"/>
      <c r="M2956" s="132"/>
      <c r="N2956" s="368"/>
      <c r="O2956" s="132"/>
      <c r="P2956" s="368"/>
      <c r="Q2956" s="132"/>
      <c r="R2956" s="457"/>
      <c r="S2956" s="24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</row>
    <row r="2957" ht="7.5" customHeight="1">
      <c r="A2957" s="1"/>
      <c r="C2957" s="24"/>
      <c r="D2957" s="24"/>
      <c r="F2957" s="85">
        <v>3058.755</v>
      </c>
      <c r="G2957" s="86">
        <f>ROUND(F2957*mark_up,0)</f>
        <v>13428</v>
      </c>
      <c r="H2957" s="109"/>
      <c r="I2957" s="86">
        <f>ROUND(G2957*1.13782,0)</f>
        <v>15279</v>
      </c>
      <c r="J2957" s="242"/>
      <c r="K2957" s="86">
        <f>ROUND(G2957*1.0257,0)</f>
        <v>13773</v>
      </c>
      <c r="L2957" s="242"/>
      <c r="M2957" s="86">
        <f>ROUND(G2957*1.1634,0)</f>
        <v>15622</v>
      </c>
      <c r="N2957" s="242"/>
      <c r="O2957" s="86">
        <f>ROUND(G2957*1.1071,0)</f>
        <v>14866</v>
      </c>
      <c r="P2957" s="242"/>
      <c r="Q2957" s="86">
        <f>ROUND(G2957*1.2447,0)</f>
        <v>16714</v>
      </c>
      <c r="R2957" s="457"/>
      <c r="S2957" s="24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</row>
    <row r="2958" ht="7.5" customHeight="1">
      <c r="A2958" s="1"/>
      <c r="C2958" s="24"/>
      <c r="D2958" s="24"/>
      <c r="F2958" s="87"/>
      <c r="G2958" s="87"/>
      <c r="H2958" s="110"/>
      <c r="I2958" s="87"/>
      <c r="J2958" s="87"/>
      <c r="K2958" s="87"/>
      <c r="L2958" s="87"/>
      <c r="M2958" s="87"/>
      <c r="N2958" s="87"/>
      <c r="O2958" s="87"/>
      <c r="P2958" s="87"/>
      <c r="Q2958" s="87"/>
      <c r="R2958" s="457"/>
      <c r="S2958" s="24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</row>
    <row r="2959" ht="7.5" customHeight="1">
      <c r="A2959" s="25"/>
      <c r="C2959" s="24"/>
      <c r="D2959" s="24"/>
      <c r="F2959" s="482"/>
      <c r="G2959" s="123"/>
      <c r="H2959" s="123"/>
      <c r="I2959" s="123"/>
      <c r="J2959" s="123"/>
      <c r="K2959" s="123"/>
      <c r="L2959" s="123"/>
      <c r="M2959" s="123"/>
      <c r="N2959" s="123"/>
      <c r="O2959" s="123"/>
      <c r="P2959" s="123"/>
      <c r="Q2959" s="123"/>
      <c r="R2959" s="457"/>
      <c r="S2959" s="20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</row>
    <row r="2960" ht="7.5" customHeight="1">
      <c r="A2960" s="25"/>
      <c r="C2960" s="24"/>
      <c r="D2960" s="24"/>
      <c r="F2960" s="482"/>
      <c r="G2960" s="123"/>
      <c r="H2960" s="123"/>
      <c r="I2960" s="123"/>
      <c r="J2960" s="123"/>
      <c r="K2960" s="123"/>
      <c r="L2960" s="123"/>
      <c r="M2960" s="123"/>
      <c r="N2960" s="123"/>
      <c r="O2960" s="123"/>
      <c r="P2960" s="123"/>
      <c r="Q2960" s="123"/>
      <c r="R2960" s="457" t="s">
        <v>21</v>
      </c>
      <c r="S2960" s="341" t="s">
        <v>668</v>
      </c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</row>
    <row r="2961" ht="7.5" customHeight="1">
      <c r="A2961" s="25"/>
      <c r="C2961" s="24"/>
      <c r="D2961" s="24"/>
      <c r="F2961" s="123"/>
      <c r="G2961" s="123"/>
      <c r="H2961" s="123"/>
      <c r="I2961" s="123"/>
      <c r="J2961" s="123"/>
      <c r="K2961" s="123"/>
      <c r="L2961" s="123"/>
      <c r="M2961" s="123"/>
      <c r="N2961" s="123"/>
      <c r="O2961" s="123"/>
      <c r="P2961" s="123"/>
      <c r="Q2961" s="123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</row>
    <row r="2962" ht="7.5" customHeight="1">
      <c r="A2962" s="1"/>
      <c r="C2962" s="24"/>
      <c r="D2962" s="24"/>
      <c r="F2962" s="123"/>
      <c r="G2962" s="123"/>
      <c r="H2962" s="123"/>
      <c r="I2962" s="123"/>
      <c r="J2962" s="123"/>
      <c r="K2962" s="123"/>
      <c r="L2962" s="123"/>
      <c r="M2962" s="123"/>
      <c r="N2962" s="123"/>
      <c r="O2962" s="123"/>
      <c r="P2962" s="123"/>
      <c r="Q2962" s="123"/>
      <c r="R2962" s="457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</row>
    <row r="2963" ht="7.5" customHeight="1">
      <c r="A2963" s="1"/>
      <c r="C2963" s="24"/>
      <c r="D2963" s="24"/>
      <c r="F2963" s="123"/>
      <c r="G2963" s="123"/>
      <c r="H2963" s="123"/>
      <c r="I2963" s="123"/>
      <c r="J2963" s="123"/>
      <c r="K2963" s="123"/>
      <c r="L2963" s="123"/>
      <c r="M2963" s="123"/>
      <c r="N2963" s="123"/>
      <c r="O2963" s="123"/>
      <c r="P2963" s="123"/>
      <c r="Q2963" s="123"/>
      <c r="R2963" s="457" t="s">
        <v>21</v>
      </c>
      <c r="S2963" s="467" t="s">
        <v>195</v>
      </c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</row>
    <row r="2964" ht="7.5" customHeight="1">
      <c r="A2964" s="1"/>
      <c r="C2964" s="24"/>
      <c r="D2964" s="24"/>
      <c r="F2964" s="123"/>
      <c r="G2964" s="123"/>
      <c r="H2964" s="123"/>
      <c r="I2964" s="123"/>
      <c r="J2964" s="123"/>
      <c r="K2964" s="123"/>
      <c r="L2964" s="123"/>
      <c r="M2964" s="123"/>
      <c r="N2964" s="123"/>
      <c r="O2964" s="123"/>
      <c r="P2964" s="123"/>
      <c r="Q2964" s="123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</row>
    <row r="2965" ht="7.5" customHeight="1">
      <c r="A2965" s="1"/>
      <c r="C2965" s="24"/>
      <c r="D2965" s="24"/>
      <c r="I2965" s="123"/>
      <c r="J2965" s="123"/>
      <c r="K2965" s="123"/>
      <c r="L2965" s="123"/>
      <c r="M2965" s="123"/>
      <c r="N2965" s="123"/>
      <c r="O2965" s="123"/>
      <c r="P2965" s="123"/>
      <c r="Q2965" s="123"/>
      <c r="R2965" s="123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</row>
    <row r="2966" ht="7.5" customHeight="1">
      <c r="A2966" s="1"/>
      <c r="C2966" s="24"/>
      <c r="D2966" s="24"/>
      <c r="I2966" s="123"/>
      <c r="J2966" s="123"/>
      <c r="K2966" s="123"/>
      <c r="L2966" s="123"/>
      <c r="M2966" s="123"/>
      <c r="N2966" s="123"/>
      <c r="O2966" s="123"/>
      <c r="P2966" s="123"/>
      <c r="Q2966" s="123"/>
      <c r="R2966" s="123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</row>
    <row r="2967" ht="7.5" customHeight="1">
      <c r="A2967" s="1"/>
      <c r="C2967" s="24"/>
      <c r="D2967" s="24"/>
      <c r="G2967" s="197"/>
      <c r="H2967" s="197"/>
      <c r="I2967" s="123"/>
      <c r="J2967" s="123"/>
      <c r="K2967" s="123"/>
      <c r="L2967" s="123"/>
      <c r="M2967" s="123"/>
      <c r="N2967" s="123"/>
      <c r="O2967" s="123"/>
      <c r="P2967" s="123"/>
      <c r="Q2967" s="123"/>
      <c r="R2967" s="123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</row>
    <row r="2968" ht="7.5" customHeight="1">
      <c r="A2968" s="1"/>
      <c r="C2968" s="24"/>
      <c r="D2968" s="24"/>
      <c r="G2968" s="197"/>
      <c r="H2968" s="197"/>
      <c r="I2968" s="123"/>
      <c r="J2968" s="123"/>
      <c r="K2968" s="123"/>
      <c r="L2968" s="123"/>
      <c r="M2968" s="123"/>
      <c r="N2968" s="123"/>
      <c r="O2968" s="123"/>
      <c r="P2968" s="123"/>
      <c r="Q2968" s="123"/>
      <c r="R2968" s="123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</row>
    <row r="2969" ht="7.5" customHeight="1">
      <c r="A2969" s="1"/>
      <c r="C2969" s="24"/>
      <c r="D2969" s="24"/>
      <c r="I2969" s="123"/>
      <c r="J2969" s="123"/>
      <c r="K2969" s="123"/>
      <c r="L2969" s="123"/>
      <c r="M2969" s="123"/>
      <c r="N2969" s="123"/>
      <c r="O2969" s="123"/>
      <c r="P2969" s="123"/>
      <c r="Q2969" s="123"/>
      <c r="R2969" s="123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</row>
    <row r="2970" ht="7.5" customHeight="1">
      <c r="A2970" s="1"/>
      <c r="C2970" s="24"/>
      <c r="D2970" s="24"/>
      <c r="O2970" s="123"/>
      <c r="P2970" s="123"/>
      <c r="Q2970" s="123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</row>
    <row r="2971" ht="7.5" customHeight="1">
      <c r="A2971" s="1"/>
      <c r="C2971" s="24"/>
      <c r="D2971" s="24"/>
      <c r="Q2971" s="197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</row>
    <row r="2972" ht="7.5" customHeight="1">
      <c r="A2972" s="1"/>
      <c r="C2972" s="24"/>
      <c r="D2972" s="24"/>
      <c r="Q2972" s="197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</row>
    <row r="2973" ht="7.5" customHeight="1">
      <c r="A2973" s="1"/>
      <c r="C2973" s="24"/>
      <c r="D2973" s="24"/>
      <c r="Q2973" s="197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</row>
    <row r="2974" ht="7.5" customHeight="1">
      <c r="A2974" s="1"/>
      <c r="C2974" s="24"/>
      <c r="D2974" s="24"/>
      <c r="Q2974" s="197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</row>
    <row r="2975" ht="7.5" customHeight="1">
      <c r="A2975" s="1"/>
      <c r="C2975" s="24"/>
      <c r="D2975" s="24"/>
      <c r="Q2975" s="197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</row>
    <row r="2976" ht="7.5" customHeight="1">
      <c r="A2976" s="1"/>
      <c r="C2976" s="24"/>
      <c r="D2976" s="24"/>
      <c r="Q2976" s="197"/>
      <c r="R2976" s="197"/>
      <c r="S2976" s="197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</row>
    <row r="2977" ht="7.5" customHeight="1">
      <c r="A2977" s="25"/>
      <c r="C2977" s="24"/>
      <c r="D2977" s="24"/>
      <c r="Q2977" s="197"/>
      <c r="R2977" s="197"/>
      <c r="S2977" s="197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</row>
    <row r="2978" ht="7.5" customHeight="1">
      <c r="A2978" s="25"/>
      <c r="C2978" s="24"/>
      <c r="D2978" s="24"/>
      <c r="Q2978" s="197"/>
      <c r="R2978" s="197"/>
      <c r="S2978" s="197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</row>
    <row r="2979" ht="7.5" customHeight="1">
      <c r="A2979" s="25"/>
      <c r="C2979" s="24"/>
      <c r="D2979" s="24"/>
      <c r="Q2979" s="197"/>
      <c r="R2979" s="197"/>
      <c r="S2979" s="197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</row>
    <row r="2980" ht="7.5" customHeight="1">
      <c r="A2980" s="1"/>
      <c r="C2980" s="24"/>
      <c r="D2980" s="24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</row>
    <row r="2981" ht="7.5" customHeight="1">
      <c r="A2981" s="1"/>
      <c r="C2981" s="24"/>
      <c r="D2981" s="24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</row>
    <row r="2982" ht="7.5" customHeight="1">
      <c r="A2982" s="1"/>
      <c r="C2982" s="24"/>
      <c r="D2982" s="24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</row>
    <row r="2983" ht="7.5" customHeight="1">
      <c r="A2983" s="1"/>
      <c r="C2983" s="24"/>
      <c r="D2983" s="24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</row>
    <row r="2984" ht="7.5" customHeight="1">
      <c r="A2984" s="1"/>
      <c r="C2984" s="20"/>
      <c r="D2984" s="20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</row>
    <row r="2985" ht="7.5" customHeight="1">
      <c r="A2985" s="1"/>
      <c r="C2985" s="94" t="s">
        <v>686</v>
      </c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</row>
    <row r="2986" ht="7.5" customHeight="1">
      <c r="A2986" s="1"/>
      <c r="C2986" s="24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</row>
    <row r="2987" ht="7.5" customHeight="1">
      <c r="A2987" s="1"/>
      <c r="B2987" s="3"/>
      <c r="C2987" s="98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</row>
    <row r="2988" ht="11.25" customHeight="1">
      <c r="A2988" s="1"/>
      <c r="B2988" s="351"/>
      <c r="C2988" s="391"/>
      <c r="D2988" s="351"/>
      <c r="E2988" s="351"/>
      <c r="F2988" s="351"/>
      <c r="G2988" s="351"/>
      <c r="H2988" s="351"/>
      <c r="I2988" s="351"/>
      <c r="J2988" s="351"/>
      <c r="K2988" s="351"/>
      <c r="L2988" s="351"/>
      <c r="M2988" s="351"/>
      <c r="N2988" s="351"/>
      <c r="O2988" s="351"/>
      <c r="P2988" s="351"/>
      <c r="Q2988" s="351"/>
      <c r="R2988" s="351"/>
      <c r="S2988" s="165" t="s">
        <v>43</v>
      </c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</row>
    <row r="2989" ht="11.25" customHeight="1">
      <c r="A2989" s="1"/>
      <c r="B2989" s="54"/>
      <c r="C2989" s="88"/>
      <c r="D2989" s="54"/>
      <c r="E2989" s="54"/>
      <c r="F2989" s="54"/>
      <c r="G2989" s="54"/>
      <c r="H2989" s="54"/>
      <c r="I2989" s="54"/>
      <c r="J2989" s="54"/>
      <c r="K2989" s="54"/>
      <c r="L2989" s="54"/>
      <c r="M2989" s="54"/>
      <c r="N2989" s="54"/>
      <c r="O2989" s="54"/>
      <c r="P2989" s="54"/>
      <c r="Q2989" s="54"/>
      <c r="R2989" s="58"/>
      <c r="S2989" s="87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</row>
    <row r="2990" ht="11.25" customHeight="1">
      <c r="A2990" s="1"/>
      <c r="B2990" s="352" t="s">
        <v>687</v>
      </c>
      <c r="C2990" s="353"/>
      <c r="D2990" s="353"/>
      <c r="E2990" s="353"/>
      <c r="F2990" s="353"/>
      <c r="G2990" s="353"/>
      <c r="H2990" s="353"/>
      <c r="I2990" s="353"/>
      <c r="J2990" s="353"/>
      <c r="K2990" s="353"/>
      <c r="L2990" s="353"/>
      <c r="M2990" s="353"/>
      <c r="N2990" s="353"/>
      <c r="O2990" s="353"/>
      <c r="P2990" s="353"/>
      <c r="Q2990" s="353"/>
      <c r="R2990" s="353"/>
      <c r="S2990" s="353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</row>
    <row r="2991" ht="61.5" customHeight="1">
      <c r="A2991" s="1"/>
      <c r="B2991" s="2"/>
      <c r="C2991" s="3"/>
      <c r="D2991" s="3"/>
      <c r="E2991" s="61"/>
      <c r="F2991" s="61"/>
      <c r="G2991" s="61"/>
      <c r="H2991" s="61"/>
      <c r="I2991" s="61"/>
      <c r="J2991" s="61"/>
      <c r="K2991" s="61"/>
      <c r="L2991" s="61"/>
      <c r="M2991" s="61"/>
      <c r="N2991" s="432"/>
      <c r="O2991" s="62" t="s">
        <v>5</v>
      </c>
      <c r="P2991" s="63"/>
      <c r="Q2991" s="63"/>
      <c r="R2991" s="63"/>
      <c r="S2991" s="64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</row>
    <row r="2992" ht="34.5" customHeight="1">
      <c r="A2992" s="1"/>
      <c r="B2992" s="222" t="s">
        <v>6</v>
      </c>
      <c r="C2992" s="222" t="s">
        <v>7</v>
      </c>
      <c r="D2992" s="222" t="s">
        <v>8</v>
      </c>
      <c r="E2992" s="222" t="s">
        <v>9</v>
      </c>
      <c r="F2992" s="223" t="s">
        <v>10</v>
      </c>
      <c r="G2992" s="224" t="s">
        <v>11</v>
      </c>
      <c r="H2992" s="223" t="s">
        <v>10</v>
      </c>
      <c r="I2992" s="224" t="s">
        <v>12</v>
      </c>
      <c r="J2992" s="223" t="s">
        <v>10</v>
      </c>
      <c r="K2992" s="224" t="s">
        <v>13</v>
      </c>
      <c r="L2992" s="223" t="s">
        <v>10</v>
      </c>
      <c r="M2992" s="224" t="s">
        <v>14</v>
      </c>
      <c r="N2992" s="223" t="s">
        <v>10</v>
      </c>
      <c r="O2992" s="483" t="s">
        <v>15</v>
      </c>
      <c r="P2992" s="223" t="s">
        <v>10</v>
      </c>
      <c r="Q2992" s="224" t="s">
        <v>16</v>
      </c>
      <c r="R2992" s="225" t="s">
        <v>17</v>
      </c>
      <c r="S2992" s="115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</row>
    <row r="2993" ht="7.5" customHeight="1">
      <c r="A2993" s="1"/>
      <c r="B2993" s="329" t="s">
        <v>18</v>
      </c>
      <c r="C2993" s="107" t="s">
        <v>688</v>
      </c>
      <c r="D2993" s="72" t="s">
        <v>689</v>
      </c>
      <c r="E2993" s="343" t="s">
        <v>25</v>
      </c>
      <c r="F2993" s="344"/>
      <c r="G2993" s="484"/>
      <c r="H2993" s="484"/>
      <c r="I2993" s="484"/>
      <c r="J2993" s="484"/>
      <c r="K2993" s="484"/>
      <c r="L2993" s="484"/>
      <c r="M2993" s="484"/>
      <c r="N2993" s="484"/>
      <c r="O2993" s="484"/>
      <c r="P2993" s="484"/>
      <c r="Q2993" s="484"/>
      <c r="R2993" s="435" t="s">
        <v>21</v>
      </c>
      <c r="S2993" s="346" t="s">
        <v>683</v>
      </c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</row>
    <row r="2994" ht="7.5" customHeight="1">
      <c r="A2994" s="1"/>
      <c r="C2994" s="24"/>
      <c r="D2994" s="24"/>
      <c r="F2994" s="332"/>
      <c r="G2994" s="59"/>
      <c r="H2994" s="59"/>
      <c r="I2994" s="59"/>
      <c r="J2994" s="59"/>
      <c r="K2994" s="59"/>
      <c r="L2994" s="59"/>
      <c r="M2994" s="59"/>
      <c r="N2994" s="59"/>
      <c r="O2994" s="59"/>
      <c r="P2994" s="59"/>
      <c r="Q2994" s="59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</row>
    <row r="2995" ht="7.5" customHeight="1">
      <c r="A2995" s="1"/>
      <c r="C2995" s="24"/>
      <c r="D2995" s="24"/>
      <c r="F2995" s="332"/>
      <c r="G2995" s="59"/>
      <c r="H2995" s="59"/>
      <c r="I2995" s="197"/>
      <c r="J2995" s="59"/>
      <c r="K2995" s="59"/>
      <c r="L2995" s="59"/>
      <c r="M2995" s="59"/>
      <c r="N2995" s="59"/>
      <c r="O2995" s="59"/>
      <c r="P2995" s="59"/>
      <c r="Q2995" s="59"/>
      <c r="R2995" s="437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</row>
    <row r="2996" ht="7.5" customHeight="1">
      <c r="A2996" s="1"/>
      <c r="C2996" s="24"/>
      <c r="D2996" s="24"/>
      <c r="F2996" s="332"/>
      <c r="G2996" s="59"/>
      <c r="H2996" s="59"/>
      <c r="I2996" s="54"/>
      <c r="J2996" s="59"/>
      <c r="K2996" s="59"/>
      <c r="L2996" s="59"/>
      <c r="M2996" s="59"/>
      <c r="N2996" s="59"/>
      <c r="O2996" s="59"/>
      <c r="P2996" s="59"/>
      <c r="Q2996" s="59"/>
      <c r="R2996" s="437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</row>
    <row r="2997" ht="7.5" customHeight="1">
      <c r="A2997" s="1"/>
      <c r="C2997" s="24"/>
      <c r="D2997" s="24"/>
      <c r="F2997" s="332"/>
      <c r="G2997" s="59"/>
      <c r="H2997" s="59"/>
      <c r="I2997" s="362"/>
      <c r="J2997" s="59"/>
      <c r="K2997" s="59"/>
      <c r="L2997" s="59"/>
      <c r="M2997" s="59"/>
      <c r="N2997" s="59"/>
      <c r="O2997" s="59"/>
      <c r="P2997" s="59"/>
      <c r="Q2997" s="59"/>
      <c r="R2997" s="437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</row>
    <row r="2998" ht="7.5" customHeight="1">
      <c r="A2998" s="1"/>
      <c r="C2998" s="24"/>
      <c r="D2998" s="24"/>
      <c r="F2998" s="59"/>
      <c r="G2998" s="59"/>
      <c r="H2998" s="59"/>
      <c r="I2998" s="362"/>
      <c r="J2998" s="59"/>
      <c r="K2998" s="59"/>
      <c r="L2998" s="59"/>
      <c r="M2998" s="59"/>
      <c r="N2998" s="59"/>
      <c r="O2998" s="59"/>
      <c r="P2998" s="59"/>
      <c r="Q2998" s="59"/>
      <c r="R2998" s="437" t="s">
        <v>21</v>
      </c>
      <c r="S2998" s="157" t="s">
        <v>596</v>
      </c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</row>
    <row r="2999" ht="7.5" customHeight="1">
      <c r="A2999" s="1"/>
      <c r="C2999" s="24"/>
      <c r="D2999" s="24"/>
      <c r="F2999" s="197"/>
      <c r="G2999" s="197"/>
      <c r="H2999" s="197"/>
      <c r="I2999" s="362"/>
      <c r="J2999" s="197"/>
      <c r="K2999" s="197"/>
      <c r="L2999" s="197"/>
      <c r="M2999" s="197"/>
      <c r="N2999" s="197"/>
      <c r="O2999" s="197"/>
      <c r="P2999" s="197"/>
      <c r="Q2999" s="197"/>
      <c r="S2999" s="24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</row>
    <row r="3000" ht="7.5" customHeight="1">
      <c r="A3000" s="1"/>
      <c r="C3000" s="24"/>
      <c r="D3000" s="24"/>
      <c r="F3000" s="197"/>
      <c r="G3000" s="197"/>
      <c r="H3000" s="197"/>
      <c r="I3000" s="52"/>
      <c r="J3000" s="197"/>
      <c r="K3000" s="197"/>
      <c r="L3000" s="197"/>
      <c r="M3000" s="197"/>
      <c r="N3000" s="197"/>
      <c r="O3000" s="197"/>
      <c r="P3000" s="197"/>
      <c r="Q3000" s="197"/>
      <c r="R3000" s="437"/>
      <c r="S3000" s="24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6"/>
    </row>
    <row r="3001" ht="7.5" customHeight="1">
      <c r="A3001" s="1"/>
      <c r="C3001" s="24"/>
      <c r="D3001" s="24"/>
      <c r="S3001" s="24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</row>
    <row r="3002" ht="7.5" customHeight="1">
      <c r="A3002" s="1"/>
      <c r="C3002" s="24"/>
      <c r="D3002" s="24"/>
      <c r="S3002" s="20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</row>
    <row r="3003" ht="7.5" customHeight="1">
      <c r="A3003" s="7"/>
      <c r="C3003" s="24"/>
      <c r="D3003" s="24"/>
      <c r="F3003" s="197"/>
      <c r="R3003" s="437" t="s">
        <v>21</v>
      </c>
      <c r="S3003" s="157" t="s">
        <v>673</v>
      </c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</row>
    <row r="3004" ht="7.5" customHeight="1">
      <c r="A3004" s="7"/>
      <c r="C3004" s="24"/>
      <c r="D3004" s="24"/>
      <c r="F3004" s="197"/>
      <c r="S3004" s="24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</row>
    <row r="3005" ht="7.5" customHeight="1">
      <c r="A3005" s="7"/>
      <c r="C3005" s="24"/>
      <c r="D3005" s="24"/>
      <c r="F3005" s="52"/>
      <c r="R3005" s="437"/>
      <c r="S3005" s="20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</row>
    <row r="3006" ht="7.5" customHeight="1">
      <c r="A3006" s="1"/>
      <c r="C3006" s="24"/>
      <c r="D3006" s="24"/>
      <c r="F3006" s="52"/>
      <c r="R3006" s="437" t="s">
        <v>21</v>
      </c>
      <c r="S3006" s="157" t="s">
        <v>690</v>
      </c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</row>
    <row r="3007" ht="7.5" customHeight="1">
      <c r="A3007" s="1"/>
      <c r="C3007" s="24"/>
      <c r="D3007" s="24"/>
      <c r="F3007" s="52"/>
      <c r="S3007" s="20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</row>
    <row r="3008" ht="7.5" customHeight="1">
      <c r="A3008" s="1"/>
      <c r="C3008" s="24"/>
      <c r="D3008" s="24"/>
      <c r="F3008" s="92"/>
      <c r="R3008" s="437" t="s">
        <v>21</v>
      </c>
      <c r="S3008" s="157" t="s">
        <v>691</v>
      </c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</row>
    <row r="3009" ht="7.5" customHeight="1">
      <c r="A3009" s="1"/>
      <c r="C3009" s="24"/>
      <c r="D3009" s="24"/>
      <c r="F3009" s="92"/>
      <c r="S3009" s="24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</row>
    <row r="3010" ht="7.5" customHeight="1">
      <c r="A3010" s="1"/>
      <c r="C3010" s="24"/>
      <c r="D3010" s="24"/>
      <c r="R3010" s="437"/>
      <c r="S3010" s="24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</row>
    <row r="3011" ht="7.5" customHeight="1">
      <c r="A3011" s="1"/>
      <c r="C3011" s="24"/>
      <c r="D3011" s="24"/>
      <c r="R3011" s="437"/>
      <c r="S3011" s="24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</row>
    <row r="3012" ht="7.5" customHeight="1">
      <c r="A3012" s="1"/>
      <c r="C3012" s="24"/>
      <c r="D3012" s="24"/>
      <c r="F3012" s="485"/>
      <c r="R3012" s="437"/>
      <c r="S3012" s="24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</row>
    <row r="3013" ht="7.5" customHeight="1">
      <c r="A3013" s="1"/>
      <c r="C3013" s="24"/>
      <c r="D3013" s="24"/>
      <c r="F3013" s="92"/>
      <c r="R3013" s="437"/>
      <c r="S3013" s="24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</row>
    <row r="3014" ht="7.5" customHeight="1">
      <c r="A3014" s="1"/>
      <c r="C3014" s="24"/>
      <c r="D3014" s="24"/>
      <c r="F3014" s="92"/>
      <c r="R3014" s="437"/>
      <c r="S3014" s="20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</row>
    <row r="3015" ht="7.5" customHeight="1">
      <c r="A3015" s="1"/>
      <c r="C3015" s="24"/>
      <c r="D3015" s="24"/>
      <c r="F3015" s="92"/>
      <c r="G3015" s="238" t="s">
        <v>190</v>
      </c>
      <c r="H3015" s="43"/>
      <c r="I3015" s="239"/>
      <c r="J3015" s="123"/>
      <c r="K3015" s="238" t="s">
        <v>191</v>
      </c>
      <c r="L3015" s="43"/>
      <c r="M3015" s="239"/>
      <c r="N3015" s="197"/>
      <c r="O3015" s="197"/>
      <c r="P3015" s="197"/>
      <c r="Q3015" s="197"/>
      <c r="R3015" s="437" t="s">
        <v>21</v>
      </c>
      <c r="S3015" s="157" t="s">
        <v>692</v>
      </c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</row>
    <row r="3016" ht="7.5" customHeight="1">
      <c r="A3016" s="1"/>
      <c r="C3016" s="24"/>
      <c r="D3016" s="24"/>
      <c r="F3016" s="92"/>
      <c r="G3016" s="240"/>
      <c r="H3016" s="27"/>
      <c r="I3016" s="241"/>
      <c r="J3016" s="123"/>
      <c r="K3016" s="240"/>
      <c r="L3016" s="27"/>
      <c r="M3016" s="241"/>
      <c r="N3016" s="197"/>
      <c r="O3016" s="197"/>
      <c r="P3016" s="197"/>
      <c r="Q3016" s="197"/>
      <c r="S3016" s="24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</row>
    <row r="3017" ht="7.5" customHeight="1">
      <c r="A3017" s="1"/>
      <c r="C3017" s="24"/>
      <c r="D3017" s="24"/>
      <c r="F3017" s="92"/>
      <c r="G3017" s="349" t="s">
        <v>174</v>
      </c>
      <c r="H3017" s="52"/>
      <c r="I3017" s="349" t="s">
        <v>201</v>
      </c>
      <c r="J3017" s="52"/>
      <c r="K3017" s="349" t="s">
        <v>174</v>
      </c>
      <c r="L3017" s="52"/>
      <c r="M3017" s="349" t="s">
        <v>201</v>
      </c>
      <c r="N3017" s="52"/>
      <c r="O3017" s="52"/>
      <c r="P3017" s="52"/>
      <c r="Q3017" s="52"/>
      <c r="R3017" s="437"/>
      <c r="S3017" s="20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</row>
    <row r="3018" ht="7.5" customHeight="1">
      <c r="A3018" s="1"/>
      <c r="C3018" s="24"/>
      <c r="D3018" s="24"/>
      <c r="F3018" s="92"/>
      <c r="H3018" s="52"/>
      <c r="J3018" s="52"/>
      <c r="L3018" s="52"/>
      <c r="N3018" s="52"/>
      <c r="O3018" s="52"/>
      <c r="P3018" s="52"/>
      <c r="Q3018" s="52"/>
      <c r="R3018" s="437" t="s">
        <v>21</v>
      </c>
      <c r="S3018" s="157" t="s">
        <v>569</v>
      </c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</row>
    <row r="3019" ht="7.5" customHeight="1">
      <c r="A3019" s="1"/>
      <c r="C3019" s="24"/>
      <c r="D3019" s="24"/>
      <c r="F3019" s="92"/>
      <c r="H3019" s="197"/>
      <c r="J3019" s="52"/>
      <c r="L3019" s="52"/>
      <c r="N3019" s="52"/>
      <c r="O3019" s="52"/>
      <c r="P3019" s="52"/>
      <c r="Q3019" s="52"/>
      <c r="S3019" s="24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</row>
    <row r="3020" ht="7.5" customHeight="1">
      <c r="A3020" s="7"/>
      <c r="C3020" s="24"/>
      <c r="D3020" s="24"/>
      <c r="F3020" s="292">
        <v>4063.5</v>
      </c>
      <c r="G3020" s="135">
        <f>ROUND(F3020*mark_up,0)</f>
        <v>17839</v>
      </c>
      <c r="H3020" s="135"/>
      <c r="I3020" s="135">
        <f>ROUND(G3020*1.1284,0)</f>
        <v>20130</v>
      </c>
      <c r="J3020" s="486" t="s">
        <v>25</v>
      </c>
      <c r="K3020" s="135">
        <f>ROUND(G3020*1.0325,0)</f>
        <v>18419</v>
      </c>
      <c r="L3020" s="486" t="s">
        <v>25</v>
      </c>
      <c r="M3020" s="135">
        <f>ROUND(G3020*1.1607,0)</f>
        <v>20706</v>
      </c>
      <c r="N3020" s="390"/>
      <c r="O3020" s="390" t="s">
        <v>25</v>
      </c>
      <c r="P3020" s="390"/>
      <c r="Q3020" s="390" t="s">
        <v>25</v>
      </c>
      <c r="R3020" s="437"/>
      <c r="S3020" s="20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</row>
    <row r="3021" ht="7.5" customHeight="1">
      <c r="A3021" s="7"/>
      <c r="C3021" s="24"/>
      <c r="D3021" s="24"/>
      <c r="F3021" s="87"/>
      <c r="G3021" s="87"/>
      <c r="H3021" s="87"/>
      <c r="I3021" s="87"/>
      <c r="J3021" s="87"/>
      <c r="K3021" s="87"/>
      <c r="L3021" s="87"/>
      <c r="M3021" s="87"/>
      <c r="N3021" s="132"/>
      <c r="O3021" s="132"/>
      <c r="P3021" s="132"/>
      <c r="Q3021" s="132"/>
      <c r="R3021" s="437" t="s">
        <v>21</v>
      </c>
      <c r="S3021" s="467" t="s">
        <v>195</v>
      </c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</row>
    <row r="3022" ht="7.5" customHeight="1">
      <c r="A3022" s="7"/>
      <c r="C3022" s="24"/>
      <c r="D3022" s="24"/>
      <c r="F3022" s="92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</row>
    <row r="3023" ht="7.5" customHeight="1">
      <c r="A3023" s="7"/>
      <c r="C3023" s="24"/>
      <c r="D3023" s="24"/>
      <c r="F3023" s="487"/>
      <c r="G3023" s="93"/>
      <c r="H3023" s="93"/>
      <c r="I3023" s="93"/>
      <c r="J3023" s="93"/>
      <c r="K3023" s="93"/>
      <c r="L3023" s="93"/>
      <c r="M3023" s="93"/>
      <c r="R3023" s="437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</row>
    <row r="3024" ht="7.5" customHeight="1">
      <c r="A3024" s="7"/>
      <c r="C3024" s="24"/>
      <c r="D3024" s="24"/>
      <c r="F3024" s="20"/>
      <c r="H3024" s="93"/>
      <c r="J3024" s="93"/>
      <c r="L3024" s="93"/>
      <c r="R3024" s="437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</row>
    <row r="3025" ht="7.5" customHeight="1">
      <c r="A3025" s="7"/>
      <c r="C3025" s="24"/>
      <c r="D3025" s="24"/>
      <c r="F3025" s="487"/>
      <c r="G3025" s="93"/>
      <c r="H3025" s="93"/>
      <c r="I3025" s="93"/>
      <c r="J3025" s="93"/>
      <c r="K3025" s="93"/>
      <c r="L3025" s="93"/>
      <c r="M3025" s="93"/>
      <c r="R3025" s="437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</row>
    <row r="3026" ht="7.5" customHeight="1">
      <c r="A3026" s="7"/>
      <c r="C3026" s="24"/>
      <c r="D3026" s="24"/>
      <c r="F3026" s="20"/>
      <c r="H3026" s="93"/>
      <c r="J3026" s="93"/>
      <c r="L3026" s="93"/>
      <c r="N3026" s="376"/>
      <c r="O3026" s="376"/>
      <c r="P3026" s="376"/>
      <c r="Q3026" s="376"/>
      <c r="R3026" s="475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</row>
    <row r="3027" ht="7.5" customHeight="1">
      <c r="A3027" s="7"/>
      <c r="C3027" s="24"/>
      <c r="D3027" s="24"/>
      <c r="F3027" s="376"/>
      <c r="G3027" s="376"/>
      <c r="H3027" s="376"/>
      <c r="I3027" s="376"/>
      <c r="J3027" s="376"/>
      <c r="K3027" s="376"/>
      <c r="L3027" s="376"/>
      <c r="M3027" s="376"/>
      <c r="N3027" s="376"/>
      <c r="O3027" s="376"/>
      <c r="P3027" s="376"/>
      <c r="Q3027" s="376"/>
      <c r="R3027" s="475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</row>
    <row r="3028" ht="7.5" customHeight="1">
      <c r="A3028" s="7"/>
      <c r="C3028" s="24"/>
      <c r="D3028" s="24"/>
      <c r="F3028" s="376"/>
      <c r="G3028" s="376"/>
      <c r="H3028" s="376"/>
      <c r="I3028" s="376"/>
      <c r="J3028" s="376"/>
      <c r="K3028" s="376"/>
      <c r="L3028" s="376"/>
      <c r="M3028" s="376"/>
      <c r="N3028" s="376"/>
      <c r="O3028" s="376"/>
      <c r="P3028" s="376"/>
      <c r="Q3028" s="37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</row>
    <row r="3029" ht="7.5" customHeight="1">
      <c r="A3029" s="7"/>
      <c r="C3029" s="24"/>
      <c r="D3029" s="24"/>
      <c r="F3029" s="376"/>
      <c r="G3029" s="376"/>
      <c r="H3029" s="376"/>
      <c r="I3029" s="376"/>
      <c r="J3029" s="376"/>
      <c r="K3029" s="376"/>
      <c r="L3029" s="376"/>
      <c r="M3029" s="376"/>
      <c r="N3029" s="376"/>
      <c r="O3029" s="376"/>
      <c r="P3029" s="376"/>
      <c r="Q3029" s="37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</row>
    <row r="3030" ht="7.5" customHeight="1">
      <c r="A3030" s="7"/>
      <c r="C3030" s="24"/>
      <c r="D3030" s="24"/>
      <c r="F3030" s="376"/>
      <c r="G3030" s="376"/>
      <c r="H3030" s="376"/>
      <c r="I3030" s="376"/>
      <c r="J3030" s="376"/>
      <c r="K3030" s="376"/>
      <c r="L3030" s="376"/>
      <c r="M3030" s="376"/>
      <c r="N3030" s="376"/>
      <c r="O3030" s="376"/>
      <c r="P3030" s="376"/>
      <c r="Q3030" s="37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</row>
    <row r="3031" ht="7.5" customHeight="1">
      <c r="A3031" s="7"/>
      <c r="C3031" s="24"/>
      <c r="D3031" s="24"/>
      <c r="F3031" s="376"/>
      <c r="G3031" s="376"/>
      <c r="H3031" s="376"/>
      <c r="I3031" s="376"/>
      <c r="J3031" s="376"/>
      <c r="K3031" s="376"/>
      <c r="L3031" s="376"/>
      <c r="M3031" s="376"/>
      <c r="N3031" s="376"/>
      <c r="O3031" s="376"/>
      <c r="P3031" s="376"/>
      <c r="Q3031" s="376"/>
      <c r="R3031" s="376"/>
      <c r="S3031" s="37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</row>
    <row r="3032" ht="7.5" customHeight="1">
      <c r="A3032" s="7"/>
      <c r="C3032" s="24"/>
      <c r="D3032" s="24"/>
      <c r="F3032" s="376"/>
      <c r="G3032" s="376"/>
      <c r="H3032" s="376"/>
      <c r="I3032" s="376"/>
      <c r="J3032" s="376"/>
      <c r="K3032" s="376"/>
      <c r="L3032" s="376"/>
      <c r="M3032" s="376"/>
      <c r="N3032" s="376"/>
      <c r="O3032" s="376"/>
      <c r="P3032" s="376"/>
      <c r="Q3032" s="376"/>
      <c r="R3032" s="376"/>
      <c r="S3032" s="37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</row>
    <row r="3033" ht="7.5" customHeight="1">
      <c r="A3033" s="7"/>
      <c r="C3033" s="24"/>
      <c r="D3033" s="24"/>
      <c r="F3033" s="376"/>
      <c r="G3033" s="376"/>
      <c r="H3033" s="376"/>
      <c r="I3033" s="376"/>
      <c r="J3033" s="376"/>
      <c r="K3033" s="376"/>
      <c r="L3033" s="376"/>
      <c r="M3033" s="376"/>
      <c r="N3033" s="376"/>
      <c r="O3033" s="376"/>
      <c r="P3033" s="376"/>
      <c r="Q3033" s="376"/>
      <c r="R3033" s="376"/>
      <c r="S3033" s="37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</row>
    <row r="3034" ht="7.5" customHeight="1">
      <c r="A3034" s="7"/>
      <c r="C3034" s="24"/>
      <c r="D3034" s="24"/>
      <c r="F3034" s="376"/>
      <c r="G3034" s="376"/>
      <c r="H3034" s="376"/>
      <c r="I3034" s="376"/>
      <c r="J3034" s="376"/>
      <c r="K3034" s="376"/>
      <c r="L3034" s="376"/>
      <c r="M3034" s="376"/>
      <c r="N3034" s="376"/>
      <c r="O3034" s="376"/>
      <c r="P3034" s="376"/>
      <c r="Q3034" s="376"/>
      <c r="R3034" s="376"/>
      <c r="S3034" s="37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</row>
    <row r="3035" ht="7.5" customHeight="1">
      <c r="A3035" s="7"/>
      <c r="C3035" s="24"/>
      <c r="D3035" s="24"/>
      <c r="F3035" s="376"/>
      <c r="G3035" s="376"/>
      <c r="H3035" s="376"/>
      <c r="I3035" s="376"/>
      <c r="J3035" s="376"/>
      <c r="K3035" s="376"/>
      <c r="L3035" s="376"/>
      <c r="M3035" s="376"/>
      <c r="N3035" s="376"/>
      <c r="O3035" s="376"/>
      <c r="P3035" s="376"/>
      <c r="Q3035" s="376"/>
      <c r="R3035" s="376"/>
      <c r="S3035" s="37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</row>
    <row r="3036" ht="7.5" customHeight="1">
      <c r="A3036" s="7"/>
      <c r="C3036" s="24"/>
      <c r="D3036" s="24"/>
      <c r="F3036" s="376"/>
      <c r="G3036" s="376"/>
      <c r="H3036" s="376"/>
      <c r="I3036" s="376"/>
      <c r="J3036" s="376"/>
      <c r="K3036" s="376"/>
      <c r="L3036" s="376"/>
      <c r="M3036" s="376"/>
      <c r="N3036" s="376"/>
      <c r="O3036" s="376"/>
      <c r="P3036" s="376"/>
      <c r="Q3036" s="376"/>
      <c r="R3036" s="376"/>
      <c r="S3036" s="37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</row>
    <row r="3037" ht="7.5" customHeight="1">
      <c r="A3037" s="7"/>
      <c r="C3037" s="24"/>
      <c r="D3037" s="24"/>
      <c r="F3037" s="376"/>
      <c r="G3037" s="376"/>
      <c r="H3037" s="376"/>
      <c r="I3037" s="376"/>
      <c r="J3037" s="376"/>
      <c r="K3037" s="376"/>
      <c r="L3037" s="376"/>
      <c r="M3037" s="376"/>
      <c r="N3037" s="376"/>
      <c r="O3037" s="376"/>
      <c r="P3037" s="376"/>
      <c r="Q3037" s="376"/>
      <c r="R3037" s="376"/>
      <c r="S3037" s="37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</row>
    <row r="3038" ht="7.5" customHeight="1">
      <c r="A3038" s="7"/>
      <c r="C3038" s="24"/>
      <c r="D3038" s="24"/>
      <c r="F3038" s="376"/>
      <c r="G3038" s="376"/>
      <c r="H3038" s="376"/>
      <c r="I3038" s="376"/>
      <c r="J3038" s="376"/>
      <c r="K3038" s="376"/>
      <c r="L3038" s="376"/>
      <c r="M3038" s="376"/>
      <c r="N3038" s="376"/>
      <c r="O3038" s="376"/>
      <c r="P3038" s="376"/>
      <c r="Q3038" s="376"/>
      <c r="R3038" s="376"/>
      <c r="S3038" s="37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</row>
    <row r="3039" ht="7.5" customHeight="1">
      <c r="A3039" s="7"/>
      <c r="C3039" s="24"/>
      <c r="D3039" s="24"/>
      <c r="F3039" s="376"/>
      <c r="G3039" s="376"/>
      <c r="H3039" s="376"/>
      <c r="I3039" s="376"/>
      <c r="J3039" s="376"/>
      <c r="K3039" s="376"/>
      <c r="L3039" s="376"/>
      <c r="M3039" s="376"/>
      <c r="N3039" s="376"/>
      <c r="O3039" s="376"/>
      <c r="P3039" s="376"/>
      <c r="Q3039" s="376"/>
      <c r="R3039" s="376"/>
      <c r="S3039" s="37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</row>
    <row r="3040" ht="7.5" customHeight="1">
      <c r="A3040" s="25"/>
      <c r="C3040" s="24"/>
      <c r="D3040" s="24"/>
      <c r="F3040" s="376"/>
      <c r="G3040" s="376"/>
      <c r="H3040" s="376"/>
      <c r="I3040" s="376"/>
      <c r="J3040" s="376"/>
      <c r="K3040" s="376"/>
      <c r="L3040" s="376"/>
      <c r="M3040" s="376"/>
      <c r="N3040" s="376"/>
      <c r="O3040" s="376"/>
      <c r="P3040" s="376"/>
      <c r="Q3040" s="376"/>
      <c r="R3040" s="376"/>
      <c r="S3040" s="37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</row>
    <row r="3041" ht="7.5" customHeight="1">
      <c r="A3041" s="25"/>
      <c r="C3041" s="24"/>
      <c r="D3041" s="24"/>
      <c r="F3041" s="376"/>
      <c r="G3041" s="376"/>
      <c r="H3041" s="376"/>
      <c r="I3041" s="376"/>
      <c r="J3041" s="376"/>
      <c r="K3041" s="376"/>
      <c r="L3041" s="376"/>
      <c r="M3041" s="376"/>
      <c r="N3041" s="376"/>
      <c r="O3041" s="376"/>
      <c r="P3041" s="376"/>
      <c r="Q3041" s="376"/>
      <c r="R3041" s="376"/>
      <c r="S3041" s="37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</row>
    <row r="3042" ht="7.5" customHeight="1">
      <c r="A3042" s="25"/>
      <c r="C3042" s="24"/>
      <c r="D3042" s="24"/>
      <c r="F3042" s="376"/>
      <c r="G3042" s="376"/>
      <c r="H3042" s="376"/>
      <c r="I3042" s="376"/>
      <c r="J3042" s="376"/>
      <c r="K3042" s="376"/>
      <c r="L3042" s="376"/>
      <c r="M3042" s="376"/>
      <c r="N3042" s="376"/>
      <c r="O3042" s="376"/>
      <c r="P3042" s="376"/>
      <c r="Q3042" s="376"/>
      <c r="R3042" s="376"/>
      <c r="S3042" s="37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</row>
    <row r="3043" ht="7.5" customHeight="1">
      <c r="A3043" s="7"/>
      <c r="C3043" s="24"/>
      <c r="D3043" s="24"/>
      <c r="F3043" s="376"/>
      <c r="G3043" s="376"/>
      <c r="H3043" s="376"/>
      <c r="I3043" s="376"/>
      <c r="J3043" s="376"/>
      <c r="K3043" s="376"/>
      <c r="L3043" s="376"/>
      <c r="M3043" s="376"/>
      <c r="N3043" s="376"/>
      <c r="O3043" s="376"/>
      <c r="P3043" s="376"/>
      <c r="Q3043" s="376"/>
      <c r="R3043" s="376"/>
      <c r="S3043" s="37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</row>
    <row r="3044" ht="7.5" customHeight="1">
      <c r="A3044" s="7"/>
      <c r="C3044" s="24"/>
      <c r="D3044" s="24"/>
      <c r="F3044" s="376"/>
      <c r="G3044" s="376"/>
      <c r="H3044" s="376"/>
      <c r="I3044" s="376"/>
      <c r="J3044" s="376"/>
      <c r="K3044" s="376"/>
      <c r="L3044" s="376"/>
      <c r="M3044" s="376"/>
      <c r="N3044" s="376"/>
      <c r="O3044" s="376"/>
      <c r="P3044" s="376"/>
      <c r="Q3044" s="376"/>
      <c r="R3044" s="376"/>
      <c r="S3044" s="37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</row>
    <row r="3045" ht="7.5" customHeight="1">
      <c r="A3045" s="7"/>
      <c r="C3045" s="20"/>
      <c r="D3045" s="24"/>
      <c r="F3045" s="376"/>
      <c r="G3045" s="376"/>
      <c r="H3045" s="376"/>
      <c r="I3045" s="376"/>
      <c r="J3045" s="376"/>
      <c r="K3045" s="376"/>
      <c r="L3045" s="376"/>
      <c r="M3045" s="376"/>
      <c r="N3045" s="376"/>
      <c r="O3045" s="376"/>
      <c r="P3045" s="376"/>
      <c r="Q3045" s="376"/>
      <c r="R3045" s="376"/>
      <c r="S3045" s="37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</row>
    <row r="3046" ht="7.5" customHeight="1">
      <c r="A3046" s="7"/>
      <c r="C3046" s="94" t="s">
        <v>693</v>
      </c>
      <c r="D3046" s="24"/>
      <c r="F3046" s="376"/>
      <c r="G3046" s="376"/>
      <c r="H3046" s="376"/>
      <c r="I3046" s="376"/>
      <c r="J3046" s="376"/>
      <c r="K3046" s="376"/>
      <c r="L3046" s="376"/>
      <c r="M3046" s="376"/>
      <c r="N3046" s="376"/>
      <c r="O3046" s="376"/>
      <c r="P3046" s="376"/>
      <c r="Q3046" s="376"/>
      <c r="R3046" s="376"/>
      <c r="S3046" s="37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</row>
    <row r="3047" ht="7.5" customHeight="1">
      <c r="A3047" s="7"/>
      <c r="C3047" s="24"/>
      <c r="D3047" s="24"/>
      <c r="F3047" s="376"/>
      <c r="G3047" s="376"/>
      <c r="H3047" s="376"/>
      <c r="I3047" s="376"/>
      <c r="J3047" s="376"/>
      <c r="K3047" s="376"/>
      <c r="L3047" s="376"/>
      <c r="M3047" s="376"/>
      <c r="N3047" s="376"/>
      <c r="O3047" s="376"/>
      <c r="P3047" s="376"/>
      <c r="Q3047" s="376"/>
      <c r="R3047" s="376"/>
      <c r="S3047" s="37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</row>
    <row r="3048" ht="7.5" customHeight="1">
      <c r="A3048" s="7"/>
      <c r="B3048" s="3"/>
      <c r="C3048" s="98"/>
      <c r="D3048" s="98"/>
      <c r="E3048" s="3"/>
      <c r="F3048" s="488"/>
      <c r="G3048" s="488"/>
      <c r="H3048" s="488"/>
      <c r="I3048" s="488"/>
      <c r="J3048" s="488"/>
      <c r="K3048" s="488"/>
      <c r="L3048" s="488"/>
      <c r="M3048" s="488"/>
      <c r="N3048" s="488"/>
      <c r="O3048" s="488"/>
      <c r="P3048" s="488"/>
      <c r="Q3048" s="488"/>
      <c r="R3048" s="488"/>
      <c r="S3048" s="488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</row>
    <row r="3049" ht="11.25" customHeight="1">
      <c r="A3049" s="7"/>
      <c r="B3049" s="363"/>
      <c r="S3049" s="165" t="s">
        <v>43</v>
      </c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</row>
    <row r="3050" ht="11.25" customHeight="1">
      <c r="A3050" s="7"/>
      <c r="B3050" s="54"/>
      <c r="C3050" s="88"/>
      <c r="D3050" s="54"/>
      <c r="E3050" s="54"/>
      <c r="F3050" s="54"/>
      <c r="G3050" s="54"/>
      <c r="H3050" s="54"/>
      <c r="I3050" s="54"/>
      <c r="J3050" s="54"/>
      <c r="K3050" s="54"/>
      <c r="L3050" s="54"/>
      <c r="M3050" s="54"/>
      <c r="N3050" s="54"/>
      <c r="O3050" s="54"/>
      <c r="P3050" s="54"/>
      <c r="Q3050" s="54"/>
      <c r="R3050" s="58"/>
      <c r="S3050" s="87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</row>
    <row r="3051" ht="11.25" customHeight="1">
      <c r="A3051" s="7"/>
      <c r="B3051" s="352" t="s">
        <v>694</v>
      </c>
      <c r="C3051" s="353"/>
      <c r="D3051" s="353"/>
      <c r="E3051" s="353"/>
      <c r="F3051" s="353"/>
      <c r="G3051" s="353"/>
      <c r="H3051" s="353"/>
      <c r="I3051" s="353"/>
      <c r="J3051" s="353"/>
      <c r="K3051" s="353"/>
      <c r="L3051" s="353"/>
      <c r="M3051" s="353"/>
      <c r="N3051" s="353"/>
      <c r="O3051" s="353"/>
      <c r="P3051" s="353"/>
      <c r="Q3051" s="353"/>
      <c r="R3051" s="353"/>
      <c r="S3051" s="353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</row>
    <row r="3052" ht="61.5" customHeight="1">
      <c r="A3052" s="1"/>
      <c r="B3052" s="2"/>
      <c r="C3052" s="3"/>
      <c r="D3052" s="3"/>
      <c r="E3052" s="61"/>
      <c r="F3052" s="61"/>
      <c r="G3052" s="61"/>
      <c r="H3052" s="61"/>
      <c r="I3052" s="61"/>
      <c r="J3052" s="61"/>
      <c r="K3052" s="61"/>
      <c r="L3052" s="61"/>
      <c r="M3052" s="61"/>
      <c r="N3052" s="432"/>
      <c r="O3052" s="62" t="s">
        <v>5</v>
      </c>
      <c r="P3052" s="63"/>
      <c r="Q3052" s="63"/>
      <c r="R3052" s="63"/>
      <c r="S3052" s="64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</row>
    <row r="3053" ht="34.5" customHeight="1">
      <c r="A3053" s="1"/>
      <c r="B3053" s="222" t="s">
        <v>6</v>
      </c>
      <c r="C3053" s="222" t="s">
        <v>7</v>
      </c>
      <c r="D3053" s="222" t="s">
        <v>8</v>
      </c>
      <c r="E3053" s="222" t="s">
        <v>9</v>
      </c>
      <c r="F3053" s="223" t="s">
        <v>10</v>
      </c>
      <c r="G3053" s="224" t="s">
        <v>11</v>
      </c>
      <c r="H3053" s="223" t="s">
        <v>10</v>
      </c>
      <c r="I3053" s="224" t="s">
        <v>12</v>
      </c>
      <c r="J3053" s="223" t="s">
        <v>10</v>
      </c>
      <c r="K3053" s="224" t="s">
        <v>13</v>
      </c>
      <c r="L3053" s="223" t="s">
        <v>10</v>
      </c>
      <c r="M3053" s="224" t="s">
        <v>14</v>
      </c>
      <c r="N3053" s="223" t="s">
        <v>10</v>
      </c>
      <c r="O3053" s="224" t="s">
        <v>15</v>
      </c>
      <c r="P3053" s="223" t="s">
        <v>10</v>
      </c>
      <c r="Q3053" s="224" t="s">
        <v>16</v>
      </c>
      <c r="R3053" s="225" t="s">
        <v>17</v>
      </c>
      <c r="S3053" s="115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</row>
    <row r="3054" ht="7.5" customHeight="1">
      <c r="A3054" s="1"/>
      <c r="B3054" s="369" t="s">
        <v>18</v>
      </c>
      <c r="C3054" s="107" t="s">
        <v>695</v>
      </c>
      <c r="D3054" s="489" t="s">
        <v>696</v>
      </c>
      <c r="E3054" s="329"/>
      <c r="F3054" s="329"/>
      <c r="G3054" s="329"/>
      <c r="H3054" s="329"/>
      <c r="I3054" s="329"/>
      <c r="J3054" s="329"/>
      <c r="K3054" s="329"/>
      <c r="L3054" s="329"/>
      <c r="M3054" s="329"/>
      <c r="N3054" s="329"/>
      <c r="O3054" s="329"/>
      <c r="P3054" s="329"/>
      <c r="Q3054" s="329"/>
      <c r="R3054" s="296" t="s">
        <v>21</v>
      </c>
      <c r="S3054" s="167" t="s">
        <v>697</v>
      </c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</row>
    <row r="3055" ht="7.5" customHeight="1">
      <c r="A3055" s="1"/>
      <c r="B3055" s="24"/>
      <c r="C3055" s="24"/>
      <c r="D3055" s="24"/>
      <c r="E3055" s="475"/>
      <c r="F3055" s="475"/>
      <c r="G3055" s="475"/>
      <c r="H3055" s="475"/>
      <c r="I3055" s="475"/>
      <c r="J3055" s="475"/>
      <c r="K3055" s="475"/>
      <c r="L3055" s="475"/>
      <c r="M3055" s="475"/>
      <c r="N3055" s="475"/>
      <c r="O3055" s="475"/>
      <c r="P3055" s="475"/>
      <c r="Q3055" s="475"/>
      <c r="R3055" s="20"/>
      <c r="S3055" s="24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</row>
    <row r="3056" ht="7.5" customHeight="1">
      <c r="A3056" s="1"/>
      <c r="B3056" s="24"/>
      <c r="C3056" s="24"/>
      <c r="D3056" s="24"/>
      <c r="E3056" s="475"/>
      <c r="F3056" s="475"/>
      <c r="G3056" s="475"/>
      <c r="H3056" s="475"/>
      <c r="I3056" s="475"/>
      <c r="J3056" s="475"/>
      <c r="K3056" s="475"/>
      <c r="L3056" s="475"/>
      <c r="M3056" s="475"/>
      <c r="N3056" s="475"/>
      <c r="O3056" s="475"/>
      <c r="P3056" s="475"/>
      <c r="Q3056" s="475"/>
      <c r="R3056" s="291"/>
      <c r="S3056" s="24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</row>
    <row r="3057" ht="7.5" customHeight="1">
      <c r="A3057" s="1"/>
      <c r="B3057" s="24"/>
      <c r="C3057" s="24"/>
      <c r="D3057" s="24"/>
      <c r="E3057" s="475"/>
      <c r="F3057" s="475"/>
      <c r="G3057" s="475"/>
      <c r="H3057" s="475"/>
      <c r="I3057" s="475"/>
      <c r="J3057" s="475"/>
      <c r="K3057" s="475"/>
      <c r="L3057" s="475"/>
      <c r="M3057" s="475"/>
      <c r="N3057" s="475"/>
      <c r="O3057" s="475"/>
      <c r="P3057" s="475"/>
      <c r="Q3057" s="475"/>
      <c r="R3057" s="92"/>
      <c r="S3057" s="24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</row>
    <row r="3058" ht="7.5" customHeight="1">
      <c r="A3058" s="1"/>
      <c r="B3058" s="24"/>
      <c r="C3058" s="24"/>
      <c r="D3058" s="24"/>
      <c r="E3058" s="475"/>
      <c r="F3058" s="475"/>
      <c r="G3058" s="475"/>
      <c r="H3058" s="475"/>
      <c r="I3058" s="475"/>
      <c r="J3058" s="475"/>
      <c r="K3058" s="475"/>
      <c r="L3058" s="475"/>
      <c r="M3058" s="475"/>
      <c r="N3058" s="475"/>
      <c r="O3058" s="475"/>
      <c r="P3058" s="475"/>
      <c r="Q3058" s="475"/>
      <c r="R3058" s="92"/>
      <c r="S3058" s="20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</row>
    <row r="3059" ht="7.5" customHeight="1">
      <c r="A3059" s="1"/>
      <c r="B3059" s="24"/>
      <c r="C3059" s="24"/>
      <c r="D3059" s="24"/>
      <c r="E3059" s="475"/>
      <c r="F3059" s="475"/>
      <c r="G3059" s="475"/>
      <c r="H3059" s="475"/>
      <c r="I3059" s="475"/>
      <c r="J3059" s="475"/>
      <c r="K3059" s="475"/>
      <c r="L3059" s="475"/>
      <c r="M3059" s="475"/>
      <c r="N3059" s="475"/>
      <c r="O3059" s="475"/>
      <c r="P3059" s="475"/>
      <c r="Q3059" s="475"/>
      <c r="R3059" s="160" t="s">
        <v>21</v>
      </c>
      <c r="S3059" s="157" t="s">
        <v>698</v>
      </c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</row>
    <row r="3060" ht="7.5" customHeight="1">
      <c r="A3060" s="1"/>
      <c r="B3060" s="24"/>
      <c r="C3060" s="24"/>
      <c r="D3060" s="24"/>
      <c r="E3060" s="475"/>
      <c r="F3060" s="475"/>
      <c r="G3060" s="475"/>
      <c r="H3060" s="475"/>
      <c r="I3060" s="475"/>
      <c r="J3060" s="475"/>
      <c r="K3060" s="475"/>
      <c r="L3060" s="475"/>
      <c r="M3060" s="475"/>
      <c r="N3060" s="475"/>
      <c r="O3060" s="475"/>
      <c r="P3060" s="475"/>
      <c r="Q3060" s="475"/>
      <c r="R3060" s="20"/>
      <c r="S3060" s="24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</row>
    <row r="3061" ht="7.5" customHeight="1">
      <c r="A3061" s="1"/>
      <c r="B3061" s="24"/>
      <c r="C3061" s="24"/>
      <c r="D3061" s="24"/>
      <c r="E3061" s="475"/>
      <c r="F3061" s="475"/>
      <c r="G3061" s="475"/>
      <c r="H3061" s="475"/>
      <c r="I3061" s="475"/>
      <c r="J3061" s="475"/>
      <c r="K3061" s="475"/>
      <c r="L3061" s="475"/>
      <c r="M3061" s="475"/>
      <c r="N3061" s="475"/>
      <c r="O3061" s="475"/>
      <c r="P3061" s="475"/>
      <c r="Q3061" s="475"/>
      <c r="R3061" s="298"/>
      <c r="S3061" s="20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</row>
    <row r="3062" ht="7.5" customHeight="1">
      <c r="A3062" s="1"/>
      <c r="B3062" s="24"/>
      <c r="C3062" s="24"/>
      <c r="D3062" s="24"/>
      <c r="E3062" s="475"/>
      <c r="F3062" s="475"/>
      <c r="G3062" s="475"/>
      <c r="H3062" s="475"/>
      <c r="I3062" s="475"/>
      <c r="J3062" s="475"/>
      <c r="K3062" s="475"/>
      <c r="L3062" s="475"/>
      <c r="M3062" s="475"/>
      <c r="N3062" s="475"/>
      <c r="O3062" s="475"/>
      <c r="P3062" s="475"/>
      <c r="Q3062" s="475"/>
      <c r="R3062" s="373" t="s">
        <v>21</v>
      </c>
      <c r="S3062" s="157" t="s">
        <v>690</v>
      </c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</row>
    <row r="3063" ht="7.5" customHeight="1">
      <c r="A3063" s="1"/>
      <c r="B3063" s="24"/>
      <c r="C3063" s="24"/>
      <c r="D3063" s="24"/>
      <c r="E3063" s="475"/>
      <c r="F3063" s="475"/>
      <c r="G3063" s="475"/>
      <c r="H3063" s="475"/>
      <c r="I3063" s="475"/>
      <c r="J3063" s="475"/>
      <c r="K3063" s="475"/>
      <c r="L3063" s="475"/>
      <c r="M3063" s="475"/>
      <c r="N3063" s="475"/>
      <c r="O3063" s="475"/>
      <c r="P3063" s="475"/>
      <c r="Q3063" s="475"/>
      <c r="R3063" s="20"/>
      <c r="S3063" s="20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</row>
    <row r="3064" ht="7.5" customHeight="1">
      <c r="A3064" s="7"/>
      <c r="B3064" s="24"/>
      <c r="C3064" s="24"/>
      <c r="D3064" s="24"/>
      <c r="E3064" s="475"/>
      <c r="F3064" s="475"/>
      <c r="G3064" s="475"/>
      <c r="H3064" s="475"/>
      <c r="I3064" s="475"/>
      <c r="J3064" s="475"/>
      <c r="K3064" s="475"/>
      <c r="L3064" s="475"/>
      <c r="M3064" s="475"/>
      <c r="N3064" s="475"/>
      <c r="O3064" s="475"/>
      <c r="P3064" s="475"/>
      <c r="Q3064" s="475"/>
      <c r="R3064" s="373" t="s">
        <v>21</v>
      </c>
      <c r="S3064" s="157" t="s">
        <v>668</v>
      </c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</row>
    <row r="3065" ht="7.5" customHeight="1">
      <c r="A3065" s="7"/>
      <c r="B3065" s="24"/>
      <c r="C3065" s="24"/>
      <c r="D3065" s="24"/>
      <c r="E3065" s="475"/>
      <c r="F3065" s="475"/>
      <c r="G3065" s="475"/>
      <c r="H3065" s="475"/>
      <c r="I3065" s="475"/>
      <c r="J3065" s="475"/>
      <c r="K3065" s="475"/>
      <c r="L3065" s="475"/>
      <c r="M3065" s="475"/>
      <c r="N3065" s="475"/>
      <c r="O3065" s="475"/>
      <c r="P3065" s="475"/>
      <c r="Q3065" s="475"/>
      <c r="R3065" s="20"/>
      <c r="S3065" s="24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</row>
    <row r="3066" ht="7.5" customHeight="1">
      <c r="A3066" s="7"/>
      <c r="B3066" s="24"/>
      <c r="C3066" s="24"/>
      <c r="D3066" s="24"/>
      <c r="E3066" s="475"/>
      <c r="F3066" s="475"/>
      <c r="G3066" s="475"/>
      <c r="H3066" s="475"/>
      <c r="I3066" s="475"/>
      <c r="J3066" s="475"/>
      <c r="K3066" s="475"/>
      <c r="L3066" s="475"/>
      <c r="M3066" s="475"/>
      <c r="N3066" s="475"/>
      <c r="O3066" s="475"/>
      <c r="P3066" s="475"/>
      <c r="Q3066" s="475"/>
      <c r="R3066" s="442"/>
      <c r="S3066" s="20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</row>
    <row r="3067" ht="7.5" customHeight="1">
      <c r="A3067" s="1"/>
      <c r="B3067" s="24"/>
      <c r="C3067" s="24"/>
      <c r="D3067" s="24"/>
      <c r="E3067" s="475"/>
      <c r="F3067" s="475"/>
      <c r="G3067" s="475"/>
      <c r="H3067" s="475"/>
      <c r="I3067" s="475"/>
      <c r="J3067" s="475"/>
      <c r="K3067" s="475"/>
      <c r="L3067" s="475"/>
      <c r="M3067" s="475"/>
      <c r="N3067" s="475"/>
      <c r="O3067" s="475"/>
      <c r="P3067" s="475"/>
      <c r="Q3067" s="475"/>
      <c r="R3067" s="373" t="s">
        <v>21</v>
      </c>
      <c r="S3067" s="157" t="s">
        <v>699</v>
      </c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</row>
    <row r="3068" ht="7.5" customHeight="1">
      <c r="A3068" s="1"/>
      <c r="B3068" s="24"/>
      <c r="C3068" s="24"/>
      <c r="D3068" s="24"/>
      <c r="E3068" s="475"/>
      <c r="F3068" s="475"/>
      <c r="G3068" s="475"/>
      <c r="H3068" s="475"/>
      <c r="I3068" s="475"/>
      <c r="J3068" s="475"/>
      <c r="K3068" s="475"/>
      <c r="L3068" s="475"/>
      <c r="M3068" s="475"/>
      <c r="N3068" s="475"/>
      <c r="O3068" s="475"/>
      <c r="P3068" s="475"/>
      <c r="Q3068" s="475"/>
      <c r="R3068" s="20"/>
      <c r="S3068" s="20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</row>
    <row r="3069" ht="7.5" customHeight="1">
      <c r="A3069" s="1"/>
      <c r="B3069" s="24"/>
      <c r="C3069" s="24"/>
      <c r="D3069" s="24"/>
      <c r="E3069" s="475"/>
      <c r="F3069" s="475"/>
      <c r="G3069" s="475"/>
      <c r="H3069" s="475"/>
      <c r="I3069" s="475"/>
      <c r="J3069" s="475"/>
      <c r="K3069" s="475"/>
      <c r="L3069" s="475"/>
      <c r="M3069" s="475"/>
      <c r="N3069" s="475"/>
      <c r="O3069" s="475"/>
      <c r="P3069" s="475"/>
      <c r="Q3069" s="475"/>
      <c r="R3069" s="373" t="s">
        <v>21</v>
      </c>
      <c r="S3069" s="303" t="s">
        <v>678</v>
      </c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</row>
    <row r="3070" ht="7.5" customHeight="1">
      <c r="A3070" s="1"/>
      <c r="B3070" s="24"/>
      <c r="C3070" s="24"/>
      <c r="D3070" s="24"/>
      <c r="E3070" s="475"/>
      <c r="F3070" s="475"/>
      <c r="G3070" s="475"/>
      <c r="H3070" s="475"/>
      <c r="I3070" s="475"/>
      <c r="J3070" s="475"/>
      <c r="K3070" s="475"/>
      <c r="L3070" s="475"/>
      <c r="M3070" s="475"/>
      <c r="N3070" s="475"/>
      <c r="O3070" s="475"/>
      <c r="P3070" s="475"/>
      <c r="Q3070" s="475"/>
      <c r="R3070" s="20"/>
      <c r="S3070" s="24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</row>
    <row r="3071" ht="7.5" customHeight="1">
      <c r="A3071" s="1"/>
      <c r="B3071" s="24"/>
      <c r="C3071" s="24"/>
      <c r="D3071" s="24"/>
      <c r="E3071" s="475"/>
      <c r="F3071" s="475"/>
      <c r="G3071" s="475"/>
      <c r="H3071" s="475"/>
      <c r="I3071" s="475"/>
      <c r="J3071" s="475"/>
      <c r="K3071" s="475"/>
      <c r="L3071" s="475"/>
      <c r="M3071" s="475"/>
      <c r="N3071" s="475"/>
      <c r="O3071" s="475"/>
      <c r="P3071" s="475"/>
      <c r="Q3071" s="475"/>
      <c r="R3071" s="442"/>
      <c r="S3071" s="24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</row>
    <row r="3072" ht="7.5" customHeight="1">
      <c r="A3072" s="1"/>
      <c r="B3072" s="24"/>
      <c r="C3072" s="24"/>
      <c r="D3072" s="24"/>
      <c r="E3072" s="475"/>
      <c r="F3072" s="475"/>
      <c r="G3072" s="475"/>
      <c r="H3072" s="475"/>
      <c r="I3072" s="475"/>
      <c r="J3072" s="475"/>
      <c r="K3072" s="475"/>
      <c r="L3072" s="475"/>
      <c r="M3072" s="475"/>
      <c r="N3072" s="475"/>
      <c r="O3072" s="475"/>
      <c r="P3072" s="475"/>
      <c r="Q3072" s="475"/>
      <c r="R3072" s="442"/>
      <c r="S3072" s="24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</row>
    <row r="3073" ht="7.5" customHeight="1">
      <c r="A3073" s="1"/>
      <c r="B3073" s="24"/>
      <c r="C3073" s="24"/>
      <c r="D3073" s="24"/>
      <c r="E3073" s="475"/>
      <c r="F3073" s="475"/>
      <c r="G3073" s="475"/>
      <c r="H3073" s="475"/>
      <c r="I3073" s="475"/>
      <c r="J3073" s="475"/>
      <c r="K3073" s="475"/>
      <c r="L3073" s="475"/>
      <c r="M3073" s="475"/>
      <c r="N3073" s="475"/>
      <c r="O3073" s="475"/>
      <c r="P3073" s="475"/>
      <c r="Q3073" s="475"/>
      <c r="R3073" s="442"/>
      <c r="S3073" s="24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</row>
    <row r="3074" ht="7.5" customHeight="1">
      <c r="A3074" s="1"/>
      <c r="B3074" s="24"/>
      <c r="C3074" s="24"/>
      <c r="D3074" s="24"/>
      <c r="E3074" s="475"/>
      <c r="F3074" s="475"/>
      <c r="G3074" s="475"/>
      <c r="H3074" s="475"/>
      <c r="I3074" s="475"/>
      <c r="J3074" s="475"/>
      <c r="K3074" s="475"/>
      <c r="L3074" s="475"/>
      <c r="M3074" s="475"/>
      <c r="N3074" s="475"/>
      <c r="O3074" s="475"/>
      <c r="P3074" s="475"/>
      <c r="Q3074" s="475"/>
      <c r="R3074" s="442"/>
      <c r="S3074" s="24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</row>
    <row r="3075" ht="7.5" customHeight="1">
      <c r="A3075" s="1"/>
      <c r="B3075" s="24"/>
      <c r="C3075" s="24"/>
      <c r="D3075" s="24"/>
      <c r="E3075" s="475"/>
      <c r="F3075" s="475"/>
      <c r="G3075" s="475"/>
      <c r="H3075" s="475"/>
      <c r="I3075" s="475"/>
      <c r="J3075" s="475"/>
      <c r="K3075" s="475"/>
      <c r="L3075" s="475"/>
      <c r="M3075" s="475"/>
      <c r="N3075" s="475"/>
      <c r="O3075" s="475"/>
      <c r="P3075" s="475"/>
      <c r="Q3075" s="475"/>
      <c r="R3075" s="442"/>
      <c r="S3075" s="20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</row>
    <row r="3076" ht="7.5" customHeight="1">
      <c r="A3076" s="1"/>
      <c r="B3076" s="24"/>
      <c r="C3076" s="24"/>
      <c r="D3076" s="24"/>
      <c r="E3076" s="475"/>
      <c r="F3076" s="475"/>
      <c r="G3076" s="475"/>
      <c r="H3076" s="475"/>
      <c r="I3076" s="475"/>
      <c r="J3076" s="475"/>
      <c r="K3076" s="475"/>
      <c r="L3076" s="475"/>
      <c r="M3076" s="475"/>
      <c r="N3076" s="475"/>
      <c r="O3076" s="475"/>
      <c r="P3076" s="475"/>
      <c r="Q3076" s="475"/>
      <c r="R3076" s="490"/>
      <c r="S3076" s="491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</row>
    <row r="3077" ht="7.5" customHeight="1">
      <c r="A3077" s="1"/>
      <c r="B3077" s="24"/>
      <c r="C3077" s="24"/>
      <c r="D3077" s="24"/>
      <c r="E3077" s="475"/>
      <c r="F3077" s="475"/>
      <c r="G3077" s="475"/>
      <c r="H3077" s="475"/>
      <c r="I3077" s="475"/>
      <c r="J3077" s="475"/>
      <c r="K3077" s="475"/>
      <c r="L3077" s="475"/>
      <c r="M3077" s="475"/>
      <c r="N3077" s="475"/>
      <c r="O3077" s="475"/>
      <c r="P3077" s="475"/>
      <c r="Q3077" s="475"/>
      <c r="R3077" s="475"/>
      <c r="S3077" s="475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</row>
    <row r="3078" ht="7.5" customHeight="1">
      <c r="A3078" s="1"/>
      <c r="B3078" s="24"/>
      <c r="C3078" s="24"/>
      <c r="D3078" s="24"/>
      <c r="E3078" s="92"/>
      <c r="F3078" s="92"/>
      <c r="H3078" s="92"/>
      <c r="I3078" s="492"/>
      <c r="J3078" s="92"/>
      <c r="K3078" s="92"/>
      <c r="L3078" s="92"/>
      <c r="M3078" s="92"/>
      <c r="N3078" s="92"/>
      <c r="O3078" s="92"/>
      <c r="P3078" s="92"/>
      <c r="Q3078" s="92"/>
      <c r="R3078" s="475"/>
      <c r="S3078" s="475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</row>
    <row r="3079" ht="7.5" customHeight="1">
      <c r="A3079" s="1"/>
      <c r="B3079" s="24"/>
      <c r="C3079" s="24"/>
      <c r="D3079" s="24"/>
      <c r="E3079" s="92"/>
      <c r="F3079" s="92"/>
      <c r="G3079" s="182" t="s">
        <v>700</v>
      </c>
      <c r="H3079" s="92"/>
      <c r="I3079" s="182" t="s">
        <v>175</v>
      </c>
      <c r="J3079" s="92"/>
      <c r="K3079" s="92"/>
      <c r="L3079" s="92"/>
      <c r="M3079" s="92"/>
      <c r="N3079" s="92"/>
      <c r="O3079" s="92"/>
      <c r="P3079" s="92"/>
      <c r="Q3079" s="92"/>
      <c r="R3079" s="475"/>
      <c r="S3079" s="475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</row>
    <row r="3080" ht="7.5" customHeight="1">
      <c r="A3080" s="1"/>
      <c r="B3080" s="24"/>
      <c r="C3080" s="24"/>
      <c r="D3080" s="24"/>
      <c r="E3080" s="92"/>
      <c r="F3080" s="92"/>
      <c r="G3080" s="87"/>
      <c r="H3080" s="92"/>
      <c r="I3080" s="87"/>
      <c r="J3080" s="92"/>
      <c r="K3080" s="92"/>
      <c r="L3080" s="92"/>
      <c r="M3080" s="92"/>
      <c r="N3080" s="92"/>
      <c r="O3080" s="92"/>
      <c r="P3080" s="92"/>
      <c r="Q3080" s="92"/>
      <c r="R3080" s="475"/>
      <c r="S3080" s="475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</row>
    <row r="3081" ht="7.5" customHeight="1">
      <c r="A3081" s="7"/>
      <c r="B3081" s="24"/>
      <c r="C3081" s="24"/>
      <c r="D3081" s="24"/>
      <c r="E3081" s="135" t="s">
        <v>25</v>
      </c>
      <c r="F3081" s="85">
        <v>1653.75</v>
      </c>
      <c r="G3081" s="86">
        <f>ROUND(F3081*mark_up,0)</f>
        <v>7260</v>
      </c>
      <c r="H3081" s="85">
        <v>1837.5</v>
      </c>
      <c r="I3081" s="86">
        <f>ROUND(H3081*mark_up,0)</f>
        <v>8067</v>
      </c>
      <c r="J3081" s="292"/>
      <c r="K3081" s="135" t="s">
        <v>25</v>
      </c>
      <c r="L3081" s="374"/>
      <c r="M3081" s="135" t="s">
        <v>25</v>
      </c>
      <c r="N3081" s="374"/>
      <c r="O3081" s="135" t="s">
        <v>25</v>
      </c>
      <c r="P3081" s="374"/>
      <c r="Q3081" s="135" t="s">
        <v>25</v>
      </c>
      <c r="R3081" s="475"/>
      <c r="S3081" s="475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</row>
    <row r="3082" ht="7.5" customHeight="1">
      <c r="A3082" s="7"/>
      <c r="B3082" s="24"/>
      <c r="C3082" s="24"/>
      <c r="D3082" s="24"/>
      <c r="E3082" s="87"/>
      <c r="F3082" s="87"/>
      <c r="G3082" s="87"/>
      <c r="H3082" s="87"/>
      <c r="I3082" s="87"/>
      <c r="J3082" s="87"/>
      <c r="K3082" s="87"/>
      <c r="L3082" s="375"/>
      <c r="M3082" s="87"/>
      <c r="N3082" s="375"/>
      <c r="O3082" s="87"/>
      <c r="P3082" s="375"/>
      <c r="Q3082" s="87"/>
      <c r="R3082" s="475"/>
      <c r="S3082" s="475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</row>
    <row r="3083" ht="7.5" customHeight="1">
      <c r="A3083" s="7"/>
      <c r="B3083" s="24"/>
      <c r="C3083" s="24"/>
      <c r="D3083" s="24"/>
      <c r="E3083" s="475"/>
      <c r="F3083" s="475"/>
      <c r="G3083" s="475"/>
      <c r="H3083" s="475"/>
      <c r="I3083" s="475"/>
      <c r="J3083" s="475"/>
      <c r="K3083" s="475"/>
      <c r="L3083" s="475"/>
      <c r="M3083" s="475"/>
      <c r="N3083" s="475"/>
      <c r="O3083" s="475"/>
      <c r="P3083" s="475"/>
      <c r="Q3083" s="475"/>
      <c r="R3083" s="475"/>
      <c r="S3083" s="475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</row>
    <row r="3084" ht="7.5" customHeight="1">
      <c r="A3084" s="7"/>
      <c r="B3084" s="24"/>
      <c r="C3084" s="24"/>
      <c r="D3084" s="24"/>
      <c r="E3084" s="475"/>
      <c r="F3084" s="475"/>
      <c r="G3084" s="475"/>
      <c r="H3084" s="475"/>
      <c r="I3084" s="475"/>
      <c r="J3084" s="475"/>
      <c r="K3084" s="475"/>
      <c r="L3084" s="475"/>
      <c r="M3084" s="475"/>
      <c r="N3084" s="475"/>
      <c r="O3084" s="475"/>
      <c r="P3084" s="475"/>
      <c r="Q3084" s="475"/>
      <c r="R3084" s="475"/>
      <c r="S3084" s="475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</row>
    <row r="3085" ht="7.5" customHeight="1">
      <c r="A3085" s="7"/>
      <c r="B3085" s="24"/>
      <c r="C3085" s="24"/>
      <c r="D3085" s="24"/>
      <c r="E3085" s="475"/>
      <c r="F3085" s="475"/>
      <c r="G3085" s="475"/>
      <c r="H3085" s="475"/>
      <c r="I3085" s="475"/>
      <c r="J3085" s="475"/>
      <c r="K3085" s="475"/>
      <c r="L3085" s="475"/>
      <c r="M3085" s="475"/>
      <c r="N3085" s="475"/>
      <c r="O3085" s="475"/>
      <c r="P3085" s="475"/>
      <c r="Q3085" s="475"/>
      <c r="R3085" s="475"/>
      <c r="S3085" s="475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</row>
    <row r="3086" ht="7.5" customHeight="1">
      <c r="A3086" s="7"/>
      <c r="B3086" s="24"/>
      <c r="C3086" s="24"/>
      <c r="D3086" s="24"/>
      <c r="E3086" s="475"/>
      <c r="F3086" s="475"/>
      <c r="G3086" s="475"/>
      <c r="H3086" s="475"/>
      <c r="I3086" s="475"/>
      <c r="J3086" s="475"/>
      <c r="K3086" s="475"/>
      <c r="L3086" s="475"/>
      <c r="M3086" s="475"/>
      <c r="N3086" s="475"/>
      <c r="O3086" s="475"/>
      <c r="P3086" s="475"/>
      <c r="Q3086" s="475"/>
      <c r="R3086" s="475"/>
      <c r="S3086" s="475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</row>
    <row r="3087" ht="7.5" customHeight="1">
      <c r="A3087" s="7"/>
      <c r="B3087" s="24"/>
      <c r="C3087" s="24"/>
      <c r="D3087" s="24"/>
      <c r="E3087" s="475"/>
      <c r="F3087" s="475"/>
      <c r="G3087" s="475"/>
      <c r="H3087" s="475"/>
      <c r="I3087" s="475"/>
      <c r="J3087" s="475"/>
      <c r="K3087" s="475"/>
      <c r="L3087" s="475"/>
      <c r="M3087" s="475"/>
      <c r="N3087" s="475"/>
      <c r="O3087" s="475"/>
      <c r="P3087" s="475"/>
      <c r="Q3087" s="475"/>
      <c r="R3087" s="475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</row>
    <row r="3088" ht="7.5" customHeight="1">
      <c r="A3088" s="7"/>
      <c r="B3088" s="24"/>
      <c r="C3088" s="24"/>
      <c r="D3088" s="24"/>
      <c r="E3088" s="475"/>
      <c r="F3088" s="475"/>
      <c r="G3088" s="475"/>
      <c r="H3088" s="475"/>
      <c r="I3088" s="475"/>
      <c r="J3088" s="475"/>
      <c r="K3088" s="475"/>
      <c r="L3088" s="475"/>
      <c r="M3088" s="475"/>
      <c r="N3088" s="475"/>
      <c r="O3088" s="475"/>
      <c r="P3088" s="475"/>
      <c r="Q3088" s="475"/>
      <c r="R3088" s="475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</row>
    <row r="3089" ht="7.5" customHeight="1">
      <c r="A3089" s="7"/>
      <c r="B3089" s="24"/>
      <c r="C3089" s="24"/>
      <c r="D3089" s="24"/>
      <c r="E3089" s="475"/>
      <c r="F3089" s="475"/>
      <c r="G3089" s="475"/>
      <c r="H3089" s="475"/>
      <c r="I3089" s="475"/>
      <c r="J3089" s="475"/>
      <c r="K3089" s="475"/>
      <c r="L3089" s="475"/>
      <c r="M3089" s="475"/>
      <c r="N3089" s="475"/>
      <c r="O3089" s="475"/>
      <c r="P3089" s="475"/>
      <c r="Q3089" s="475"/>
      <c r="R3089" s="475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</row>
    <row r="3090" ht="7.5" customHeight="1">
      <c r="A3090" s="7"/>
      <c r="B3090" s="24"/>
      <c r="C3090" s="24"/>
      <c r="D3090" s="24"/>
      <c r="E3090" s="291"/>
      <c r="F3090" s="291"/>
      <c r="G3090" s="291"/>
      <c r="H3090" s="291"/>
      <c r="I3090" s="291"/>
      <c r="J3090" s="291"/>
      <c r="K3090" s="291"/>
      <c r="L3090" s="291"/>
      <c r="M3090" s="291"/>
      <c r="N3090" s="291"/>
      <c r="O3090" s="291"/>
      <c r="P3090" s="291"/>
      <c r="Q3090" s="291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</row>
    <row r="3091" ht="7.5" customHeight="1">
      <c r="A3091" s="7"/>
      <c r="B3091" s="24"/>
      <c r="C3091" s="24"/>
      <c r="D3091" s="24"/>
      <c r="E3091" s="92"/>
      <c r="F3091" s="92"/>
      <c r="G3091" s="92"/>
      <c r="H3091" s="92"/>
      <c r="I3091" s="92"/>
      <c r="J3091" s="92"/>
      <c r="K3091" s="92"/>
      <c r="L3091" s="92"/>
      <c r="M3091" s="92"/>
      <c r="N3091" s="92"/>
      <c r="O3091" s="92"/>
      <c r="P3091" s="92"/>
      <c r="Q3091" s="92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</row>
    <row r="3092" ht="7.5" customHeight="1">
      <c r="A3092" s="7"/>
      <c r="B3092" s="24"/>
      <c r="C3092" s="24"/>
      <c r="D3092" s="24"/>
      <c r="E3092" s="92"/>
      <c r="F3092" s="92"/>
      <c r="G3092" s="92"/>
      <c r="H3092" s="92"/>
      <c r="I3092" s="92"/>
      <c r="J3092" s="92"/>
      <c r="K3092" s="92"/>
      <c r="L3092" s="92"/>
      <c r="M3092" s="92"/>
      <c r="N3092" s="92"/>
      <c r="O3092" s="92"/>
      <c r="P3092" s="92"/>
      <c r="Q3092" s="92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</row>
    <row r="3093" ht="7.5" customHeight="1">
      <c r="A3093" s="7"/>
      <c r="B3093" s="24"/>
      <c r="C3093" s="24"/>
      <c r="D3093" s="24"/>
      <c r="I3093" s="92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</row>
    <row r="3094" ht="7.5" customHeight="1">
      <c r="A3094" s="7"/>
      <c r="B3094" s="24"/>
      <c r="C3094" s="24"/>
      <c r="D3094" s="24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</row>
    <row r="3095" ht="7.5" customHeight="1">
      <c r="A3095" s="7"/>
      <c r="B3095" s="24"/>
      <c r="C3095" s="24"/>
      <c r="D3095" s="24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</row>
    <row r="3096" ht="7.5" customHeight="1">
      <c r="A3096" s="7"/>
      <c r="B3096" s="24"/>
      <c r="C3096" s="24"/>
      <c r="D3096" s="24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</row>
    <row r="3097" ht="7.5" customHeight="1">
      <c r="A3097" s="7"/>
      <c r="B3097" s="24"/>
      <c r="C3097" s="24"/>
      <c r="D3097" s="24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</row>
    <row r="3098" ht="7.5" customHeight="1">
      <c r="A3098" s="7"/>
      <c r="B3098" s="24"/>
      <c r="C3098" s="24"/>
      <c r="D3098" s="24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</row>
    <row r="3099" ht="7.5" customHeight="1">
      <c r="A3099" s="7"/>
      <c r="B3099" s="24"/>
      <c r="C3099" s="24"/>
      <c r="D3099" s="24"/>
      <c r="I3099" s="92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</row>
    <row r="3100" ht="7.5" customHeight="1">
      <c r="A3100" s="7"/>
      <c r="B3100" s="24"/>
      <c r="C3100" s="24"/>
      <c r="D3100" s="24"/>
      <c r="E3100" s="92"/>
      <c r="F3100" s="92"/>
      <c r="G3100" s="92"/>
      <c r="H3100" s="92"/>
      <c r="I3100" s="92"/>
      <c r="J3100" s="92"/>
      <c r="K3100" s="92"/>
      <c r="L3100" s="92"/>
      <c r="M3100" s="92"/>
      <c r="N3100" s="92"/>
      <c r="O3100" s="92"/>
      <c r="P3100" s="92"/>
      <c r="Q3100" s="92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</row>
    <row r="3101" ht="7.5" customHeight="1">
      <c r="A3101" s="25"/>
      <c r="B3101" s="24"/>
      <c r="C3101" s="24"/>
      <c r="D3101" s="24"/>
      <c r="E3101" s="92"/>
      <c r="F3101" s="92"/>
      <c r="G3101" s="92"/>
      <c r="H3101" s="92"/>
      <c r="I3101" s="92"/>
      <c r="J3101" s="92"/>
      <c r="K3101" s="92"/>
      <c r="L3101" s="92"/>
      <c r="M3101" s="92"/>
      <c r="N3101" s="92"/>
      <c r="O3101" s="92"/>
      <c r="P3101" s="92"/>
      <c r="Q3101" s="92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</row>
    <row r="3102" ht="7.5" customHeight="1">
      <c r="A3102" s="25"/>
      <c r="B3102" s="24"/>
      <c r="C3102" s="24"/>
      <c r="D3102" s="24"/>
      <c r="E3102" s="92"/>
      <c r="F3102" s="92"/>
      <c r="G3102" s="92"/>
      <c r="H3102" s="92"/>
      <c r="I3102" s="92"/>
      <c r="J3102" s="92"/>
      <c r="K3102" s="92"/>
      <c r="L3102" s="92"/>
      <c r="M3102" s="92"/>
      <c r="N3102" s="92"/>
      <c r="O3102" s="92"/>
      <c r="P3102" s="92"/>
      <c r="Q3102" s="92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</row>
    <row r="3103" ht="7.5" customHeight="1">
      <c r="A3103" s="25"/>
      <c r="B3103" s="24"/>
      <c r="C3103" s="24"/>
      <c r="D3103" s="24"/>
      <c r="E3103" s="92"/>
      <c r="F3103" s="92"/>
      <c r="G3103" s="92"/>
      <c r="H3103" s="92"/>
      <c r="I3103" s="92"/>
      <c r="J3103" s="92"/>
      <c r="K3103" s="92"/>
      <c r="L3103" s="92"/>
      <c r="M3103" s="92"/>
      <c r="N3103" s="92"/>
      <c r="O3103" s="92"/>
      <c r="P3103" s="92"/>
      <c r="Q3103" s="92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</row>
    <row r="3104" ht="7.5" customHeight="1">
      <c r="A3104" s="7"/>
      <c r="B3104" s="24"/>
      <c r="C3104" s="24"/>
      <c r="D3104" s="24"/>
      <c r="E3104" s="92"/>
      <c r="F3104" s="92"/>
      <c r="H3104" s="92"/>
      <c r="I3104" s="92"/>
      <c r="J3104" s="92"/>
      <c r="L3104" s="92"/>
      <c r="M3104" s="92"/>
      <c r="N3104" s="92"/>
      <c r="O3104" s="92"/>
      <c r="P3104" s="92"/>
      <c r="Q3104" s="92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</row>
    <row r="3105" ht="7.5" customHeight="1">
      <c r="A3105" s="7"/>
      <c r="B3105" s="24"/>
      <c r="C3105" s="24"/>
      <c r="D3105" s="24"/>
      <c r="E3105" s="92"/>
      <c r="F3105" s="92"/>
      <c r="H3105" s="92"/>
      <c r="I3105" s="92"/>
      <c r="J3105" s="92"/>
      <c r="L3105" s="92"/>
      <c r="M3105" s="92"/>
      <c r="N3105" s="92"/>
      <c r="O3105" s="92"/>
      <c r="P3105" s="92"/>
      <c r="Q3105" s="92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</row>
    <row r="3106" ht="7.5" customHeight="1">
      <c r="A3106" s="7"/>
      <c r="B3106" s="24"/>
      <c r="C3106" s="20"/>
      <c r="D3106" s="24"/>
      <c r="E3106" s="376"/>
      <c r="F3106" s="376"/>
      <c r="H3106" s="376"/>
      <c r="I3106" s="376"/>
      <c r="J3106" s="376"/>
      <c r="L3106" s="376"/>
      <c r="M3106" s="376"/>
      <c r="N3106" s="376"/>
      <c r="O3106" s="376"/>
      <c r="P3106" s="376"/>
      <c r="Q3106" s="37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</row>
    <row r="3107" ht="7.5" customHeight="1">
      <c r="A3107" s="7"/>
      <c r="B3107" s="24"/>
      <c r="C3107" s="94" t="s">
        <v>701</v>
      </c>
      <c r="D3107" s="24"/>
      <c r="E3107" s="376"/>
      <c r="F3107" s="376"/>
      <c r="G3107" s="376"/>
      <c r="H3107" s="376"/>
      <c r="I3107" s="376"/>
      <c r="J3107" s="376"/>
      <c r="K3107" s="376"/>
      <c r="L3107" s="376"/>
      <c r="M3107" s="376"/>
      <c r="N3107" s="376"/>
      <c r="O3107" s="376"/>
      <c r="P3107" s="376"/>
      <c r="Q3107" s="37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</row>
    <row r="3108" ht="7.5" customHeight="1">
      <c r="A3108" s="7"/>
      <c r="B3108" s="24"/>
      <c r="C3108" s="24"/>
      <c r="D3108" s="24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</row>
    <row r="3109" ht="7.5" customHeight="1">
      <c r="A3109" s="7"/>
      <c r="B3109" s="98"/>
      <c r="C3109" s="98"/>
      <c r="D3109" s="98"/>
      <c r="E3109" s="112"/>
      <c r="F3109" s="112"/>
      <c r="G3109" s="112"/>
      <c r="H3109" s="112"/>
      <c r="I3109" s="112"/>
      <c r="J3109" s="112"/>
      <c r="K3109" s="112"/>
      <c r="L3109" s="112"/>
      <c r="M3109" s="112"/>
      <c r="N3109" s="112"/>
      <c r="O3109" s="112"/>
      <c r="P3109" s="112"/>
      <c r="Q3109" s="112"/>
      <c r="R3109" s="112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</row>
    <row r="3110" ht="11.25" customHeight="1">
      <c r="A3110" s="7"/>
      <c r="B3110" s="363"/>
      <c r="S3110" s="165" t="s">
        <v>43</v>
      </c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</row>
    <row r="3111" ht="11.25" customHeight="1">
      <c r="A3111" s="7"/>
      <c r="B3111" s="54"/>
      <c r="C3111" s="88"/>
      <c r="D3111" s="54"/>
      <c r="E3111" s="54"/>
      <c r="F3111" s="54"/>
      <c r="G3111" s="54"/>
      <c r="H3111" s="54"/>
      <c r="I3111" s="54"/>
      <c r="J3111" s="54"/>
      <c r="K3111" s="54"/>
      <c r="L3111" s="54"/>
      <c r="M3111" s="54"/>
      <c r="N3111" s="54"/>
      <c r="O3111" s="54"/>
      <c r="P3111" s="54"/>
      <c r="Q3111" s="54"/>
      <c r="R3111" s="58"/>
      <c r="S3111" s="87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</row>
    <row r="3112" ht="11.25" customHeight="1">
      <c r="A3112" s="7"/>
      <c r="B3112" s="352" t="s">
        <v>702</v>
      </c>
      <c r="C3112" s="353"/>
      <c r="D3112" s="353"/>
      <c r="E3112" s="353"/>
      <c r="F3112" s="353"/>
      <c r="G3112" s="353"/>
      <c r="H3112" s="353"/>
      <c r="I3112" s="353"/>
      <c r="J3112" s="353"/>
      <c r="K3112" s="353"/>
      <c r="L3112" s="353"/>
      <c r="M3112" s="353"/>
      <c r="N3112" s="353"/>
      <c r="O3112" s="353"/>
      <c r="P3112" s="353"/>
      <c r="Q3112" s="353"/>
      <c r="R3112" s="353"/>
      <c r="S3112" s="353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</row>
    <row r="3113" ht="61.5" customHeight="1">
      <c r="A3113" s="1"/>
      <c r="B3113" s="2"/>
      <c r="C3113" s="3"/>
      <c r="D3113" s="3"/>
      <c r="E3113" s="61"/>
      <c r="F3113" s="61"/>
      <c r="G3113" s="61"/>
      <c r="H3113" s="61"/>
      <c r="I3113" s="61"/>
      <c r="J3113" s="61"/>
      <c r="K3113" s="61"/>
      <c r="L3113" s="61"/>
      <c r="M3113" s="61"/>
      <c r="N3113" s="432"/>
      <c r="O3113" s="62" t="s">
        <v>5</v>
      </c>
      <c r="P3113" s="63"/>
      <c r="Q3113" s="63"/>
      <c r="R3113" s="63"/>
      <c r="S3113" s="64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</row>
    <row r="3114" ht="34.5" customHeight="1">
      <c r="A3114" s="7"/>
      <c r="B3114" s="222" t="s">
        <v>6</v>
      </c>
      <c r="C3114" s="222" t="s">
        <v>7</v>
      </c>
      <c r="D3114" s="222" t="s">
        <v>8</v>
      </c>
      <c r="E3114" s="222" t="s">
        <v>9</v>
      </c>
      <c r="F3114" s="245" t="s">
        <v>10</v>
      </c>
      <c r="G3114" s="246" t="s">
        <v>11</v>
      </c>
      <c r="H3114" s="245" t="s">
        <v>10</v>
      </c>
      <c r="I3114" s="246" t="s">
        <v>12</v>
      </c>
      <c r="J3114" s="245" t="s">
        <v>10</v>
      </c>
      <c r="K3114" s="246" t="s">
        <v>13</v>
      </c>
      <c r="L3114" s="245" t="s">
        <v>10</v>
      </c>
      <c r="M3114" s="246" t="s">
        <v>14</v>
      </c>
      <c r="N3114" s="245" t="s">
        <v>10</v>
      </c>
      <c r="O3114" s="246" t="s">
        <v>15</v>
      </c>
      <c r="P3114" s="245" t="s">
        <v>10</v>
      </c>
      <c r="Q3114" s="246" t="s">
        <v>16</v>
      </c>
      <c r="R3114" s="247" t="s">
        <v>17</v>
      </c>
      <c r="S3114" s="69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</row>
    <row r="3115" ht="7.5" customHeight="1">
      <c r="A3115" s="7"/>
      <c r="B3115" s="329" t="s">
        <v>18</v>
      </c>
      <c r="C3115" s="107" t="s">
        <v>703</v>
      </c>
      <c r="D3115" s="177" t="s">
        <v>704</v>
      </c>
      <c r="E3115" s="308" t="s">
        <v>25</v>
      </c>
      <c r="F3115" s="449"/>
      <c r="G3115" s="493"/>
      <c r="H3115" s="451"/>
      <c r="I3115" s="493"/>
      <c r="J3115" s="451"/>
      <c r="K3115" s="452"/>
      <c r="L3115" s="451"/>
      <c r="M3115" s="452"/>
      <c r="N3115" s="494"/>
      <c r="O3115" s="452"/>
      <c r="P3115" s="494"/>
      <c r="Q3115" s="452"/>
      <c r="R3115" s="440" t="s">
        <v>21</v>
      </c>
      <c r="S3115" s="167" t="s">
        <v>705</v>
      </c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</row>
    <row r="3116" ht="7.5" customHeight="1">
      <c r="A3116" s="7"/>
      <c r="C3116" s="24"/>
      <c r="D3116" s="24"/>
      <c r="E3116" s="24"/>
      <c r="F3116" s="278"/>
      <c r="G3116" s="495"/>
      <c r="H3116" s="455"/>
      <c r="I3116" s="495"/>
      <c r="J3116" s="455"/>
      <c r="K3116" s="383"/>
      <c r="L3116" s="455"/>
      <c r="M3116" s="383"/>
      <c r="N3116" s="384"/>
      <c r="O3116" s="383"/>
      <c r="P3116" s="384"/>
      <c r="Q3116" s="383"/>
      <c r="R3116" s="20"/>
      <c r="S3116" s="24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</row>
    <row r="3117" ht="7.5" customHeight="1">
      <c r="A3117" s="7"/>
      <c r="C3117" s="24"/>
      <c r="D3117" s="24"/>
      <c r="E3117" s="24"/>
      <c r="F3117" s="278"/>
      <c r="G3117" s="495"/>
      <c r="H3117" s="455"/>
      <c r="I3117" s="495"/>
      <c r="J3117" s="455"/>
      <c r="K3117" s="383"/>
      <c r="L3117" s="455"/>
      <c r="M3117" s="383"/>
      <c r="N3117" s="384"/>
      <c r="O3117" s="383"/>
      <c r="P3117" s="384"/>
      <c r="Q3117" s="383"/>
      <c r="R3117" s="92"/>
      <c r="S3117" s="20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</row>
    <row r="3118" ht="7.5" customHeight="1">
      <c r="A3118" s="7"/>
      <c r="C3118" s="24"/>
      <c r="D3118" s="24"/>
      <c r="E3118" s="24"/>
      <c r="F3118" s="291"/>
      <c r="G3118" s="92"/>
      <c r="H3118" s="92"/>
      <c r="I3118" s="92"/>
      <c r="J3118" s="92"/>
      <c r="K3118" s="92"/>
      <c r="L3118" s="92"/>
      <c r="M3118" s="92"/>
      <c r="N3118" s="92"/>
      <c r="O3118" s="92"/>
      <c r="P3118" s="92"/>
      <c r="Q3118" s="92"/>
      <c r="R3118" s="373" t="s">
        <v>21</v>
      </c>
      <c r="S3118" s="157" t="s">
        <v>706</v>
      </c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</row>
    <row r="3119" ht="7.5" customHeight="1">
      <c r="A3119" s="7"/>
      <c r="C3119" s="24"/>
      <c r="D3119" s="24"/>
      <c r="E3119" s="24"/>
      <c r="F3119" s="291"/>
      <c r="G3119" s="92"/>
      <c r="H3119" s="92"/>
      <c r="I3119" s="92"/>
      <c r="J3119" s="92"/>
      <c r="K3119" s="92"/>
      <c r="L3119" s="92"/>
      <c r="M3119" s="92"/>
      <c r="N3119" s="92"/>
      <c r="O3119" s="92"/>
      <c r="P3119" s="92"/>
      <c r="Q3119" s="92"/>
      <c r="R3119" s="20"/>
      <c r="S3119" s="20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</row>
    <row r="3120" ht="7.5" customHeight="1">
      <c r="A3120" s="7"/>
      <c r="C3120" s="24"/>
      <c r="D3120" s="24"/>
      <c r="E3120" s="24"/>
      <c r="F3120" s="291"/>
      <c r="G3120" s="92"/>
      <c r="H3120" s="92"/>
      <c r="I3120" s="92"/>
      <c r="J3120" s="92"/>
      <c r="K3120" s="92"/>
      <c r="L3120" s="92"/>
      <c r="M3120" s="92"/>
      <c r="N3120" s="92"/>
      <c r="O3120" s="92"/>
      <c r="P3120" s="92"/>
      <c r="Q3120" s="92"/>
      <c r="R3120" s="373" t="s">
        <v>21</v>
      </c>
      <c r="S3120" s="157" t="s">
        <v>707</v>
      </c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</row>
    <row r="3121" ht="7.5" customHeight="1">
      <c r="A3121" s="7"/>
      <c r="C3121" s="24"/>
      <c r="D3121" s="24"/>
      <c r="E3121" s="24"/>
      <c r="F3121" s="291"/>
      <c r="G3121" s="92"/>
      <c r="H3121" s="92"/>
      <c r="I3121" s="92"/>
      <c r="J3121" s="92"/>
      <c r="K3121" s="92"/>
      <c r="L3121" s="92"/>
      <c r="M3121" s="92"/>
      <c r="N3121" s="92"/>
      <c r="O3121" s="92"/>
      <c r="P3121" s="92"/>
      <c r="Q3121" s="92"/>
      <c r="R3121" s="20"/>
      <c r="S3121" s="24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</row>
    <row r="3122" ht="7.5" customHeight="1">
      <c r="A3122" s="7"/>
      <c r="C3122" s="24"/>
      <c r="D3122" s="24"/>
      <c r="E3122" s="24"/>
      <c r="F3122" s="291"/>
      <c r="G3122" s="92"/>
      <c r="H3122" s="291"/>
      <c r="I3122" s="291"/>
      <c r="J3122" s="291"/>
      <c r="K3122" s="291"/>
      <c r="L3122" s="291"/>
      <c r="M3122" s="92"/>
      <c r="N3122" s="291"/>
      <c r="O3122" s="291"/>
      <c r="P3122" s="291"/>
      <c r="Q3122" s="291"/>
      <c r="R3122" s="293"/>
      <c r="S3122" s="24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</row>
    <row r="3123" ht="7.5" customHeight="1">
      <c r="A3123" s="7"/>
      <c r="C3123" s="24"/>
      <c r="D3123" s="24"/>
      <c r="E3123" s="24"/>
      <c r="F3123" s="92"/>
      <c r="G3123" s="496" t="s">
        <v>708</v>
      </c>
      <c r="H3123" s="291"/>
      <c r="I3123" s="92"/>
      <c r="J3123" s="291"/>
      <c r="K3123" s="291"/>
      <c r="L3123" s="291"/>
      <c r="M3123" s="92"/>
      <c r="N3123" s="291"/>
      <c r="O3123" s="291"/>
      <c r="P3123" s="291"/>
      <c r="Q3123" s="291"/>
      <c r="S3123" s="24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</row>
    <row r="3124" ht="7.5" customHeight="1">
      <c r="A3124" s="7"/>
      <c r="C3124" s="24"/>
      <c r="D3124" s="24"/>
      <c r="E3124" s="24"/>
      <c r="F3124" s="92"/>
      <c r="G3124" s="24"/>
      <c r="H3124" s="291"/>
      <c r="J3124" s="291"/>
      <c r="K3124" s="291"/>
      <c r="L3124" s="291"/>
      <c r="M3124" s="291"/>
      <c r="N3124" s="291"/>
      <c r="O3124" s="291"/>
      <c r="P3124" s="291"/>
      <c r="Q3124" s="291"/>
      <c r="S3124" s="20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</row>
    <row r="3125" ht="7.5" customHeight="1">
      <c r="A3125" s="6"/>
      <c r="C3125" s="24"/>
      <c r="D3125" s="24"/>
      <c r="E3125" s="24"/>
      <c r="F3125" s="291"/>
      <c r="G3125" s="24"/>
      <c r="H3125" s="291"/>
      <c r="I3125" s="496" t="s">
        <v>709</v>
      </c>
      <c r="J3125" s="291"/>
      <c r="K3125" s="291"/>
      <c r="L3125" s="291"/>
      <c r="M3125" s="291"/>
      <c r="N3125" s="291"/>
      <c r="O3125" s="291"/>
      <c r="P3125" s="291"/>
      <c r="Q3125" s="291"/>
      <c r="R3125" s="373" t="s">
        <v>21</v>
      </c>
      <c r="S3125" s="157" t="s">
        <v>596</v>
      </c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</row>
    <row r="3126" ht="7.5" customHeight="1">
      <c r="A3126" s="6"/>
      <c r="C3126" s="24"/>
      <c r="D3126" s="24"/>
      <c r="E3126" s="24"/>
      <c r="F3126" s="291"/>
      <c r="G3126" s="20"/>
      <c r="H3126" s="92"/>
      <c r="I3126" s="20"/>
      <c r="J3126" s="291"/>
      <c r="K3126" s="291"/>
      <c r="L3126" s="291"/>
      <c r="M3126" s="291"/>
      <c r="N3126" s="291"/>
      <c r="O3126" s="291"/>
      <c r="P3126" s="291"/>
      <c r="Q3126" s="291"/>
      <c r="R3126" s="20"/>
      <c r="S3126" s="24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</row>
    <row r="3127" ht="7.5" customHeight="1">
      <c r="A3127" s="7"/>
      <c r="C3127" s="24"/>
      <c r="D3127" s="24"/>
      <c r="E3127" s="24"/>
      <c r="F3127" s="85">
        <v>1309.12</v>
      </c>
      <c r="G3127" s="86">
        <f>ROUND(F3127*mark_up,0)</f>
        <v>5747</v>
      </c>
      <c r="H3127" s="109"/>
      <c r="I3127" s="86">
        <f>ROUND(G3127*1.05364,0)</f>
        <v>6055</v>
      </c>
      <c r="J3127" s="486"/>
      <c r="K3127" s="486" t="s">
        <v>25</v>
      </c>
      <c r="L3127" s="486"/>
      <c r="M3127" s="486" t="s">
        <v>25</v>
      </c>
      <c r="N3127" s="486"/>
      <c r="O3127" s="486" t="s">
        <v>25</v>
      </c>
      <c r="P3127" s="486"/>
      <c r="Q3127" s="486" t="s">
        <v>25</v>
      </c>
      <c r="R3127" s="293"/>
      <c r="S3127" s="24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</row>
    <row r="3128" ht="7.5" customHeight="1">
      <c r="A3128" s="7"/>
      <c r="C3128" s="24"/>
      <c r="D3128" s="24"/>
      <c r="E3128" s="24"/>
      <c r="F3128" s="87"/>
      <c r="G3128" s="87"/>
      <c r="H3128" s="110"/>
      <c r="I3128" s="87"/>
      <c r="J3128" s="87"/>
      <c r="K3128" s="87"/>
      <c r="L3128" s="87"/>
      <c r="M3128" s="87"/>
      <c r="N3128" s="87"/>
      <c r="O3128" s="87"/>
      <c r="P3128" s="87"/>
      <c r="Q3128" s="87"/>
      <c r="S3128" s="24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</row>
    <row r="3129" ht="7.5" customHeight="1">
      <c r="A3129" s="7"/>
      <c r="C3129" s="24"/>
      <c r="D3129" s="24"/>
      <c r="E3129" s="24"/>
      <c r="S3129" s="20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</row>
    <row r="3130" ht="7.5" customHeight="1">
      <c r="A3130" s="1"/>
      <c r="C3130" s="24"/>
      <c r="D3130" s="24"/>
      <c r="E3130" s="24"/>
      <c r="F3130" s="93"/>
      <c r="G3130" s="93"/>
      <c r="H3130" s="93"/>
      <c r="I3130" s="93"/>
      <c r="J3130" s="93"/>
      <c r="K3130" s="93"/>
      <c r="L3130" s="197"/>
      <c r="M3130" s="93"/>
      <c r="N3130" s="92"/>
      <c r="O3130" s="92"/>
      <c r="P3130" s="92"/>
      <c r="Q3130" s="92"/>
      <c r="R3130" s="373" t="s">
        <v>21</v>
      </c>
      <c r="S3130" s="157" t="s">
        <v>710</v>
      </c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</row>
    <row r="3131" ht="7.5" customHeight="1">
      <c r="A3131" s="1"/>
      <c r="C3131" s="24"/>
      <c r="D3131" s="24"/>
      <c r="E3131" s="24"/>
      <c r="F3131" s="93"/>
      <c r="G3131" s="93"/>
      <c r="H3131" s="93"/>
      <c r="I3131" s="93"/>
      <c r="J3131" s="93"/>
      <c r="L3131" s="197"/>
      <c r="N3131" s="92"/>
      <c r="O3131" s="92"/>
      <c r="P3131" s="92"/>
      <c r="Q3131" s="92"/>
      <c r="R3131" s="20"/>
      <c r="S3131" s="20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</row>
    <row r="3132" ht="7.5" customHeight="1">
      <c r="A3132" s="1"/>
      <c r="C3132" s="24"/>
      <c r="D3132" s="24"/>
      <c r="E3132" s="24"/>
      <c r="F3132" s="93"/>
      <c r="G3132" s="93"/>
      <c r="H3132" s="93"/>
      <c r="I3132" s="93"/>
      <c r="J3132" s="93"/>
      <c r="K3132" s="93"/>
      <c r="L3132" s="197"/>
      <c r="M3132" s="93"/>
      <c r="N3132" s="291"/>
      <c r="O3132" s="291"/>
      <c r="P3132" s="291"/>
      <c r="Q3132" s="291"/>
      <c r="R3132" s="373" t="s">
        <v>21</v>
      </c>
      <c r="S3132" s="157" t="s">
        <v>573</v>
      </c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</row>
    <row r="3133" ht="7.5" customHeight="1">
      <c r="A3133" s="1"/>
      <c r="C3133" s="24"/>
      <c r="D3133" s="24"/>
      <c r="E3133" s="24"/>
      <c r="F3133" s="93"/>
      <c r="G3133" s="93"/>
      <c r="H3133" s="93"/>
      <c r="I3133" s="93"/>
      <c r="J3133" s="93"/>
      <c r="L3133" s="197"/>
      <c r="N3133" s="291"/>
      <c r="O3133" s="291"/>
      <c r="P3133" s="291"/>
      <c r="Q3133" s="291"/>
      <c r="R3133" s="20"/>
      <c r="S3133" s="24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</row>
    <row r="3134" ht="7.5" customHeight="1">
      <c r="A3134" s="1"/>
      <c r="C3134" s="24"/>
      <c r="D3134" s="24"/>
      <c r="E3134" s="24"/>
      <c r="F3134" s="291"/>
      <c r="G3134" s="291"/>
      <c r="H3134" s="291"/>
      <c r="I3134" s="291"/>
      <c r="J3134" s="291"/>
      <c r="K3134" s="291"/>
      <c r="L3134" s="291"/>
      <c r="M3134" s="291"/>
      <c r="N3134" s="291"/>
      <c r="O3134" s="291"/>
      <c r="P3134" s="291"/>
      <c r="Q3134" s="291"/>
      <c r="R3134" s="161"/>
      <c r="S3134" s="20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</row>
    <row r="3135" ht="7.5" customHeight="1">
      <c r="A3135" s="1"/>
      <c r="C3135" s="24"/>
      <c r="D3135" s="24"/>
      <c r="E3135" s="24"/>
      <c r="F3135" s="291"/>
      <c r="G3135" s="291"/>
      <c r="H3135" s="291"/>
      <c r="I3135" s="291"/>
      <c r="J3135" s="291"/>
      <c r="K3135" s="291"/>
      <c r="L3135" s="291"/>
      <c r="M3135" s="291"/>
      <c r="N3135" s="291"/>
      <c r="O3135" s="291"/>
      <c r="P3135" s="291"/>
      <c r="Q3135" s="291"/>
      <c r="R3135" s="373" t="s">
        <v>21</v>
      </c>
      <c r="S3135" s="157" t="s">
        <v>711</v>
      </c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</row>
    <row r="3136" ht="7.5" customHeight="1">
      <c r="A3136" s="1"/>
      <c r="C3136" s="24"/>
      <c r="D3136" s="24"/>
      <c r="E3136" s="24"/>
      <c r="F3136" s="291"/>
      <c r="G3136" s="291"/>
      <c r="H3136" s="291"/>
      <c r="I3136" s="291"/>
      <c r="J3136" s="291"/>
      <c r="K3136" s="291"/>
      <c r="L3136" s="291"/>
      <c r="M3136" s="291"/>
      <c r="N3136" s="291"/>
      <c r="O3136" s="291"/>
      <c r="P3136" s="291"/>
      <c r="Q3136" s="291"/>
      <c r="R3136" s="20"/>
      <c r="S3136" s="24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</row>
    <row r="3137" ht="7.5" customHeight="1">
      <c r="A3137" s="1"/>
      <c r="C3137" s="20"/>
      <c r="D3137" s="24"/>
      <c r="E3137" s="24"/>
      <c r="F3137" s="291"/>
      <c r="G3137" s="291"/>
      <c r="H3137" s="291"/>
      <c r="I3137" s="291"/>
      <c r="J3137" s="291"/>
      <c r="K3137" s="291"/>
      <c r="L3137" s="291"/>
      <c r="M3137" s="291"/>
      <c r="N3137" s="291"/>
      <c r="O3137" s="291"/>
      <c r="P3137" s="291"/>
      <c r="Q3137" s="291"/>
      <c r="R3137" s="442"/>
      <c r="S3137" s="20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</row>
    <row r="3138" ht="7.5" customHeight="1">
      <c r="A3138" s="1"/>
      <c r="C3138" s="94" t="s">
        <v>712</v>
      </c>
      <c r="D3138" s="24"/>
      <c r="E3138" s="24"/>
      <c r="F3138" s="291"/>
      <c r="G3138" s="92"/>
      <c r="H3138" s="92"/>
      <c r="I3138" s="92"/>
      <c r="J3138" s="92"/>
      <c r="K3138" s="92"/>
      <c r="L3138" s="92"/>
      <c r="N3138" s="92"/>
      <c r="O3138" s="92"/>
      <c r="P3138" s="92"/>
      <c r="Q3138" s="92"/>
      <c r="R3138" s="373" t="s">
        <v>21</v>
      </c>
      <c r="S3138" s="157" t="s">
        <v>713</v>
      </c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</row>
    <row r="3139" ht="7.5" customHeight="1">
      <c r="A3139" s="1"/>
      <c r="C3139" s="24"/>
      <c r="D3139" s="24"/>
      <c r="E3139" s="24"/>
      <c r="F3139" s="291"/>
      <c r="G3139" s="92"/>
      <c r="H3139" s="92"/>
      <c r="I3139" s="92"/>
      <c r="J3139" s="92"/>
      <c r="K3139" s="92"/>
      <c r="L3139" s="92"/>
      <c r="N3139" s="92"/>
      <c r="O3139" s="92"/>
      <c r="P3139" s="92"/>
      <c r="Q3139" s="92"/>
      <c r="R3139" s="20"/>
      <c r="S3139" s="24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</row>
    <row r="3140" ht="7.5" customHeight="1">
      <c r="A3140" s="1"/>
      <c r="C3140" s="98"/>
      <c r="D3140" s="20"/>
      <c r="E3140" s="20"/>
      <c r="F3140" s="387"/>
      <c r="G3140" s="92"/>
      <c r="H3140" s="92"/>
      <c r="I3140" s="92"/>
      <c r="J3140" s="92"/>
      <c r="K3140" s="92"/>
      <c r="L3140" s="92"/>
      <c r="N3140" s="92"/>
      <c r="O3140" s="92"/>
      <c r="P3140" s="92"/>
      <c r="Q3140" s="92"/>
      <c r="R3140" s="442"/>
      <c r="S3140" s="20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</row>
    <row r="3141" ht="7.5" customHeight="1">
      <c r="A3141" s="1"/>
      <c r="B3141" s="329" t="s">
        <v>18</v>
      </c>
      <c r="C3141" s="107" t="s">
        <v>714</v>
      </c>
      <c r="D3141" s="177" t="s">
        <v>704</v>
      </c>
      <c r="E3141" s="308" t="s">
        <v>25</v>
      </c>
      <c r="F3141" s="92"/>
      <c r="G3141" s="295"/>
      <c r="H3141" s="295"/>
      <c r="I3141" s="295"/>
      <c r="J3141" s="295"/>
      <c r="K3141" s="295"/>
      <c r="L3141" s="295"/>
      <c r="M3141" s="295"/>
      <c r="N3141" s="295"/>
      <c r="O3141" s="295"/>
      <c r="P3141" s="295"/>
      <c r="Q3141" s="295"/>
      <c r="R3141" s="440" t="s">
        <v>21</v>
      </c>
      <c r="S3141" s="167" t="s">
        <v>705</v>
      </c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</row>
    <row r="3142" ht="7.5" customHeight="1">
      <c r="A3142" s="1"/>
      <c r="C3142" s="24"/>
      <c r="D3142" s="24"/>
      <c r="E3142" s="24"/>
      <c r="G3142" s="92"/>
      <c r="H3142" s="92"/>
      <c r="I3142" s="92"/>
      <c r="J3142" s="92"/>
      <c r="K3142" s="92"/>
      <c r="L3142" s="92"/>
      <c r="M3142" s="92"/>
      <c r="N3142" s="92"/>
      <c r="O3142" s="92"/>
      <c r="P3142" s="92"/>
      <c r="Q3142" s="92"/>
      <c r="R3142" s="20"/>
      <c r="S3142" s="24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</row>
    <row r="3143" ht="7.5" customHeight="1">
      <c r="A3143" s="1"/>
      <c r="C3143" s="24"/>
      <c r="D3143" s="24"/>
      <c r="E3143" s="24"/>
      <c r="F3143" s="278"/>
      <c r="G3143" s="495"/>
      <c r="H3143" s="455"/>
      <c r="I3143" s="495"/>
      <c r="J3143" s="455"/>
      <c r="K3143" s="383"/>
      <c r="L3143" s="455"/>
      <c r="M3143" s="383"/>
      <c r="N3143" s="384"/>
      <c r="O3143" s="383"/>
      <c r="P3143" s="384"/>
      <c r="Q3143" s="383"/>
      <c r="R3143" s="92"/>
      <c r="S3143" s="20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</row>
    <row r="3144" ht="7.5" customHeight="1">
      <c r="A3144" s="1"/>
      <c r="C3144" s="24"/>
      <c r="D3144" s="24"/>
      <c r="E3144" s="24"/>
      <c r="F3144" s="278"/>
      <c r="G3144" s="495"/>
      <c r="H3144" s="455"/>
      <c r="I3144" s="495"/>
      <c r="J3144" s="455"/>
      <c r="K3144" s="383"/>
      <c r="L3144" s="455"/>
      <c r="M3144" s="383"/>
      <c r="N3144" s="384"/>
      <c r="O3144" s="383"/>
      <c r="P3144" s="384"/>
      <c r="Q3144" s="383"/>
      <c r="R3144" s="373" t="s">
        <v>21</v>
      </c>
      <c r="S3144" s="157" t="s">
        <v>706</v>
      </c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</row>
    <row r="3145" ht="7.5" customHeight="1">
      <c r="A3145" s="1"/>
      <c r="C3145" s="24"/>
      <c r="D3145" s="24"/>
      <c r="E3145" s="24"/>
      <c r="F3145" s="278"/>
      <c r="G3145" s="495"/>
      <c r="H3145" s="455"/>
      <c r="I3145" s="495"/>
      <c r="J3145" s="455"/>
      <c r="K3145" s="383"/>
      <c r="L3145" s="455"/>
      <c r="M3145" s="383"/>
      <c r="N3145" s="384"/>
      <c r="O3145" s="383"/>
      <c r="P3145" s="384"/>
      <c r="Q3145" s="383"/>
      <c r="R3145" s="20"/>
      <c r="S3145" s="20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</row>
    <row r="3146" ht="7.5" customHeight="1">
      <c r="A3146" s="1"/>
      <c r="C3146" s="24"/>
      <c r="D3146" s="24"/>
      <c r="E3146" s="24"/>
      <c r="F3146" s="291"/>
      <c r="G3146" s="92"/>
      <c r="H3146" s="92"/>
      <c r="I3146" s="92"/>
      <c r="J3146" s="92"/>
      <c r="K3146" s="92"/>
      <c r="L3146" s="92"/>
      <c r="M3146" s="92"/>
      <c r="N3146" s="92"/>
      <c r="O3146" s="92"/>
      <c r="P3146" s="92"/>
      <c r="Q3146" s="92"/>
      <c r="R3146" s="373" t="s">
        <v>21</v>
      </c>
      <c r="S3146" s="157" t="s">
        <v>707</v>
      </c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</row>
    <row r="3147" ht="7.5" customHeight="1">
      <c r="A3147" s="1"/>
      <c r="C3147" s="24"/>
      <c r="D3147" s="24"/>
      <c r="E3147" s="24"/>
      <c r="F3147" s="291"/>
      <c r="G3147" s="92"/>
      <c r="H3147" s="92"/>
      <c r="I3147" s="92"/>
      <c r="J3147" s="92"/>
      <c r="K3147" s="92"/>
      <c r="L3147" s="92"/>
      <c r="M3147" s="92"/>
      <c r="N3147" s="92"/>
      <c r="O3147" s="92"/>
      <c r="P3147" s="92"/>
      <c r="Q3147" s="92"/>
      <c r="R3147" s="20"/>
      <c r="S3147" s="24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</row>
    <row r="3148" ht="7.5" customHeight="1">
      <c r="A3148" s="1"/>
      <c r="C3148" s="24"/>
      <c r="D3148" s="24"/>
      <c r="E3148" s="24"/>
      <c r="F3148" s="291"/>
      <c r="G3148" s="92"/>
      <c r="H3148" s="291"/>
      <c r="I3148" s="92"/>
      <c r="J3148" s="291"/>
      <c r="K3148" s="291"/>
      <c r="L3148" s="291"/>
      <c r="M3148" s="291"/>
      <c r="N3148" s="291"/>
      <c r="O3148" s="291"/>
      <c r="P3148" s="291"/>
      <c r="Q3148" s="291"/>
      <c r="R3148" s="293"/>
      <c r="S3148" s="24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</row>
    <row r="3149" ht="7.5" customHeight="1">
      <c r="A3149" s="1"/>
      <c r="C3149" s="24"/>
      <c r="D3149" s="24"/>
      <c r="E3149" s="24"/>
      <c r="F3149" s="291"/>
      <c r="G3149" s="92"/>
      <c r="H3149" s="92"/>
      <c r="I3149" s="92"/>
      <c r="J3149" s="92"/>
      <c r="K3149" s="92"/>
      <c r="L3149" s="92"/>
      <c r="M3149" s="92"/>
      <c r="N3149" s="92"/>
      <c r="O3149" s="92"/>
      <c r="P3149" s="92"/>
      <c r="Q3149" s="92"/>
      <c r="S3149" s="24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</row>
    <row r="3150" ht="7.5" customHeight="1">
      <c r="A3150" s="7"/>
      <c r="C3150" s="24"/>
      <c r="D3150" s="24"/>
      <c r="E3150" s="24"/>
      <c r="F3150" s="291"/>
      <c r="G3150" s="92"/>
      <c r="H3150" s="92"/>
      <c r="I3150" s="92"/>
      <c r="J3150" s="92"/>
      <c r="K3150" s="92"/>
      <c r="L3150" s="92"/>
      <c r="M3150" s="92"/>
      <c r="N3150" s="92"/>
      <c r="O3150" s="92"/>
      <c r="P3150" s="92"/>
      <c r="Q3150" s="92"/>
      <c r="S3150" s="20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</row>
    <row r="3151" ht="7.5" customHeight="1">
      <c r="A3151" s="1"/>
      <c r="C3151" s="24"/>
      <c r="D3151" s="24"/>
      <c r="E3151" s="24"/>
      <c r="F3151" s="92"/>
      <c r="G3151" s="496" t="s">
        <v>708</v>
      </c>
      <c r="H3151" s="291"/>
      <c r="I3151" s="92"/>
      <c r="J3151" s="291"/>
      <c r="K3151" s="92"/>
      <c r="L3151" s="291"/>
      <c r="M3151" s="291"/>
      <c r="N3151" s="291"/>
      <c r="O3151" s="291"/>
      <c r="P3151" s="291"/>
      <c r="Q3151" s="291"/>
      <c r="R3151" s="373" t="s">
        <v>21</v>
      </c>
      <c r="S3151" s="157" t="s">
        <v>596</v>
      </c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</row>
    <row r="3152" ht="7.5" customHeight="1">
      <c r="A3152" s="1"/>
      <c r="C3152" s="24"/>
      <c r="D3152" s="24"/>
      <c r="E3152" s="24"/>
      <c r="F3152" s="92"/>
      <c r="G3152" s="24"/>
      <c r="H3152" s="291"/>
      <c r="J3152" s="291"/>
      <c r="K3152" s="92"/>
      <c r="L3152" s="291"/>
      <c r="M3152" s="291"/>
      <c r="N3152" s="291"/>
      <c r="O3152" s="291"/>
      <c r="P3152" s="291"/>
      <c r="Q3152" s="291"/>
      <c r="R3152" s="20"/>
      <c r="S3152" s="24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</row>
    <row r="3153" ht="7.5" customHeight="1">
      <c r="A3153" s="1"/>
      <c r="C3153" s="24"/>
      <c r="D3153" s="24"/>
      <c r="E3153" s="24"/>
      <c r="F3153" s="291"/>
      <c r="G3153" s="24"/>
      <c r="H3153" s="291"/>
      <c r="I3153" s="496" t="s">
        <v>709</v>
      </c>
      <c r="J3153" s="291"/>
      <c r="K3153" s="92"/>
      <c r="L3153" s="291"/>
      <c r="M3153" s="291"/>
      <c r="N3153" s="291"/>
      <c r="O3153" s="291"/>
      <c r="P3153" s="291"/>
      <c r="Q3153" s="291"/>
      <c r="S3153" s="24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</row>
    <row r="3154" ht="7.5" customHeight="1">
      <c r="A3154" s="1"/>
      <c r="C3154" s="24"/>
      <c r="D3154" s="24"/>
      <c r="E3154" s="24"/>
      <c r="F3154" s="291"/>
      <c r="G3154" s="20"/>
      <c r="H3154" s="92"/>
      <c r="I3154" s="20"/>
      <c r="J3154" s="291"/>
      <c r="K3154" s="291"/>
      <c r="L3154" s="291"/>
      <c r="M3154" s="291"/>
      <c r="N3154" s="291"/>
      <c r="O3154" s="291"/>
      <c r="P3154" s="291"/>
      <c r="Q3154" s="291"/>
      <c r="S3154" s="24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</row>
    <row r="3155" ht="7.5" customHeight="1">
      <c r="A3155" s="1"/>
      <c r="C3155" s="24"/>
      <c r="D3155" s="24"/>
      <c r="E3155" s="24"/>
      <c r="F3155" s="85">
        <v>1349.777</v>
      </c>
      <c r="G3155" s="86">
        <f>ROUND(F3155*mark_up,0)</f>
        <v>5926</v>
      </c>
      <c r="H3155" s="109"/>
      <c r="I3155" s="86">
        <f>ROUND(G3155*1.0535,0)</f>
        <v>6243</v>
      </c>
      <c r="J3155" s="486"/>
      <c r="K3155" s="486" t="s">
        <v>25</v>
      </c>
      <c r="L3155" s="486"/>
      <c r="M3155" s="486" t="s">
        <v>25</v>
      </c>
      <c r="N3155" s="486"/>
      <c r="O3155" s="486" t="s">
        <v>25</v>
      </c>
      <c r="P3155" s="486"/>
      <c r="Q3155" s="486" t="s">
        <v>25</v>
      </c>
      <c r="R3155" s="293"/>
      <c r="S3155" s="20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</row>
    <row r="3156" ht="7.5" customHeight="1">
      <c r="A3156" s="1"/>
      <c r="C3156" s="24"/>
      <c r="D3156" s="24"/>
      <c r="E3156" s="24"/>
      <c r="F3156" s="87"/>
      <c r="G3156" s="87"/>
      <c r="H3156" s="110"/>
      <c r="I3156" s="87"/>
      <c r="J3156" s="87"/>
      <c r="K3156" s="87"/>
      <c r="L3156" s="87"/>
      <c r="M3156" s="87"/>
      <c r="N3156" s="87"/>
      <c r="O3156" s="87"/>
      <c r="P3156" s="87"/>
      <c r="Q3156" s="87"/>
      <c r="R3156" s="373" t="s">
        <v>21</v>
      </c>
      <c r="S3156" s="157" t="s">
        <v>710</v>
      </c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</row>
    <row r="3157" ht="7.5" customHeight="1">
      <c r="A3157" s="1"/>
      <c r="C3157" s="24"/>
      <c r="D3157" s="24"/>
      <c r="E3157" s="24"/>
      <c r="R3157" s="20"/>
      <c r="S3157" s="20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</row>
    <row r="3158" ht="7.5" customHeight="1">
      <c r="A3158" s="1"/>
      <c r="C3158" s="24"/>
      <c r="D3158" s="24"/>
      <c r="E3158" s="24"/>
      <c r="F3158" s="93"/>
      <c r="G3158" s="93"/>
      <c r="H3158" s="93"/>
      <c r="I3158" s="93"/>
      <c r="R3158" s="373" t="s">
        <v>21</v>
      </c>
      <c r="S3158" s="157" t="s">
        <v>573</v>
      </c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</row>
    <row r="3159" ht="7.5" customHeight="1">
      <c r="A3159" s="1"/>
      <c r="C3159" s="24"/>
      <c r="D3159" s="24"/>
      <c r="E3159" s="24"/>
      <c r="F3159" s="93"/>
      <c r="G3159" s="93"/>
      <c r="H3159" s="93"/>
      <c r="I3159" s="93"/>
      <c r="J3159" s="92"/>
      <c r="K3159" s="92"/>
      <c r="L3159" s="92"/>
      <c r="M3159" s="92"/>
      <c r="N3159" s="92"/>
      <c r="O3159" s="92"/>
      <c r="P3159" s="92"/>
      <c r="Q3159" s="92"/>
      <c r="R3159" s="20"/>
      <c r="S3159" s="24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</row>
    <row r="3160" ht="7.5" customHeight="1">
      <c r="A3160" s="1"/>
      <c r="C3160" s="24"/>
      <c r="D3160" s="24"/>
      <c r="E3160" s="24"/>
      <c r="F3160" s="93"/>
      <c r="G3160" s="93"/>
      <c r="H3160" s="93"/>
      <c r="I3160" s="93"/>
      <c r="J3160" s="92"/>
      <c r="K3160" s="92"/>
      <c r="L3160" s="92"/>
      <c r="M3160" s="92"/>
      <c r="N3160" s="92"/>
      <c r="O3160" s="92"/>
      <c r="P3160" s="92"/>
      <c r="Q3160" s="92"/>
      <c r="R3160" s="161"/>
      <c r="S3160" s="24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</row>
    <row r="3161" ht="7.5" customHeight="1">
      <c r="A3161" s="1"/>
      <c r="C3161" s="24"/>
      <c r="D3161" s="24"/>
      <c r="E3161" s="24"/>
      <c r="F3161" s="93"/>
      <c r="G3161" s="93"/>
      <c r="H3161" s="93"/>
      <c r="I3161" s="93"/>
      <c r="J3161" s="92"/>
      <c r="K3161" s="92"/>
      <c r="L3161" s="92"/>
      <c r="M3161" s="92"/>
      <c r="N3161" s="92"/>
      <c r="O3161" s="92"/>
      <c r="P3161" s="92"/>
      <c r="Q3161" s="92"/>
      <c r="R3161" s="92"/>
      <c r="S3161" s="20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</row>
    <row r="3162" ht="7.5" customHeight="1">
      <c r="A3162" s="1"/>
      <c r="C3162" s="24"/>
      <c r="D3162" s="24"/>
      <c r="E3162" s="24"/>
      <c r="F3162" s="93"/>
      <c r="G3162" s="93"/>
      <c r="H3162" s="93"/>
      <c r="I3162" s="93"/>
      <c r="J3162" s="92"/>
      <c r="K3162" s="92"/>
      <c r="L3162" s="92"/>
      <c r="M3162" s="92"/>
      <c r="N3162" s="92"/>
      <c r="O3162" s="92"/>
      <c r="P3162" s="92"/>
      <c r="Q3162" s="92"/>
      <c r="R3162" s="373" t="s">
        <v>21</v>
      </c>
      <c r="S3162" s="157" t="s">
        <v>711</v>
      </c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</row>
    <row r="3163" ht="7.5" customHeight="1">
      <c r="A3163" s="1"/>
      <c r="C3163" s="24"/>
      <c r="D3163" s="24"/>
      <c r="E3163" s="24"/>
      <c r="F3163" s="92"/>
      <c r="G3163" s="92"/>
      <c r="H3163" s="92"/>
      <c r="I3163" s="92"/>
      <c r="J3163" s="92"/>
      <c r="K3163" s="92"/>
      <c r="L3163" s="92"/>
      <c r="M3163" s="92"/>
      <c r="N3163" s="92"/>
      <c r="O3163" s="92"/>
      <c r="P3163" s="92"/>
      <c r="Q3163" s="92"/>
      <c r="R3163" s="20"/>
      <c r="S3163" s="24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</row>
    <row r="3164" ht="7.5" customHeight="1">
      <c r="A3164" s="1"/>
      <c r="C3164" s="24"/>
      <c r="D3164" s="24"/>
      <c r="E3164" s="24"/>
      <c r="F3164" s="92"/>
      <c r="G3164" s="92"/>
      <c r="H3164" s="92"/>
      <c r="I3164" s="92"/>
      <c r="J3164" s="92"/>
      <c r="K3164" s="92"/>
      <c r="L3164" s="92"/>
      <c r="M3164" s="92"/>
      <c r="N3164" s="92"/>
      <c r="O3164" s="92"/>
      <c r="P3164" s="92"/>
      <c r="Q3164" s="92"/>
      <c r="R3164" s="442"/>
      <c r="S3164" s="20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</row>
    <row r="3165" ht="7.5" customHeight="1">
      <c r="A3165" s="1"/>
      <c r="C3165" s="24"/>
      <c r="D3165" s="24"/>
      <c r="E3165" s="24"/>
      <c r="F3165" s="92"/>
      <c r="G3165" s="92"/>
      <c r="H3165" s="92"/>
      <c r="I3165" s="92"/>
      <c r="J3165" s="92"/>
      <c r="K3165" s="92"/>
      <c r="L3165" s="92"/>
      <c r="M3165" s="92"/>
      <c r="N3165" s="92"/>
      <c r="O3165" s="92"/>
      <c r="P3165" s="92"/>
      <c r="Q3165" s="92"/>
      <c r="R3165" s="373" t="s">
        <v>21</v>
      </c>
      <c r="S3165" s="157" t="s">
        <v>715</v>
      </c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</row>
    <row r="3166" ht="7.5" customHeight="1">
      <c r="A3166" s="1"/>
      <c r="C3166" s="24"/>
      <c r="D3166" s="24"/>
      <c r="E3166" s="24"/>
      <c r="F3166" s="92"/>
      <c r="G3166" s="92"/>
      <c r="H3166" s="92"/>
      <c r="I3166" s="92"/>
      <c r="J3166" s="92"/>
      <c r="K3166" s="92"/>
      <c r="L3166" s="92"/>
      <c r="M3166" s="92"/>
      <c r="N3166" s="92"/>
      <c r="O3166" s="92"/>
      <c r="P3166" s="92"/>
      <c r="Q3166" s="92"/>
      <c r="R3166" s="20"/>
      <c r="S3166" s="24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</row>
    <row r="3167" ht="7.5" customHeight="1">
      <c r="A3167" s="1"/>
      <c r="C3167" s="20"/>
      <c r="D3167" s="24"/>
      <c r="E3167" s="24"/>
      <c r="F3167" s="92"/>
      <c r="G3167" s="92"/>
      <c r="H3167" s="92"/>
      <c r="I3167" s="92"/>
      <c r="J3167" s="92"/>
      <c r="K3167" s="92"/>
      <c r="L3167" s="92"/>
      <c r="M3167" s="92"/>
      <c r="N3167" s="92"/>
      <c r="O3167" s="92"/>
      <c r="P3167" s="92"/>
      <c r="Q3167" s="92"/>
      <c r="R3167" s="293"/>
      <c r="S3167" s="24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</row>
    <row r="3168" ht="7.5" customHeight="1">
      <c r="A3168" s="1"/>
      <c r="C3168" s="94" t="s">
        <v>712</v>
      </c>
      <c r="D3168" s="24"/>
      <c r="E3168" s="24"/>
      <c r="F3168" s="92"/>
      <c r="G3168" s="92"/>
      <c r="H3168" s="92"/>
      <c r="I3168" s="92"/>
      <c r="J3168" s="92"/>
      <c r="K3168" s="92"/>
      <c r="L3168" s="92"/>
      <c r="M3168" s="92"/>
      <c r="N3168" s="92"/>
      <c r="O3168" s="92"/>
      <c r="P3168" s="92"/>
      <c r="Q3168" s="92"/>
      <c r="R3168" s="92"/>
      <c r="S3168" s="24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</row>
    <row r="3169" ht="7.5" customHeight="1">
      <c r="A3169" s="1"/>
      <c r="C3169" s="24"/>
      <c r="D3169" s="24"/>
      <c r="E3169" s="24"/>
      <c r="F3169" s="92"/>
      <c r="G3169" s="92"/>
      <c r="H3169" s="92"/>
      <c r="I3169" s="92"/>
      <c r="J3169" s="92"/>
      <c r="K3169" s="92"/>
      <c r="L3169" s="92"/>
      <c r="M3169" s="92"/>
      <c r="N3169" s="92"/>
      <c r="O3169" s="92"/>
      <c r="P3169" s="92"/>
      <c r="Q3169" s="92"/>
      <c r="R3169" s="92"/>
      <c r="S3169" s="20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</row>
    <row r="3170" ht="7.5" customHeight="1">
      <c r="A3170" s="1"/>
      <c r="B3170" s="3"/>
      <c r="C3170" s="98"/>
      <c r="D3170" s="98"/>
      <c r="E3170" s="98"/>
      <c r="F3170" s="92"/>
      <c r="G3170" s="92"/>
      <c r="H3170" s="92"/>
      <c r="I3170" s="92"/>
      <c r="J3170" s="92"/>
      <c r="K3170" s="92"/>
      <c r="L3170" s="92"/>
      <c r="M3170" s="92"/>
      <c r="N3170" s="92"/>
      <c r="O3170" s="92"/>
      <c r="P3170" s="92"/>
      <c r="Q3170" s="92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</row>
    <row r="3171" ht="11.25" customHeight="1">
      <c r="A3171" s="1"/>
      <c r="B3171" s="351"/>
      <c r="C3171" s="32"/>
      <c r="D3171" s="32"/>
      <c r="E3171" s="32"/>
      <c r="F3171" s="32"/>
      <c r="G3171" s="32"/>
      <c r="H3171" s="32"/>
      <c r="I3171" s="32"/>
      <c r="J3171" s="32"/>
      <c r="K3171" s="32"/>
      <c r="L3171" s="32"/>
      <c r="M3171" s="32"/>
      <c r="N3171" s="32"/>
      <c r="O3171" s="32"/>
      <c r="P3171" s="32"/>
      <c r="Q3171" s="32"/>
      <c r="R3171" s="32"/>
      <c r="S3171" s="165" t="s">
        <v>43</v>
      </c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</row>
    <row r="3172" ht="11.25" customHeight="1">
      <c r="A3172" s="1"/>
      <c r="B3172" s="54"/>
      <c r="C3172" s="88"/>
      <c r="D3172" s="54"/>
      <c r="E3172" s="54"/>
      <c r="F3172" s="54"/>
      <c r="G3172" s="54"/>
      <c r="H3172" s="54"/>
      <c r="I3172" s="54"/>
      <c r="J3172" s="54"/>
      <c r="K3172" s="54"/>
      <c r="L3172" s="54"/>
      <c r="M3172" s="54"/>
      <c r="N3172" s="54"/>
      <c r="O3172" s="54"/>
      <c r="P3172" s="54"/>
      <c r="Q3172" s="54"/>
      <c r="R3172" s="58"/>
      <c r="S3172" s="87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</row>
    <row r="3173" ht="11.25" customHeight="1">
      <c r="A3173" s="1"/>
      <c r="B3173" s="352" t="s">
        <v>716</v>
      </c>
      <c r="C3173" s="353"/>
      <c r="D3173" s="353"/>
      <c r="E3173" s="353"/>
      <c r="F3173" s="353"/>
      <c r="G3173" s="353"/>
      <c r="H3173" s="353"/>
      <c r="I3173" s="353"/>
      <c r="J3173" s="353"/>
      <c r="K3173" s="353"/>
      <c r="L3173" s="353"/>
      <c r="M3173" s="353"/>
      <c r="N3173" s="353"/>
      <c r="O3173" s="353"/>
      <c r="P3173" s="353"/>
      <c r="Q3173" s="353"/>
      <c r="R3173" s="353"/>
      <c r="S3173" s="353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</row>
    <row r="3174" ht="61.5" customHeight="1">
      <c r="A3174" s="1"/>
      <c r="B3174" s="2"/>
      <c r="C3174" s="3"/>
      <c r="D3174" s="3"/>
      <c r="E3174" s="61"/>
      <c r="F3174" s="61"/>
      <c r="G3174" s="61"/>
      <c r="H3174" s="61"/>
      <c r="I3174" s="61"/>
      <c r="J3174" s="61"/>
      <c r="K3174" s="61"/>
      <c r="L3174" s="61"/>
      <c r="M3174" s="61"/>
      <c r="N3174" s="432"/>
      <c r="O3174" s="62" t="s">
        <v>5</v>
      </c>
      <c r="P3174" s="63"/>
      <c r="Q3174" s="63"/>
      <c r="R3174" s="63"/>
      <c r="S3174" s="64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</row>
    <row r="3175" ht="34.5" customHeight="1">
      <c r="A3175" s="1"/>
      <c r="B3175" s="222" t="s">
        <v>6</v>
      </c>
      <c r="C3175" s="222" t="s">
        <v>7</v>
      </c>
      <c r="D3175" s="222" t="s">
        <v>8</v>
      </c>
      <c r="E3175" s="222" t="s">
        <v>9</v>
      </c>
      <c r="F3175" s="223" t="s">
        <v>10</v>
      </c>
      <c r="G3175" s="224" t="s">
        <v>11</v>
      </c>
      <c r="H3175" s="223" t="s">
        <v>10</v>
      </c>
      <c r="I3175" s="224" t="s">
        <v>12</v>
      </c>
      <c r="J3175" s="223" t="s">
        <v>10</v>
      </c>
      <c r="K3175" s="224" t="s">
        <v>13</v>
      </c>
      <c r="L3175" s="223" t="s">
        <v>10</v>
      </c>
      <c r="M3175" s="224" t="s">
        <v>14</v>
      </c>
      <c r="N3175" s="223" t="s">
        <v>10</v>
      </c>
      <c r="O3175" s="224" t="s">
        <v>15</v>
      </c>
      <c r="P3175" s="223" t="s">
        <v>10</v>
      </c>
      <c r="Q3175" s="224" t="s">
        <v>16</v>
      </c>
      <c r="R3175" s="225" t="s">
        <v>17</v>
      </c>
      <c r="S3175" s="115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</row>
    <row r="3176" ht="7.5" customHeight="1">
      <c r="A3176" s="1"/>
      <c r="B3176" s="369" t="s">
        <v>18</v>
      </c>
      <c r="C3176" s="107" t="s">
        <v>717</v>
      </c>
      <c r="D3176" s="489" t="s">
        <v>718</v>
      </c>
      <c r="E3176" s="122"/>
      <c r="F3176" s="462"/>
      <c r="G3176" s="462"/>
      <c r="H3176" s="462"/>
      <c r="I3176" s="462"/>
      <c r="J3176" s="122"/>
      <c r="K3176" s="122"/>
      <c r="L3176" s="122"/>
      <c r="M3176" s="122"/>
      <c r="N3176" s="122"/>
      <c r="O3176" s="122"/>
      <c r="P3176" s="122"/>
      <c r="Q3176" s="122"/>
      <c r="R3176" s="202" t="s">
        <v>21</v>
      </c>
      <c r="S3176" s="167" t="s">
        <v>453</v>
      </c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</row>
    <row r="3177" ht="7.5" customHeight="1">
      <c r="A3177" s="1"/>
      <c r="B3177" s="24"/>
      <c r="C3177" s="24"/>
      <c r="D3177" s="24"/>
      <c r="E3177" s="126"/>
      <c r="F3177" s="323"/>
      <c r="G3177" s="323"/>
      <c r="H3177" s="323"/>
      <c r="I3177" s="323"/>
      <c r="J3177" s="126"/>
      <c r="K3177" s="126"/>
      <c r="L3177" s="126"/>
      <c r="M3177" s="126"/>
      <c r="N3177" s="126"/>
      <c r="O3177" s="126"/>
      <c r="P3177" s="126"/>
      <c r="Q3177" s="126"/>
      <c r="R3177" s="20"/>
      <c r="S3177" s="24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</row>
    <row r="3178" ht="7.5" customHeight="1">
      <c r="A3178" s="1"/>
      <c r="B3178" s="24"/>
      <c r="C3178" s="24"/>
      <c r="D3178" s="24"/>
      <c r="E3178" s="126"/>
      <c r="F3178" s="323"/>
      <c r="G3178" s="323"/>
      <c r="H3178" s="323"/>
      <c r="I3178" s="323"/>
      <c r="J3178" s="126"/>
      <c r="K3178" s="126"/>
      <c r="L3178" s="126"/>
      <c r="M3178" s="126"/>
      <c r="N3178" s="126"/>
      <c r="O3178" s="126"/>
      <c r="P3178" s="126"/>
      <c r="Q3178" s="126"/>
      <c r="R3178" s="97"/>
      <c r="S3178" s="20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</row>
    <row r="3179" ht="7.5" customHeight="1">
      <c r="A3179" s="1"/>
      <c r="B3179" s="24"/>
      <c r="C3179" s="24"/>
      <c r="D3179" s="24"/>
      <c r="E3179" s="97"/>
      <c r="F3179" s="190"/>
      <c r="G3179" s="190"/>
      <c r="H3179" s="190"/>
      <c r="I3179" s="190"/>
      <c r="J3179" s="97"/>
      <c r="K3179" s="97"/>
      <c r="L3179" s="97"/>
      <c r="M3179" s="97"/>
      <c r="N3179" s="97"/>
      <c r="O3179" s="97"/>
      <c r="P3179" s="97"/>
      <c r="Q3179" s="97"/>
      <c r="R3179" s="124" t="s">
        <v>21</v>
      </c>
      <c r="S3179" s="157" t="s">
        <v>673</v>
      </c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</row>
    <row r="3180" ht="7.5" customHeight="1">
      <c r="A3180" s="1"/>
      <c r="B3180" s="24"/>
      <c r="C3180" s="24"/>
      <c r="D3180" s="24"/>
      <c r="E3180" s="97"/>
      <c r="F3180" s="190"/>
      <c r="G3180" s="190"/>
      <c r="H3180" s="190"/>
      <c r="I3180" s="190"/>
      <c r="J3180" s="97"/>
      <c r="K3180" s="97"/>
      <c r="L3180" s="97"/>
      <c r="M3180" s="97"/>
      <c r="N3180" s="97"/>
      <c r="O3180" s="97"/>
      <c r="P3180" s="97"/>
      <c r="Q3180" s="97"/>
      <c r="R3180" s="20"/>
      <c r="S3180" s="24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</row>
    <row r="3181" ht="7.5" customHeight="1">
      <c r="A3181" s="1"/>
      <c r="B3181" s="24"/>
      <c r="C3181" s="24"/>
      <c r="D3181" s="24"/>
      <c r="E3181" s="97"/>
      <c r="F3181" s="190"/>
      <c r="G3181" s="190"/>
      <c r="H3181" s="190"/>
      <c r="I3181" s="190"/>
      <c r="J3181" s="97"/>
      <c r="K3181" s="97"/>
      <c r="L3181" s="97"/>
      <c r="M3181" s="97"/>
      <c r="N3181" s="97"/>
      <c r="O3181" s="97"/>
      <c r="P3181" s="97"/>
      <c r="Q3181" s="97"/>
      <c r="R3181" s="212"/>
      <c r="S3181" s="20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</row>
    <row r="3182" ht="7.5" customHeight="1">
      <c r="A3182" s="1"/>
      <c r="B3182" s="24"/>
      <c r="C3182" s="24"/>
      <c r="D3182" s="24"/>
      <c r="E3182" s="135" t="s">
        <v>25</v>
      </c>
      <c r="F3182" s="85">
        <v>8085.0</v>
      </c>
      <c r="G3182" s="86">
        <f>ROUND(F3182*mark_up,0)</f>
        <v>35493</v>
      </c>
      <c r="H3182" s="109"/>
      <c r="I3182" s="86" t="s">
        <v>25</v>
      </c>
      <c r="J3182" s="292"/>
      <c r="K3182" s="135" t="s">
        <v>25</v>
      </c>
      <c r="L3182" s="374"/>
      <c r="M3182" s="135" t="s">
        <v>25</v>
      </c>
      <c r="N3182" s="374"/>
      <c r="O3182" s="135" t="s">
        <v>25</v>
      </c>
      <c r="P3182" s="374"/>
      <c r="Q3182" s="135" t="s">
        <v>25</v>
      </c>
      <c r="R3182" s="124" t="s">
        <v>21</v>
      </c>
      <c r="S3182" s="157" t="s">
        <v>454</v>
      </c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</row>
    <row r="3183" ht="7.5" customHeight="1">
      <c r="A3183" s="1"/>
      <c r="B3183" s="24"/>
      <c r="C3183" s="24"/>
      <c r="D3183" s="24"/>
      <c r="E3183" s="87"/>
      <c r="F3183" s="87"/>
      <c r="G3183" s="87"/>
      <c r="H3183" s="110"/>
      <c r="I3183" s="87"/>
      <c r="J3183" s="87"/>
      <c r="K3183" s="87"/>
      <c r="L3183" s="375"/>
      <c r="M3183" s="87"/>
      <c r="N3183" s="375"/>
      <c r="O3183" s="87"/>
      <c r="P3183" s="375"/>
      <c r="Q3183" s="87"/>
      <c r="R3183" s="20"/>
      <c r="S3183" s="20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</row>
    <row r="3184" ht="7.5" customHeight="1">
      <c r="A3184" s="1"/>
      <c r="B3184" s="24"/>
      <c r="C3184" s="24"/>
      <c r="D3184" s="24"/>
      <c r="E3184" s="123"/>
      <c r="F3184" s="323"/>
      <c r="G3184" s="323"/>
      <c r="H3184" s="323"/>
      <c r="I3184" s="323"/>
      <c r="J3184" s="123"/>
      <c r="K3184" s="123"/>
      <c r="L3184" s="123"/>
      <c r="M3184" s="123"/>
      <c r="N3184" s="123"/>
      <c r="O3184" s="123"/>
      <c r="P3184" s="123"/>
      <c r="Q3184" s="123"/>
      <c r="R3184" s="465" t="s">
        <v>21</v>
      </c>
      <c r="S3184" s="157" t="s">
        <v>455</v>
      </c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</row>
    <row r="3185" ht="7.5" customHeight="1">
      <c r="A3185" s="6"/>
      <c r="B3185" s="24"/>
      <c r="C3185" s="24"/>
      <c r="D3185" s="24"/>
      <c r="E3185" s="126"/>
      <c r="F3185" s="156"/>
      <c r="G3185" s="156"/>
      <c r="H3185" s="497"/>
      <c r="I3185" s="498"/>
      <c r="J3185" s="126"/>
      <c r="K3185" s="126"/>
      <c r="L3185" s="126"/>
      <c r="M3185" s="126"/>
      <c r="N3185" s="126"/>
      <c r="O3185" s="126"/>
      <c r="P3185" s="126"/>
      <c r="Q3185" s="126"/>
      <c r="R3185" s="20"/>
      <c r="S3185" s="24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</row>
    <row r="3186" ht="7.5" customHeight="1">
      <c r="A3186" s="25"/>
      <c r="B3186" s="24"/>
      <c r="C3186" s="24"/>
      <c r="D3186" s="24"/>
      <c r="E3186" s="123"/>
      <c r="F3186" s="156"/>
      <c r="G3186" s="156"/>
      <c r="H3186" s="20"/>
      <c r="I3186" s="20"/>
      <c r="J3186" s="123"/>
      <c r="K3186" s="123"/>
      <c r="L3186" s="123"/>
      <c r="M3186" s="123"/>
      <c r="N3186" s="123"/>
      <c r="O3186" s="123"/>
      <c r="P3186" s="123"/>
      <c r="Q3186" s="123"/>
      <c r="R3186" s="126"/>
      <c r="S3186" s="20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</row>
    <row r="3187" ht="7.5" customHeight="1">
      <c r="A3187" s="25"/>
      <c r="B3187" s="24"/>
      <c r="C3187" s="20"/>
      <c r="D3187" s="24"/>
      <c r="E3187" s="123"/>
      <c r="F3187" s="156"/>
      <c r="G3187" s="156"/>
      <c r="H3187" s="497"/>
      <c r="I3187" s="498"/>
      <c r="J3187" s="123"/>
      <c r="K3187" s="123"/>
      <c r="L3187" s="123"/>
      <c r="M3187" s="123"/>
      <c r="N3187" s="123"/>
      <c r="O3187" s="123"/>
      <c r="P3187" s="123"/>
      <c r="Q3187" s="123"/>
      <c r="R3187" s="124" t="s">
        <v>21</v>
      </c>
      <c r="S3187" s="157" t="s">
        <v>668</v>
      </c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</row>
    <row r="3188" ht="7.5" customHeight="1">
      <c r="A3188" s="1"/>
      <c r="B3188" s="24"/>
      <c r="C3188" s="94" t="s">
        <v>719</v>
      </c>
      <c r="D3188" s="24"/>
      <c r="E3188" s="126"/>
      <c r="F3188" s="156"/>
      <c r="G3188" s="156"/>
      <c r="H3188" s="20"/>
      <c r="I3188" s="20"/>
      <c r="J3188" s="126"/>
      <c r="K3188" s="126"/>
      <c r="L3188" s="126"/>
      <c r="M3188" s="126"/>
      <c r="N3188" s="126"/>
      <c r="O3188" s="126"/>
      <c r="P3188" s="126"/>
      <c r="Q3188" s="126"/>
      <c r="R3188" s="20"/>
      <c r="S3188" s="24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</row>
    <row r="3189" ht="7.5" customHeight="1">
      <c r="A3189" s="1"/>
      <c r="B3189" s="24"/>
      <c r="C3189" s="24"/>
      <c r="D3189" s="24"/>
      <c r="E3189" s="126"/>
      <c r="F3189" s="323"/>
      <c r="G3189" s="323"/>
      <c r="H3189" s="323"/>
      <c r="I3189" s="323"/>
      <c r="J3189" s="126"/>
      <c r="K3189" s="126"/>
      <c r="L3189" s="126"/>
      <c r="M3189" s="126"/>
      <c r="N3189" s="126"/>
      <c r="O3189" s="126"/>
      <c r="P3189" s="126"/>
      <c r="Q3189" s="126"/>
      <c r="R3189" s="126"/>
      <c r="S3189" s="20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</row>
    <row r="3190" ht="7.5" customHeight="1">
      <c r="A3190" s="1"/>
      <c r="B3190" s="98"/>
      <c r="C3190" s="98"/>
      <c r="D3190" s="98"/>
      <c r="E3190" s="144"/>
      <c r="F3190" s="460"/>
      <c r="G3190" s="460"/>
      <c r="H3190" s="460"/>
      <c r="I3190" s="460"/>
      <c r="J3190" s="144"/>
      <c r="K3190" s="144"/>
      <c r="L3190" s="144"/>
      <c r="M3190" s="144"/>
      <c r="N3190" s="144"/>
      <c r="O3190" s="144"/>
      <c r="P3190" s="144"/>
      <c r="Q3190" s="144"/>
      <c r="R3190" s="144"/>
      <c r="S3190" s="144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</row>
    <row r="3191" ht="7.5" customHeight="1">
      <c r="A3191" s="1"/>
      <c r="B3191" s="433" t="s">
        <v>18</v>
      </c>
      <c r="C3191" s="107" t="s">
        <v>720</v>
      </c>
      <c r="D3191" s="489" t="s">
        <v>721</v>
      </c>
      <c r="E3191" s="122"/>
      <c r="F3191" s="462"/>
      <c r="G3191" s="462"/>
      <c r="H3191" s="462"/>
      <c r="I3191" s="462"/>
      <c r="J3191" s="201"/>
      <c r="K3191" s="201"/>
      <c r="L3191" s="201"/>
      <c r="M3191" s="201"/>
      <c r="N3191" s="201"/>
      <c r="O3191" s="201"/>
      <c r="P3191" s="201"/>
      <c r="Q3191" s="201"/>
      <c r="R3191" s="202" t="s">
        <v>21</v>
      </c>
      <c r="S3191" s="167" t="s">
        <v>453</v>
      </c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</row>
    <row r="3192" ht="7.5" customHeight="1">
      <c r="A3192" s="1"/>
      <c r="B3192" s="24"/>
      <c r="C3192" s="24"/>
      <c r="D3192" s="24"/>
      <c r="E3192" s="126"/>
      <c r="F3192" s="323"/>
      <c r="G3192" s="323"/>
      <c r="H3192" s="323"/>
      <c r="I3192" s="323"/>
      <c r="J3192" s="123"/>
      <c r="K3192" s="123"/>
      <c r="L3192" s="123"/>
      <c r="M3192" s="123"/>
      <c r="N3192" s="123"/>
      <c r="O3192" s="123"/>
      <c r="P3192" s="123"/>
      <c r="Q3192" s="123"/>
      <c r="R3192" s="20"/>
      <c r="S3192" s="24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</row>
    <row r="3193" ht="7.5" customHeight="1">
      <c r="A3193" s="1"/>
      <c r="B3193" s="24"/>
      <c r="C3193" s="24"/>
      <c r="D3193" s="24"/>
      <c r="E3193" s="126"/>
      <c r="F3193" s="323"/>
      <c r="G3193" s="323"/>
      <c r="H3193" s="323"/>
      <c r="I3193" s="323"/>
      <c r="J3193" s="123"/>
      <c r="K3193" s="123"/>
      <c r="L3193" s="123"/>
      <c r="M3193" s="123"/>
      <c r="N3193" s="123"/>
      <c r="O3193" s="123"/>
      <c r="P3193" s="123"/>
      <c r="Q3193" s="123"/>
      <c r="R3193" s="129"/>
      <c r="S3193" s="20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</row>
    <row r="3194" ht="7.5" customHeight="1">
      <c r="A3194" s="1"/>
      <c r="B3194" s="24"/>
      <c r="C3194" s="24"/>
      <c r="D3194" s="24"/>
      <c r="E3194" s="126"/>
      <c r="F3194" s="323"/>
      <c r="G3194" s="323"/>
      <c r="H3194" s="323"/>
      <c r="I3194" s="323"/>
      <c r="J3194" s="123"/>
      <c r="K3194" s="123"/>
      <c r="L3194" s="123"/>
      <c r="M3194" s="123"/>
      <c r="N3194" s="123"/>
      <c r="O3194" s="123"/>
      <c r="P3194" s="123"/>
      <c r="Q3194" s="123"/>
      <c r="R3194" s="124" t="s">
        <v>21</v>
      </c>
      <c r="S3194" s="157" t="s">
        <v>673</v>
      </c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</row>
    <row r="3195" ht="7.5" customHeight="1">
      <c r="A3195" s="1"/>
      <c r="B3195" s="24"/>
      <c r="C3195" s="24"/>
      <c r="D3195" s="24"/>
      <c r="E3195" s="126"/>
      <c r="F3195" s="323"/>
      <c r="G3195" s="323"/>
      <c r="H3195" s="323"/>
      <c r="I3195" s="323"/>
      <c r="J3195" s="123"/>
      <c r="K3195" s="123"/>
      <c r="L3195" s="123"/>
      <c r="M3195" s="123"/>
      <c r="N3195" s="123"/>
      <c r="O3195" s="123"/>
      <c r="P3195" s="123"/>
      <c r="Q3195" s="123"/>
      <c r="R3195" s="20"/>
      <c r="S3195" s="24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</row>
    <row r="3196" ht="7.5" customHeight="1">
      <c r="A3196" s="1"/>
      <c r="B3196" s="24"/>
      <c r="C3196" s="24"/>
      <c r="D3196" s="24"/>
      <c r="E3196" s="126"/>
      <c r="F3196" s="323"/>
      <c r="G3196" s="323"/>
      <c r="H3196" s="323"/>
      <c r="I3196" s="323"/>
      <c r="J3196" s="123"/>
      <c r="K3196" s="123"/>
      <c r="L3196" s="123"/>
      <c r="M3196" s="123"/>
      <c r="N3196" s="123"/>
      <c r="O3196" s="123"/>
      <c r="P3196" s="123"/>
      <c r="Q3196" s="123"/>
      <c r="R3196" s="123"/>
      <c r="S3196" s="20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</row>
    <row r="3197" ht="7.5" customHeight="1">
      <c r="A3197" s="1"/>
      <c r="B3197" s="24"/>
      <c r="C3197" s="24"/>
      <c r="D3197" s="24"/>
      <c r="E3197" s="126"/>
      <c r="F3197" s="323"/>
      <c r="G3197" s="323"/>
      <c r="H3197" s="323"/>
      <c r="I3197" s="323"/>
      <c r="J3197" s="123"/>
      <c r="K3197" s="123"/>
      <c r="L3197" s="123"/>
      <c r="M3197" s="123"/>
      <c r="N3197" s="123"/>
      <c r="O3197" s="123"/>
      <c r="P3197" s="123"/>
      <c r="Q3197" s="123"/>
      <c r="R3197" s="124" t="s">
        <v>21</v>
      </c>
      <c r="S3197" s="157" t="s">
        <v>454</v>
      </c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</row>
    <row r="3198" ht="7.5" customHeight="1">
      <c r="A3198" s="1"/>
      <c r="B3198" s="24"/>
      <c r="C3198" s="24"/>
      <c r="D3198" s="24"/>
      <c r="E3198" s="135" t="s">
        <v>25</v>
      </c>
      <c r="F3198" s="499">
        <v>38547.6</v>
      </c>
      <c r="G3198" s="86">
        <f>ROUND(F3198*mark_up,0)</f>
        <v>169224</v>
      </c>
      <c r="H3198" s="500"/>
      <c r="I3198" s="86" t="s">
        <v>25</v>
      </c>
      <c r="J3198" s="139"/>
      <c r="K3198" s="338" t="s">
        <v>25</v>
      </c>
      <c r="L3198" s="139"/>
      <c r="M3198" s="338" t="s">
        <v>25</v>
      </c>
      <c r="N3198" s="139"/>
      <c r="O3198" s="338" t="s">
        <v>25</v>
      </c>
      <c r="P3198" s="139"/>
      <c r="Q3198" s="338" t="s">
        <v>25</v>
      </c>
      <c r="R3198" s="20"/>
      <c r="S3198" s="20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</row>
    <row r="3199" ht="7.5" customHeight="1">
      <c r="A3199" s="1"/>
      <c r="B3199" s="24"/>
      <c r="C3199" s="24"/>
      <c r="D3199" s="24"/>
      <c r="E3199" s="87"/>
      <c r="F3199" s="87"/>
      <c r="G3199" s="87"/>
      <c r="H3199" s="87"/>
      <c r="I3199" s="87"/>
      <c r="J3199" s="209"/>
      <c r="K3199" s="132"/>
      <c r="L3199" s="132"/>
      <c r="M3199" s="132"/>
      <c r="N3199" s="132"/>
      <c r="O3199" s="132"/>
      <c r="P3199" s="132"/>
      <c r="Q3199" s="132"/>
      <c r="R3199" s="124" t="s">
        <v>21</v>
      </c>
      <c r="S3199" s="157" t="s">
        <v>722</v>
      </c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</row>
    <row r="3200" ht="7.5" customHeight="1">
      <c r="A3200" s="1"/>
      <c r="B3200" s="24"/>
      <c r="C3200" s="24"/>
      <c r="D3200" s="24"/>
      <c r="R3200" s="20"/>
      <c r="S3200" s="24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</row>
    <row r="3201" ht="7.5" customHeight="1">
      <c r="A3201" s="1"/>
      <c r="B3201" s="24"/>
      <c r="C3201" s="24"/>
      <c r="D3201" s="24"/>
      <c r="E3201" s="126"/>
      <c r="F3201" s="126"/>
      <c r="G3201" s="126"/>
      <c r="H3201" s="123"/>
      <c r="I3201" s="123"/>
      <c r="J3201" s="123"/>
      <c r="K3201" s="123"/>
      <c r="L3201" s="123"/>
      <c r="M3201" s="123"/>
      <c r="N3201" s="123"/>
      <c r="O3201" s="123"/>
      <c r="P3201" s="123"/>
      <c r="Q3201" s="123"/>
      <c r="R3201" s="123"/>
      <c r="S3201" s="20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</row>
    <row r="3202" ht="7.5" customHeight="1">
      <c r="A3202" s="1"/>
      <c r="B3202" s="24"/>
      <c r="C3202" s="24"/>
      <c r="D3202" s="24"/>
      <c r="E3202" s="123"/>
      <c r="F3202" s="123"/>
      <c r="G3202" s="123"/>
      <c r="H3202" s="123"/>
      <c r="I3202" s="123"/>
      <c r="J3202" s="123"/>
      <c r="K3202" s="123"/>
      <c r="L3202" s="123"/>
      <c r="M3202" s="123"/>
      <c r="N3202" s="123"/>
      <c r="O3202" s="123"/>
      <c r="P3202" s="123"/>
      <c r="Q3202" s="123"/>
      <c r="R3202" s="478" t="s">
        <v>21</v>
      </c>
      <c r="S3202" s="157" t="s">
        <v>668</v>
      </c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</row>
    <row r="3203" ht="7.5" customHeight="1">
      <c r="A3203" s="1"/>
      <c r="B3203" s="24"/>
      <c r="C3203" s="24"/>
      <c r="D3203" s="24"/>
      <c r="E3203" s="123"/>
      <c r="F3203" s="123"/>
      <c r="G3203" s="123"/>
      <c r="H3203" s="123"/>
      <c r="I3203" s="123"/>
      <c r="J3203" s="123"/>
      <c r="K3203" s="123"/>
      <c r="L3203" s="123"/>
      <c r="M3203" s="123"/>
      <c r="N3203" s="123"/>
      <c r="O3203" s="123"/>
      <c r="P3203" s="123"/>
      <c r="Q3203" s="123"/>
      <c r="S3203" s="24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</row>
    <row r="3204" ht="7.5" customHeight="1">
      <c r="A3204" s="1"/>
      <c r="B3204" s="24"/>
      <c r="C3204" s="20"/>
      <c r="D3204" s="24"/>
      <c r="E3204" s="126"/>
      <c r="F3204" s="126"/>
      <c r="G3204" s="126"/>
      <c r="H3204" s="123"/>
      <c r="I3204" s="123"/>
      <c r="J3204" s="123"/>
      <c r="K3204" s="123"/>
      <c r="L3204" s="123"/>
      <c r="M3204" s="123"/>
      <c r="N3204" s="123"/>
      <c r="O3204" s="123"/>
      <c r="P3204" s="123"/>
      <c r="Q3204" s="123"/>
      <c r="R3204" s="123"/>
      <c r="S3204" s="20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</row>
    <row r="3205" ht="7.5" customHeight="1">
      <c r="A3205" s="25"/>
      <c r="B3205" s="24"/>
      <c r="C3205" s="210" t="s">
        <v>723</v>
      </c>
      <c r="D3205" s="24"/>
      <c r="E3205" s="126"/>
      <c r="F3205" s="126"/>
      <c r="G3205" s="126"/>
      <c r="H3205" s="123"/>
      <c r="I3205" s="123"/>
      <c r="J3205" s="123"/>
      <c r="K3205" s="123"/>
      <c r="L3205" s="123"/>
      <c r="M3205" s="123"/>
      <c r="N3205" s="123"/>
      <c r="O3205" s="123"/>
      <c r="P3205" s="123"/>
      <c r="Q3205" s="123"/>
      <c r="R3205" s="123"/>
      <c r="S3205" s="123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</row>
    <row r="3206" ht="7.5" customHeight="1">
      <c r="A3206" s="25"/>
      <c r="B3206" s="24"/>
      <c r="C3206" s="24"/>
      <c r="D3206" s="24"/>
      <c r="E3206" s="126"/>
      <c r="F3206" s="126"/>
      <c r="G3206" s="126"/>
      <c r="H3206" s="123"/>
      <c r="I3206" s="123"/>
      <c r="J3206" s="123"/>
      <c r="K3206" s="123"/>
      <c r="L3206" s="123"/>
      <c r="M3206" s="123"/>
      <c r="N3206" s="123"/>
      <c r="O3206" s="123"/>
      <c r="P3206" s="123"/>
      <c r="Q3206" s="123"/>
      <c r="R3206" s="203"/>
      <c r="S3206" s="123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</row>
    <row r="3207" ht="7.5" customHeight="1">
      <c r="A3207" s="25"/>
      <c r="B3207" s="98"/>
      <c r="C3207" s="98"/>
      <c r="D3207" s="98"/>
      <c r="E3207" s="144"/>
      <c r="F3207" s="144"/>
      <c r="G3207" s="144"/>
      <c r="H3207" s="144"/>
      <c r="I3207" s="144"/>
      <c r="J3207" s="144"/>
      <c r="K3207" s="144"/>
      <c r="L3207" s="144"/>
      <c r="M3207" s="144"/>
      <c r="N3207" s="144"/>
      <c r="O3207" s="144"/>
      <c r="P3207" s="144"/>
      <c r="Q3207" s="144"/>
      <c r="R3207" s="144"/>
      <c r="S3207" s="144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</row>
    <row r="3208" ht="7.5" customHeight="1">
      <c r="A3208" s="1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</row>
    <row r="3209" ht="7.5" customHeight="1">
      <c r="A3209" s="1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</row>
    <row r="3210" ht="7.5" customHeight="1">
      <c r="A3210" s="1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</row>
    <row r="3211" ht="7.5" customHeight="1">
      <c r="A3211" s="1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</row>
    <row r="3212" ht="7.5" customHeight="1">
      <c r="A3212" s="1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</row>
    <row r="3213" ht="7.5" customHeight="1">
      <c r="A3213" s="1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</row>
    <row r="3214" ht="7.5" customHeight="1">
      <c r="A3214" s="1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</row>
    <row r="3215" ht="7.5" customHeight="1">
      <c r="A3215" s="1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</row>
    <row r="3216" ht="7.5" customHeight="1">
      <c r="A3216" s="1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</row>
    <row r="3217" ht="7.5" customHeight="1">
      <c r="A3217" s="1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</row>
    <row r="3218" ht="7.5" customHeight="1">
      <c r="A3218" s="1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</row>
    <row r="3219" ht="7.5" customHeight="1">
      <c r="A3219" s="1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</row>
    <row r="3220" ht="7.5" customHeight="1">
      <c r="A3220" s="1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</row>
    <row r="3221" ht="7.5" customHeight="1">
      <c r="A3221" s="1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</row>
    <row r="3222" ht="7.5" customHeight="1">
      <c r="A3222" s="1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</row>
    <row r="3223" ht="7.5" customHeight="1">
      <c r="A3223" s="1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</row>
    <row r="3224" ht="7.5" customHeight="1">
      <c r="A3224" s="1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</row>
    <row r="3225" ht="7.5" customHeight="1">
      <c r="A3225" s="25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</row>
    <row r="3226" ht="7.5" customHeight="1">
      <c r="A3226" s="25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</row>
    <row r="3227" ht="7.5" customHeight="1">
      <c r="A3227" s="25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</row>
    <row r="3228" ht="7.5" customHeight="1">
      <c r="A3228" s="1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</row>
    <row r="3229" ht="7.5" customHeight="1">
      <c r="A3229" s="1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</row>
    <row r="3230" ht="7.5" customHeight="1">
      <c r="A3230" s="1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</row>
    <row r="3231" ht="7.5" customHeight="1">
      <c r="A3231" s="1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</row>
    <row r="3232" ht="11.25" customHeight="1">
      <c r="A3232" s="1"/>
      <c r="B3232" s="351"/>
      <c r="C3232" s="32"/>
      <c r="D3232" s="32"/>
      <c r="E3232" s="32"/>
      <c r="F3232" s="32"/>
      <c r="G3232" s="32"/>
      <c r="H3232" s="32"/>
      <c r="I3232" s="32"/>
      <c r="J3232" s="32"/>
      <c r="K3232" s="32"/>
      <c r="L3232" s="32"/>
      <c r="M3232" s="32"/>
      <c r="N3232" s="32"/>
      <c r="O3232" s="32"/>
      <c r="P3232" s="32"/>
      <c r="Q3232" s="32"/>
      <c r="R3232" s="32"/>
      <c r="S3232" s="165" t="s">
        <v>43</v>
      </c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</row>
    <row r="3233" ht="11.25" customHeight="1">
      <c r="A3233" s="1"/>
      <c r="B3233" s="54"/>
      <c r="C3233" s="88"/>
      <c r="D3233" s="54"/>
      <c r="E3233" s="54"/>
      <c r="F3233" s="54"/>
      <c r="G3233" s="54"/>
      <c r="H3233" s="54"/>
      <c r="I3233" s="54"/>
      <c r="J3233" s="54"/>
      <c r="K3233" s="54"/>
      <c r="L3233" s="54"/>
      <c r="M3233" s="54"/>
      <c r="N3233" s="54"/>
      <c r="O3233" s="54"/>
      <c r="P3233" s="54"/>
      <c r="Q3233" s="54"/>
      <c r="R3233" s="58"/>
      <c r="S3233" s="87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</row>
    <row r="3234" ht="11.25" customHeight="1">
      <c r="A3234" s="1"/>
      <c r="B3234" s="352" t="s">
        <v>724</v>
      </c>
      <c r="C3234" s="353"/>
      <c r="D3234" s="353"/>
      <c r="E3234" s="353"/>
      <c r="F3234" s="353"/>
      <c r="G3234" s="353"/>
      <c r="H3234" s="353"/>
      <c r="I3234" s="353"/>
      <c r="J3234" s="353"/>
      <c r="K3234" s="353"/>
      <c r="L3234" s="353"/>
      <c r="M3234" s="353"/>
      <c r="N3234" s="353"/>
      <c r="O3234" s="353"/>
      <c r="P3234" s="353"/>
      <c r="Q3234" s="353"/>
      <c r="R3234" s="353"/>
      <c r="S3234" s="353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</row>
    <row r="3235" ht="61.5" customHeight="1">
      <c r="A3235" s="1"/>
      <c r="B3235" s="2"/>
      <c r="C3235" s="3"/>
      <c r="D3235" s="3"/>
      <c r="E3235" s="61"/>
      <c r="F3235" s="61"/>
      <c r="G3235" s="61"/>
      <c r="H3235" s="61"/>
      <c r="I3235" s="61"/>
      <c r="J3235" s="61"/>
      <c r="K3235" s="61"/>
      <c r="L3235" s="61"/>
      <c r="M3235" s="61"/>
      <c r="N3235" s="432"/>
      <c r="O3235" s="62" t="s">
        <v>5</v>
      </c>
      <c r="P3235" s="63"/>
      <c r="Q3235" s="63"/>
      <c r="R3235" s="63"/>
      <c r="S3235" s="64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</row>
    <row r="3236" ht="34.5" customHeight="1">
      <c r="A3236" s="1"/>
      <c r="B3236" s="222" t="s">
        <v>6</v>
      </c>
      <c r="C3236" s="222" t="s">
        <v>7</v>
      </c>
      <c r="D3236" s="222" t="s">
        <v>8</v>
      </c>
      <c r="E3236" s="222" t="s">
        <v>9</v>
      </c>
      <c r="F3236" s="223" t="s">
        <v>10</v>
      </c>
      <c r="G3236" s="224" t="s">
        <v>11</v>
      </c>
      <c r="H3236" s="223" t="s">
        <v>10</v>
      </c>
      <c r="I3236" s="224" t="s">
        <v>12</v>
      </c>
      <c r="J3236" s="223" t="s">
        <v>10</v>
      </c>
      <c r="K3236" s="224" t="s">
        <v>13</v>
      </c>
      <c r="L3236" s="223" t="s">
        <v>10</v>
      </c>
      <c r="M3236" s="224" t="s">
        <v>14</v>
      </c>
      <c r="N3236" s="223" t="s">
        <v>10</v>
      </c>
      <c r="O3236" s="224" t="s">
        <v>15</v>
      </c>
      <c r="P3236" s="223" t="s">
        <v>10</v>
      </c>
      <c r="Q3236" s="224" t="s">
        <v>16</v>
      </c>
      <c r="R3236" s="225" t="s">
        <v>17</v>
      </c>
      <c r="S3236" s="115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</row>
    <row r="3237" ht="7.5" customHeight="1">
      <c r="A3237" s="1"/>
      <c r="B3237" s="120" t="s">
        <v>18</v>
      </c>
      <c r="C3237" s="107" t="s">
        <v>725</v>
      </c>
      <c r="D3237" s="122"/>
      <c r="E3237" s="122"/>
      <c r="F3237" s="122"/>
      <c r="G3237" s="122"/>
      <c r="H3237" s="122"/>
      <c r="I3237" s="122"/>
      <c r="J3237" s="122"/>
      <c r="K3237" s="122"/>
      <c r="L3237" s="122"/>
      <c r="M3237" s="122"/>
      <c r="N3237" s="122"/>
      <c r="O3237" s="122"/>
      <c r="P3237" s="122"/>
      <c r="Q3237" s="122"/>
      <c r="R3237" s="202" t="s">
        <v>21</v>
      </c>
      <c r="S3237" s="501" t="s">
        <v>726</v>
      </c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</row>
    <row r="3238" ht="7.5" customHeight="1">
      <c r="A3238" s="1"/>
      <c r="B3238" s="24"/>
      <c r="C3238" s="24"/>
      <c r="D3238" s="123"/>
      <c r="E3238" s="123"/>
      <c r="F3238" s="126"/>
      <c r="G3238" s="126"/>
      <c r="H3238" s="126"/>
      <c r="I3238" s="126"/>
      <c r="J3238" s="126"/>
      <c r="K3238" s="126"/>
      <c r="L3238" s="126"/>
      <c r="M3238" s="126"/>
      <c r="N3238" s="126"/>
      <c r="O3238" s="126"/>
      <c r="P3238" s="126"/>
      <c r="Q3238" s="126"/>
      <c r="R3238" s="20"/>
      <c r="S3238" s="24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</row>
    <row r="3239" ht="7.5" customHeight="1">
      <c r="A3239" s="1"/>
      <c r="B3239" s="24"/>
      <c r="C3239" s="24"/>
      <c r="D3239" s="123"/>
      <c r="E3239" s="123"/>
      <c r="F3239" s="126"/>
      <c r="G3239" s="126"/>
      <c r="H3239" s="126"/>
      <c r="I3239" s="126"/>
      <c r="J3239" s="126"/>
      <c r="K3239" s="126"/>
      <c r="L3239" s="126"/>
      <c r="M3239" s="126"/>
      <c r="N3239" s="126"/>
      <c r="O3239" s="126"/>
      <c r="P3239" s="126"/>
      <c r="Q3239" s="126"/>
      <c r="R3239" s="129"/>
      <c r="S3239" s="24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</row>
    <row r="3240" ht="7.5" customHeight="1">
      <c r="A3240" s="1"/>
      <c r="B3240" s="24"/>
      <c r="C3240" s="24"/>
      <c r="D3240" s="123"/>
      <c r="E3240" s="123"/>
      <c r="F3240" s="123"/>
      <c r="G3240" s="123"/>
      <c r="H3240" s="123"/>
      <c r="I3240" s="123"/>
      <c r="J3240" s="123"/>
      <c r="K3240" s="123"/>
      <c r="L3240" s="123"/>
      <c r="N3240" s="123"/>
      <c r="O3240" s="123"/>
      <c r="P3240" s="123"/>
      <c r="Q3240" s="123"/>
      <c r="R3240" s="129"/>
      <c r="S3240" s="24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</row>
    <row r="3241" ht="7.5" customHeight="1">
      <c r="A3241" s="1"/>
      <c r="B3241" s="24"/>
      <c r="C3241" s="24"/>
      <c r="D3241" s="123"/>
      <c r="E3241" s="123"/>
      <c r="F3241" s="123"/>
      <c r="G3241" s="123"/>
      <c r="H3241" s="123"/>
      <c r="I3241" s="123"/>
      <c r="J3241" s="123"/>
      <c r="K3241" s="123"/>
      <c r="L3241" s="123"/>
      <c r="N3241" s="123"/>
      <c r="O3241" s="123"/>
      <c r="P3241" s="123"/>
      <c r="Q3241" s="123"/>
      <c r="R3241" s="129"/>
      <c r="S3241" s="24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</row>
    <row r="3242" ht="7.5" customHeight="1">
      <c r="A3242" s="1"/>
      <c r="B3242" s="24"/>
      <c r="C3242" s="24"/>
      <c r="D3242" s="126"/>
      <c r="E3242" s="126"/>
      <c r="F3242" s="126"/>
      <c r="G3242" s="182" t="s">
        <v>727</v>
      </c>
      <c r="H3242" s="126"/>
      <c r="I3242" s="182" t="s">
        <v>728</v>
      </c>
      <c r="J3242" s="126"/>
      <c r="K3242" s="182" t="s">
        <v>729</v>
      </c>
      <c r="L3242" s="123"/>
      <c r="N3242" s="126"/>
      <c r="O3242" s="126"/>
      <c r="P3242" s="126"/>
      <c r="Q3242" s="126"/>
      <c r="R3242" s="129"/>
      <c r="S3242" s="20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</row>
    <row r="3243" ht="7.5" customHeight="1">
      <c r="A3243" s="1"/>
      <c r="B3243" s="24"/>
      <c r="C3243" s="24"/>
      <c r="D3243" s="126"/>
      <c r="E3243" s="126"/>
      <c r="F3243" s="126"/>
      <c r="G3243" s="24"/>
      <c r="H3243" s="126"/>
      <c r="I3243" s="24"/>
      <c r="J3243" s="126"/>
      <c r="K3243" s="24"/>
      <c r="L3243" s="123"/>
      <c r="M3243" s="126"/>
      <c r="N3243" s="126"/>
      <c r="O3243" s="126"/>
      <c r="P3243" s="126"/>
      <c r="Q3243" s="126"/>
      <c r="R3243" s="124" t="s">
        <v>21</v>
      </c>
      <c r="S3243" s="127" t="s">
        <v>730</v>
      </c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</row>
    <row r="3244" ht="7.5" customHeight="1">
      <c r="A3244" s="1"/>
      <c r="B3244" s="24"/>
      <c r="C3244" s="24"/>
      <c r="D3244" s="126"/>
      <c r="E3244" s="126"/>
      <c r="F3244" s="126"/>
      <c r="G3244" s="87"/>
      <c r="H3244" s="126"/>
      <c r="I3244" s="87"/>
      <c r="J3244" s="126"/>
      <c r="K3244" s="87"/>
      <c r="L3244" s="123"/>
      <c r="M3244" s="126"/>
      <c r="N3244" s="126"/>
      <c r="O3244" s="126"/>
      <c r="P3244" s="126"/>
      <c r="Q3244" s="126"/>
      <c r="R3244" s="20"/>
      <c r="S3244" s="24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</row>
    <row r="3245" ht="7.5" customHeight="1">
      <c r="A3245" s="1"/>
      <c r="B3245" s="24"/>
      <c r="C3245" s="24"/>
      <c r="D3245" s="121" t="s">
        <v>731</v>
      </c>
      <c r="E3245" s="502" t="s">
        <v>25</v>
      </c>
      <c r="F3245" s="292">
        <v>2859.0</v>
      </c>
      <c r="G3245" s="503">
        <f>ROUND(F3245*mark_up,0)</f>
        <v>12551</v>
      </c>
      <c r="H3245" s="292">
        <v>2963.0</v>
      </c>
      <c r="I3245" s="503">
        <f>ROUND(H3245*mark_up,0)</f>
        <v>13008</v>
      </c>
      <c r="J3245" s="137"/>
      <c r="K3245" s="504">
        <f>ROUND(I3245+(I3245*12%),0)</f>
        <v>14569</v>
      </c>
      <c r="L3245" s="136"/>
      <c r="M3245" s="135" t="s">
        <v>25</v>
      </c>
      <c r="N3245" s="136"/>
      <c r="O3245" s="135" t="s">
        <v>25</v>
      </c>
      <c r="P3245" s="136"/>
      <c r="Q3245" s="135" t="s">
        <v>25</v>
      </c>
      <c r="R3245" s="123"/>
      <c r="S3245" s="20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</row>
    <row r="3246" ht="7.5" customHeight="1">
      <c r="A3246" s="6"/>
      <c r="B3246" s="24"/>
      <c r="C3246" s="24"/>
      <c r="D3246" s="20"/>
      <c r="E3246" s="20"/>
      <c r="F3246" s="87"/>
      <c r="G3246" s="87"/>
      <c r="H3246" s="87"/>
      <c r="I3246" s="87"/>
      <c r="J3246" s="87"/>
      <c r="K3246" s="87"/>
      <c r="L3246" s="138"/>
      <c r="M3246" s="87"/>
      <c r="N3246" s="138"/>
      <c r="O3246" s="87"/>
      <c r="P3246" s="138"/>
      <c r="Q3246" s="87"/>
      <c r="R3246" s="124" t="s">
        <v>21</v>
      </c>
      <c r="S3246" s="127" t="s">
        <v>732</v>
      </c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</row>
    <row r="3247" ht="7.5" customHeight="1">
      <c r="A3247" s="25"/>
      <c r="B3247" s="24"/>
      <c r="C3247" s="24"/>
      <c r="D3247" s="121" t="s">
        <v>733</v>
      </c>
      <c r="E3247" s="502" t="s">
        <v>25</v>
      </c>
      <c r="F3247" s="137"/>
      <c r="G3247" s="504">
        <f>ROUND(G3245*1.42847,0)</f>
        <v>17929</v>
      </c>
      <c r="H3247" s="137"/>
      <c r="I3247" s="504">
        <f>ROUND(I3245*1.427944,0)</f>
        <v>18575</v>
      </c>
      <c r="J3247" s="137"/>
      <c r="K3247" s="504">
        <f>ROUND(I3247+(I3247*12%),0)</f>
        <v>20804</v>
      </c>
      <c r="L3247" s="136"/>
      <c r="M3247" s="135" t="s">
        <v>25</v>
      </c>
      <c r="N3247" s="136"/>
      <c r="O3247" s="135" t="s">
        <v>25</v>
      </c>
      <c r="P3247" s="136"/>
      <c r="Q3247" s="135" t="s">
        <v>25</v>
      </c>
      <c r="R3247" s="20"/>
      <c r="S3247" s="24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</row>
    <row r="3248" ht="7.5" customHeight="1">
      <c r="A3248" s="25"/>
      <c r="B3248" s="24"/>
      <c r="C3248" s="24"/>
      <c r="D3248" s="20"/>
      <c r="E3248" s="20"/>
      <c r="F3248" s="87"/>
      <c r="G3248" s="87"/>
      <c r="H3248" s="87"/>
      <c r="I3248" s="87"/>
      <c r="J3248" s="87"/>
      <c r="K3248" s="87"/>
      <c r="L3248" s="138"/>
      <c r="M3248" s="87"/>
      <c r="N3248" s="138"/>
      <c r="O3248" s="87"/>
      <c r="P3248" s="138"/>
      <c r="Q3248" s="87"/>
      <c r="R3248" s="128"/>
      <c r="S3248" s="24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</row>
    <row r="3249" ht="7.5" customHeight="1">
      <c r="A3249" s="1"/>
      <c r="B3249" s="24"/>
      <c r="C3249" s="24"/>
      <c r="D3249" s="121" t="s">
        <v>734</v>
      </c>
      <c r="E3249" s="502" t="s">
        <v>25</v>
      </c>
      <c r="F3249" s="137"/>
      <c r="G3249" s="504">
        <f>ROUND(G3245*1.713885,0)</f>
        <v>21511</v>
      </c>
      <c r="H3249" s="137"/>
      <c r="I3249" s="504">
        <f>ROUND(I3245*1.713803,0)</f>
        <v>22293</v>
      </c>
      <c r="J3249" s="137"/>
      <c r="K3249" s="504">
        <f>ROUND(I3249+(I3249*12%),0)</f>
        <v>24968</v>
      </c>
      <c r="L3249" s="136"/>
      <c r="M3249" s="135" t="s">
        <v>25</v>
      </c>
      <c r="N3249" s="136"/>
      <c r="O3249" s="135" t="s">
        <v>25</v>
      </c>
      <c r="P3249" s="136"/>
      <c r="Q3249" s="135" t="s">
        <v>25</v>
      </c>
      <c r="R3249" s="129"/>
      <c r="S3249" s="24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</row>
    <row r="3250" ht="7.5" customHeight="1">
      <c r="A3250" s="1"/>
      <c r="B3250" s="24"/>
      <c r="C3250" s="24"/>
      <c r="D3250" s="20"/>
      <c r="E3250" s="20"/>
      <c r="F3250" s="87"/>
      <c r="G3250" s="87"/>
      <c r="H3250" s="87"/>
      <c r="I3250" s="87"/>
      <c r="J3250" s="87"/>
      <c r="K3250" s="87"/>
      <c r="L3250" s="138"/>
      <c r="M3250" s="87"/>
      <c r="N3250" s="138"/>
      <c r="O3250" s="87"/>
      <c r="P3250" s="138"/>
      <c r="Q3250" s="87"/>
      <c r="R3250" s="129"/>
      <c r="S3250" s="24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</row>
    <row r="3251" ht="7.5" customHeight="1">
      <c r="A3251" s="1"/>
      <c r="B3251" s="24"/>
      <c r="C3251" s="24"/>
      <c r="D3251" s="121" t="s">
        <v>735</v>
      </c>
      <c r="E3251" s="502" t="s">
        <v>25</v>
      </c>
      <c r="F3251" s="137"/>
      <c r="G3251" s="504">
        <f>ROUND(G3245*2.142707,0)</f>
        <v>26893</v>
      </c>
      <c r="H3251" s="137"/>
      <c r="I3251" s="504">
        <f>ROUND(I3245*2.142085,0)</f>
        <v>27864</v>
      </c>
      <c r="J3251" s="137"/>
      <c r="K3251" s="504">
        <f>ROUND(I3251+(I3251*12%),0)</f>
        <v>31208</v>
      </c>
      <c r="L3251" s="136"/>
      <c r="M3251" s="135" t="s">
        <v>25</v>
      </c>
      <c r="N3251" s="136"/>
      <c r="O3251" s="135" t="s">
        <v>25</v>
      </c>
      <c r="P3251" s="136"/>
      <c r="Q3251" s="135" t="s">
        <v>25</v>
      </c>
      <c r="R3251" s="129"/>
      <c r="S3251" s="20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</row>
    <row r="3252" ht="7.5" customHeight="1">
      <c r="A3252" s="1"/>
      <c r="B3252" s="24"/>
      <c r="C3252" s="24"/>
      <c r="D3252" s="20"/>
      <c r="E3252" s="20"/>
      <c r="F3252" s="87"/>
      <c r="G3252" s="87"/>
      <c r="H3252" s="87"/>
      <c r="I3252" s="87"/>
      <c r="J3252" s="87"/>
      <c r="K3252" s="87"/>
      <c r="L3252" s="138"/>
      <c r="M3252" s="87"/>
      <c r="N3252" s="138"/>
      <c r="O3252" s="87"/>
      <c r="P3252" s="138"/>
      <c r="Q3252" s="87"/>
      <c r="R3252" s="124" t="s">
        <v>21</v>
      </c>
      <c r="S3252" s="127" t="s">
        <v>736</v>
      </c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</row>
    <row r="3253" ht="7.5" customHeight="1">
      <c r="A3253" s="1"/>
      <c r="B3253" s="24"/>
      <c r="C3253" s="24"/>
      <c r="D3253" s="121" t="s">
        <v>737</v>
      </c>
      <c r="E3253" s="502" t="s">
        <v>25</v>
      </c>
      <c r="F3253" s="137"/>
      <c r="G3253" s="504">
        <f>ROUND(G3245*2.85694,0)</f>
        <v>35857</v>
      </c>
      <c r="H3253" s="137"/>
      <c r="I3253" s="504">
        <f>ROUND(I3245*2.85622,0)</f>
        <v>37154</v>
      </c>
      <c r="J3253" s="137"/>
      <c r="K3253" s="504">
        <f>ROUND(I3253+(I3253*12%),0)</f>
        <v>41612</v>
      </c>
      <c r="L3253" s="136"/>
      <c r="M3253" s="135" t="s">
        <v>25</v>
      </c>
      <c r="N3253" s="136"/>
      <c r="O3253" s="135" t="s">
        <v>25</v>
      </c>
      <c r="P3253" s="136"/>
      <c r="Q3253" s="135" t="s">
        <v>25</v>
      </c>
      <c r="R3253" s="20"/>
      <c r="S3253" s="24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</row>
    <row r="3254" ht="7.5" customHeight="1">
      <c r="A3254" s="1"/>
      <c r="B3254" s="24"/>
      <c r="C3254" s="24"/>
      <c r="D3254" s="20"/>
      <c r="E3254" s="20"/>
      <c r="F3254" s="87"/>
      <c r="G3254" s="87"/>
      <c r="H3254" s="87"/>
      <c r="I3254" s="87"/>
      <c r="J3254" s="87"/>
      <c r="K3254" s="87"/>
      <c r="L3254" s="138"/>
      <c r="M3254" s="87"/>
      <c r="N3254" s="138"/>
      <c r="O3254" s="87"/>
      <c r="P3254" s="138"/>
      <c r="Q3254" s="87"/>
      <c r="R3254" s="123"/>
      <c r="S3254" s="20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</row>
    <row r="3255" ht="7.5" customHeight="1">
      <c r="A3255" s="1"/>
      <c r="B3255" s="24"/>
      <c r="C3255" s="24"/>
      <c r="D3255" s="123"/>
      <c r="E3255" s="123"/>
      <c r="F3255" s="123"/>
      <c r="G3255" s="123"/>
      <c r="H3255" s="123"/>
      <c r="I3255" s="123"/>
      <c r="J3255" s="123"/>
      <c r="K3255" s="123"/>
      <c r="L3255" s="123"/>
      <c r="M3255" s="123"/>
      <c r="N3255" s="123"/>
      <c r="O3255" s="123"/>
      <c r="P3255" s="123"/>
      <c r="Q3255" s="123"/>
      <c r="R3255" s="124" t="s">
        <v>21</v>
      </c>
      <c r="S3255" s="127" t="s">
        <v>738</v>
      </c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</row>
    <row r="3256" ht="7.5" customHeight="1">
      <c r="A3256" s="1"/>
      <c r="B3256" s="24"/>
      <c r="C3256" s="24"/>
      <c r="D3256" s="126"/>
      <c r="E3256" s="126"/>
      <c r="F3256" s="123"/>
      <c r="G3256" s="126"/>
      <c r="H3256" s="126"/>
      <c r="I3256" s="126"/>
      <c r="J3256" s="126"/>
      <c r="K3256" s="126"/>
      <c r="L3256" s="126"/>
      <c r="M3256" s="126"/>
      <c r="N3256" s="126"/>
      <c r="O3256" s="126"/>
      <c r="P3256" s="126"/>
      <c r="Q3256" s="126"/>
      <c r="R3256" s="20"/>
      <c r="S3256" s="24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</row>
    <row r="3257" ht="7.5" customHeight="1">
      <c r="A3257" s="1"/>
      <c r="B3257" s="24"/>
      <c r="C3257" s="24"/>
      <c r="D3257" s="126"/>
      <c r="E3257" s="126"/>
      <c r="F3257" s="123"/>
      <c r="G3257" s="126"/>
      <c r="H3257" s="126"/>
      <c r="I3257" s="126"/>
      <c r="J3257" s="126"/>
      <c r="K3257" s="126"/>
      <c r="L3257" s="126"/>
      <c r="M3257" s="126"/>
      <c r="N3257" s="126"/>
      <c r="O3257" s="126"/>
      <c r="P3257" s="126"/>
      <c r="Q3257" s="126"/>
      <c r="R3257" s="129"/>
      <c r="S3257" s="20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</row>
    <row r="3258" ht="7.5" customHeight="1">
      <c r="A3258" s="1"/>
      <c r="B3258" s="24"/>
      <c r="C3258" s="20"/>
      <c r="D3258" s="126"/>
      <c r="E3258" s="126"/>
      <c r="F3258" s="123"/>
      <c r="G3258" s="126"/>
      <c r="H3258" s="126"/>
      <c r="I3258" s="126"/>
      <c r="J3258" s="126"/>
      <c r="K3258" s="126"/>
      <c r="L3258" s="126"/>
      <c r="M3258" s="126"/>
      <c r="N3258" s="126"/>
      <c r="O3258" s="126"/>
      <c r="P3258" s="126"/>
      <c r="Q3258" s="126"/>
      <c r="R3258" s="124" t="s">
        <v>21</v>
      </c>
      <c r="S3258" s="127" t="s">
        <v>739</v>
      </c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</row>
    <row r="3259" ht="7.5" customHeight="1">
      <c r="A3259" s="1"/>
      <c r="B3259" s="24"/>
      <c r="C3259" s="94" t="s">
        <v>740</v>
      </c>
      <c r="D3259" s="126"/>
      <c r="E3259" s="126"/>
      <c r="F3259" s="126"/>
      <c r="G3259" s="126"/>
      <c r="H3259" s="126"/>
      <c r="I3259" s="126"/>
      <c r="J3259" s="126"/>
      <c r="K3259" s="126"/>
      <c r="L3259" s="126"/>
      <c r="M3259" s="126"/>
      <c r="N3259" s="126"/>
      <c r="O3259" s="126"/>
      <c r="P3259" s="126"/>
      <c r="Q3259" s="126"/>
      <c r="R3259" s="20"/>
      <c r="S3259" s="24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</row>
    <row r="3260" ht="7.5" customHeight="1">
      <c r="A3260" s="1"/>
      <c r="B3260" s="24"/>
      <c r="C3260" s="24"/>
      <c r="D3260" s="126"/>
      <c r="E3260" s="126"/>
      <c r="F3260" s="126"/>
      <c r="G3260" s="126"/>
      <c r="H3260" s="126"/>
      <c r="I3260" s="126"/>
      <c r="J3260" s="126"/>
      <c r="K3260" s="126"/>
      <c r="L3260" s="126"/>
      <c r="M3260" s="126"/>
      <c r="N3260" s="126"/>
      <c r="O3260" s="126"/>
      <c r="P3260" s="126"/>
      <c r="Q3260" s="126"/>
      <c r="R3260" s="123"/>
      <c r="S3260" s="20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</row>
    <row r="3261" ht="7.5" customHeight="1">
      <c r="A3261" s="1"/>
      <c r="B3261" s="98"/>
      <c r="C3261" s="98"/>
      <c r="D3261" s="143"/>
      <c r="E3261" s="143"/>
      <c r="F3261" s="143"/>
      <c r="G3261" s="143"/>
      <c r="H3261" s="143"/>
      <c r="I3261" s="143"/>
      <c r="J3261" s="143"/>
      <c r="K3261" s="143"/>
      <c r="L3261" s="143"/>
      <c r="M3261" s="143"/>
      <c r="N3261" s="143"/>
      <c r="O3261" s="143"/>
      <c r="P3261" s="143"/>
      <c r="Q3261" s="143"/>
      <c r="R3261" s="144"/>
      <c r="S3261" s="144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</row>
    <row r="3262" ht="7.5" customHeight="1">
      <c r="A3262" s="1"/>
      <c r="B3262" s="120" t="s">
        <v>18</v>
      </c>
      <c r="C3262" s="107" t="s">
        <v>741</v>
      </c>
      <c r="D3262" s="177" t="s">
        <v>742</v>
      </c>
      <c r="E3262" s="122"/>
      <c r="F3262" s="122"/>
      <c r="G3262" s="122"/>
      <c r="H3262" s="122"/>
      <c r="I3262" s="122"/>
      <c r="J3262" s="122"/>
      <c r="K3262" s="122"/>
      <c r="L3262" s="123"/>
      <c r="M3262" s="123"/>
      <c r="N3262" s="122"/>
      <c r="O3262" s="122"/>
      <c r="P3262" s="122"/>
      <c r="Q3262" s="122"/>
      <c r="R3262" s="202" t="s">
        <v>21</v>
      </c>
      <c r="S3262" s="501" t="s">
        <v>743</v>
      </c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</row>
    <row r="3263" ht="7.5" customHeight="1">
      <c r="A3263" s="1"/>
      <c r="B3263" s="24"/>
      <c r="C3263" s="24"/>
      <c r="D3263" s="24"/>
      <c r="E3263" s="126"/>
      <c r="F3263" s="126"/>
      <c r="G3263" s="126"/>
      <c r="H3263" s="126"/>
      <c r="I3263" s="126"/>
      <c r="J3263" s="126"/>
      <c r="K3263" s="126"/>
      <c r="L3263" s="123"/>
      <c r="M3263" s="123"/>
      <c r="N3263" s="126"/>
      <c r="O3263" s="126"/>
      <c r="P3263" s="126"/>
      <c r="Q3263" s="126"/>
      <c r="R3263" s="20"/>
      <c r="S3263" s="24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</row>
    <row r="3264" ht="7.5" customHeight="1">
      <c r="A3264" s="1"/>
      <c r="B3264" s="24"/>
      <c r="C3264" s="24"/>
      <c r="D3264" s="24"/>
      <c r="E3264" s="126"/>
      <c r="F3264" s="130"/>
      <c r="G3264" s="126"/>
      <c r="H3264" s="126"/>
      <c r="I3264" s="126"/>
      <c r="J3264" s="126"/>
      <c r="K3264" s="126"/>
      <c r="L3264" s="123"/>
      <c r="M3264" s="123"/>
      <c r="N3264" s="126"/>
      <c r="O3264" s="126"/>
      <c r="P3264" s="126"/>
      <c r="Q3264" s="126"/>
      <c r="R3264" s="123"/>
      <c r="S3264" s="20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</row>
    <row r="3265" ht="7.5" customHeight="1">
      <c r="A3265" s="1"/>
      <c r="B3265" s="24"/>
      <c r="C3265" s="24"/>
      <c r="D3265" s="24"/>
      <c r="E3265" s="126"/>
      <c r="F3265" s="20"/>
      <c r="G3265" s="126"/>
      <c r="H3265" s="126"/>
      <c r="I3265" s="126"/>
      <c r="J3265" s="126"/>
      <c r="K3265" s="126"/>
      <c r="L3265" s="123"/>
      <c r="M3265" s="123"/>
      <c r="N3265" s="126"/>
      <c r="O3265" s="126"/>
      <c r="P3265" s="126"/>
      <c r="Q3265" s="126"/>
      <c r="R3265" s="124" t="s">
        <v>21</v>
      </c>
      <c r="S3265" s="127" t="s">
        <v>744</v>
      </c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</row>
    <row r="3266" ht="7.5" customHeight="1">
      <c r="A3266" s="25"/>
      <c r="B3266" s="24"/>
      <c r="C3266" s="24"/>
      <c r="D3266" s="24"/>
      <c r="E3266" s="123"/>
      <c r="F3266" s="123"/>
      <c r="G3266" s="123"/>
      <c r="H3266" s="123"/>
      <c r="I3266" s="123"/>
      <c r="J3266" s="123"/>
      <c r="K3266" s="123"/>
      <c r="L3266" s="123"/>
      <c r="M3266" s="123"/>
      <c r="N3266" s="126"/>
      <c r="O3266" s="126"/>
      <c r="P3266" s="126"/>
      <c r="Q3266" s="126"/>
      <c r="R3266" s="20"/>
      <c r="S3266" s="24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</row>
    <row r="3267" ht="7.5" customHeight="1">
      <c r="A3267" s="25"/>
      <c r="B3267" s="24"/>
      <c r="C3267" s="24"/>
      <c r="D3267" s="24"/>
      <c r="E3267" s="123"/>
      <c r="F3267" s="123"/>
      <c r="G3267" s="126"/>
      <c r="H3267" s="123"/>
      <c r="I3267" s="123"/>
      <c r="J3267" s="123"/>
      <c r="K3267" s="123"/>
      <c r="L3267" s="123"/>
      <c r="M3267" s="123"/>
      <c r="N3267" s="126"/>
      <c r="O3267" s="126"/>
      <c r="P3267" s="126"/>
      <c r="Q3267" s="126"/>
      <c r="R3267" s="129"/>
      <c r="S3267" s="20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</row>
    <row r="3268" ht="7.5" customHeight="1">
      <c r="A3268" s="25"/>
      <c r="B3268" s="24"/>
      <c r="C3268" s="24"/>
      <c r="D3268" s="24"/>
      <c r="E3268" s="123"/>
      <c r="F3268" s="123"/>
      <c r="G3268" s="126"/>
      <c r="H3268" s="123"/>
      <c r="I3268" s="123"/>
      <c r="J3268" s="123"/>
      <c r="K3268" s="123"/>
      <c r="L3268" s="123"/>
      <c r="M3268" s="123"/>
      <c r="N3268" s="126"/>
      <c r="O3268" s="126"/>
      <c r="P3268" s="126"/>
      <c r="Q3268" s="126"/>
      <c r="R3268" s="124" t="s">
        <v>21</v>
      </c>
      <c r="S3268" s="127" t="s">
        <v>745</v>
      </c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</row>
    <row r="3269" ht="7.5" customHeight="1">
      <c r="A3269" s="1"/>
      <c r="B3269" s="24"/>
      <c r="C3269" s="24"/>
      <c r="D3269" s="24"/>
      <c r="E3269" s="123"/>
      <c r="F3269" s="123"/>
      <c r="G3269" s="126"/>
      <c r="H3269" s="123"/>
      <c r="I3269" s="123"/>
      <c r="J3269" s="123"/>
      <c r="K3269" s="123"/>
      <c r="L3269" s="123"/>
      <c r="M3269" s="123"/>
      <c r="N3269" s="126"/>
      <c r="O3269" s="126"/>
      <c r="P3269" s="126"/>
      <c r="Q3269" s="126"/>
      <c r="R3269" s="20"/>
      <c r="S3269" s="24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</row>
    <row r="3270" ht="7.5" customHeight="1">
      <c r="A3270" s="1"/>
      <c r="B3270" s="24"/>
      <c r="C3270" s="24"/>
      <c r="D3270" s="24"/>
      <c r="E3270" s="123"/>
      <c r="F3270" s="123"/>
      <c r="G3270" s="126"/>
      <c r="H3270" s="123"/>
      <c r="I3270" s="123"/>
      <c r="J3270" s="123"/>
      <c r="K3270" s="123"/>
      <c r="L3270" s="123"/>
      <c r="M3270" s="123"/>
      <c r="N3270" s="126"/>
      <c r="O3270" s="126"/>
      <c r="P3270" s="126"/>
      <c r="Q3270" s="126"/>
      <c r="R3270" s="123"/>
      <c r="S3270" s="24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</row>
    <row r="3271" ht="7.5" customHeight="1">
      <c r="A3271" s="1"/>
      <c r="B3271" s="24"/>
      <c r="C3271" s="24"/>
      <c r="D3271" s="24"/>
      <c r="E3271" s="128"/>
      <c r="F3271" s="128"/>
      <c r="G3271" s="128"/>
      <c r="H3271" s="128"/>
      <c r="I3271" s="128"/>
      <c r="J3271" s="128"/>
      <c r="K3271" s="128"/>
      <c r="L3271" s="123"/>
      <c r="M3271" s="123"/>
      <c r="N3271" s="126"/>
      <c r="O3271" s="126"/>
      <c r="P3271" s="126"/>
      <c r="Q3271" s="126"/>
      <c r="R3271" s="129"/>
      <c r="S3271" s="24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</row>
    <row r="3272" ht="7.5" customHeight="1">
      <c r="A3272" s="1"/>
      <c r="B3272" s="24"/>
      <c r="C3272" s="24"/>
      <c r="D3272" s="24"/>
      <c r="E3272" s="128"/>
      <c r="F3272" s="128"/>
      <c r="G3272" s="128"/>
      <c r="H3272" s="128"/>
      <c r="I3272" s="128"/>
      <c r="J3272" s="128"/>
      <c r="K3272" s="128"/>
      <c r="L3272" s="123"/>
      <c r="M3272" s="123"/>
      <c r="N3272" s="126"/>
      <c r="O3272" s="126"/>
      <c r="P3272" s="126"/>
      <c r="Q3272" s="126"/>
      <c r="R3272" s="123"/>
      <c r="S3272" s="20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</row>
    <row r="3273" ht="7.5" customHeight="1">
      <c r="A3273" s="1"/>
      <c r="B3273" s="24"/>
      <c r="C3273" s="24"/>
      <c r="D3273" s="24"/>
      <c r="E3273" s="128"/>
      <c r="F3273" s="128"/>
      <c r="G3273" s="128"/>
      <c r="H3273" s="128"/>
      <c r="I3273" s="128"/>
      <c r="J3273" s="128"/>
      <c r="K3273" s="128"/>
      <c r="L3273" s="123"/>
      <c r="M3273" s="123"/>
      <c r="N3273" s="126"/>
      <c r="O3273" s="126"/>
      <c r="P3273" s="126"/>
      <c r="Q3273" s="126"/>
      <c r="R3273" s="124" t="s">
        <v>21</v>
      </c>
      <c r="S3273" s="127" t="s">
        <v>746</v>
      </c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</row>
    <row r="3274" ht="7.5" customHeight="1">
      <c r="A3274" s="1"/>
      <c r="B3274" s="24"/>
      <c r="C3274" s="24"/>
      <c r="D3274" s="24"/>
      <c r="E3274" s="123"/>
      <c r="F3274" s="123"/>
      <c r="G3274" s="126"/>
      <c r="H3274" s="123"/>
      <c r="I3274" s="123"/>
      <c r="J3274" s="123"/>
      <c r="K3274" s="123"/>
      <c r="L3274" s="123"/>
      <c r="M3274" s="123"/>
      <c r="N3274" s="123"/>
      <c r="O3274" s="123"/>
      <c r="P3274" s="123"/>
      <c r="Q3274" s="123"/>
      <c r="R3274" s="20"/>
      <c r="S3274" s="20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</row>
    <row r="3275" ht="7.5" customHeight="1">
      <c r="A3275" s="1"/>
      <c r="B3275" s="24"/>
      <c r="C3275" s="24"/>
      <c r="D3275" s="24"/>
      <c r="E3275" s="338" t="s">
        <v>25</v>
      </c>
      <c r="F3275" s="134">
        <v>7475.0</v>
      </c>
      <c r="G3275" s="503">
        <f>ROUND(F3275*mark_up,0)</f>
        <v>32815</v>
      </c>
      <c r="H3275" s="137"/>
      <c r="I3275" s="135" t="s">
        <v>25</v>
      </c>
      <c r="J3275" s="137"/>
      <c r="K3275" s="135" t="s">
        <v>25</v>
      </c>
      <c r="L3275" s="136"/>
      <c r="M3275" s="135" t="s">
        <v>25</v>
      </c>
      <c r="N3275" s="136"/>
      <c r="O3275" s="135" t="s">
        <v>25</v>
      </c>
      <c r="P3275" s="136"/>
      <c r="Q3275" s="135" t="s">
        <v>25</v>
      </c>
      <c r="R3275" s="124" t="s">
        <v>21</v>
      </c>
      <c r="S3275" s="127" t="s">
        <v>747</v>
      </c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</row>
    <row r="3276" ht="7.5" customHeight="1">
      <c r="A3276" s="1"/>
      <c r="B3276" s="24"/>
      <c r="C3276" s="24"/>
      <c r="D3276" s="24"/>
      <c r="E3276" s="132"/>
      <c r="F3276" s="87"/>
      <c r="G3276" s="87"/>
      <c r="H3276" s="87"/>
      <c r="I3276" s="87"/>
      <c r="J3276" s="87"/>
      <c r="K3276" s="87"/>
      <c r="L3276" s="138"/>
      <c r="M3276" s="87"/>
      <c r="N3276" s="138"/>
      <c r="O3276" s="87"/>
      <c r="P3276" s="138"/>
      <c r="Q3276" s="87"/>
      <c r="R3276" s="20"/>
      <c r="S3276" s="24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</row>
    <row r="3277" ht="7.5" customHeight="1">
      <c r="A3277" s="1"/>
      <c r="B3277" s="24"/>
      <c r="C3277" s="24"/>
      <c r="D3277" s="24"/>
      <c r="E3277" s="123"/>
      <c r="F3277" s="123"/>
      <c r="G3277" s="126"/>
      <c r="H3277" s="123"/>
      <c r="I3277" s="123"/>
      <c r="J3277" s="123"/>
      <c r="K3277" s="123"/>
      <c r="L3277" s="123"/>
      <c r="M3277" s="123"/>
      <c r="N3277" s="126"/>
      <c r="O3277" s="126"/>
      <c r="P3277" s="126"/>
      <c r="Q3277" s="126"/>
      <c r="R3277" s="129"/>
      <c r="S3277" s="20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</row>
    <row r="3278" ht="7.5" customHeight="1">
      <c r="A3278" s="1"/>
      <c r="B3278" s="24"/>
      <c r="C3278" s="24"/>
      <c r="D3278" s="24"/>
      <c r="E3278" s="123"/>
      <c r="F3278" s="123"/>
      <c r="G3278" s="126"/>
      <c r="H3278" s="123"/>
      <c r="I3278" s="123"/>
      <c r="J3278" s="123"/>
      <c r="K3278" s="123"/>
      <c r="L3278" s="123"/>
      <c r="M3278" s="123"/>
      <c r="N3278" s="126"/>
      <c r="O3278" s="126"/>
      <c r="P3278" s="126"/>
      <c r="Q3278" s="126"/>
      <c r="R3278" s="124" t="s">
        <v>21</v>
      </c>
      <c r="S3278" s="127" t="s">
        <v>748</v>
      </c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</row>
    <row r="3279" ht="7.5" customHeight="1">
      <c r="A3279" s="1"/>
      <c r="B3279" s="24"/>
      <c r="C3279" s="24"/>
      <c r="D3279" s="24"/>
      <c r="E3279" s="123"/>
      <c r="F3279" s="123"/>
      <c r="G3279" s="126"/>
      <c r="H3279" s="123"/>
      <c r="I3279" s="123"/>
      <c r="J3279" s="123"/>
      <c r="K3279" s="123"/>
      <c r="L3279" s="123"/>
      <c r="M3279" s="123"/>
      <c r="N3279" s="126"/>
      <c r="O3279" s="126"/>
      <c r="P3279" s="126"/>
      <c r="Q3279" s="126"/>
      <c r="R3279" s="20"/>
      <c r="S3279" s="24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</row>
    <row r="3280" ht="7.5" customHeight="1">
      <c r="A3280" s="1"/>
      <c r="B3280" s="24"/>
      <c r="C3280" s="24"/>
      <c r="D3280" s="24"/>
      <c r="E3280" s="123"/>
      <c r="F3280" s="123"/>
      <c r="G3280" s="126"/>
      <c r="H3280" s="123"/>
      <c r="I3280" s="123"/>
      <c r="J3280" s="123"/>
      <c r="K3280" s="123"/>
      <c r="L3280" s="123"/>
      <c r="M3280" s="123"/>
      <c r="N3280" s="123"/>
      <c r="O3280" s="123"/>
      <c r="P3280" s="123"/>
      <c r="Q3280" s="123"/>
      <c r="R3280" s="123"/>
      <c r="S3280" s="20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</row>
    <row r="3281" ht="7.5" customHeight="1">
      <c r="A3281" s="1"/>
      <c r="B3281" s="24"/>
      <c r="C3281" s="24"/>
      <c r="D3281" s="24"/>
      <c r="E3281" s="123"/>
      <c r="F3281" s="123"/>
      <c r="G3281" s="123"/>
      <c r="H3281" s="123"/>
      <c r="I3281" s="123"/>
      <c r="J3281" s="123"/>
      <c r="K3281" s="123"/>
      <c r="L3281" s="123"/>
      <c r="M3281" s="123"/>
      <c r="N3281" s="123"/>
      <c r="O3281" s="123"/>
      <c r="P3281" s="123"/>
      <c r="Q3281" s="123"/>
      <c r="R3281" s="124" t="s">
        <v>21</v>
      </c>
      <c r="S3281" s="127" t="s">
        <v>749</v>
      </c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</row>
    <row r="3282" ht="7.5" customHeight="1">
      <c r="A3282" s="1"/>
      <c r="B3282" s="24"/>
      <c r="C3282" s="24"/>
      <c r="D3282" s="24"/>
      <c r="E3282" s="123"/>
      <c r="F3282" s="123"/>
      <c r="G3282" s="123"/>
      <c r="H3282" s="123"/>
      <c r="I3282" s="123"/>
      <c r="J3282" s="123"/>
      <c r="K3282" s="123"/>
      <c r="L3282" s="123"/>
      <c r="M3282" s="123"/>
      <c r="N3282" s="126"/>
      <c r="O3282" s="126"/>
      <c r="P3282" s="126"/>
      <c r="Q3282" s="126"/>
      <c r="R3282" s="20"/>
      <c r="S3282" s="20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</row>
    <row r="3283" ht="7.5" customHeight="1">
      <c r="A3283" s="1"/>
      <c r="B3283" s="24"/>
      <c r="C3283" s="24"/>
      <c r="D3283" s="24"/>
      <c r="E3283" s="123"/>
      <c r="F3283" s="123"/>
      <c r="G3283" s="123"/>
      <c r="H3283" s="123"/>
      <c r="I3283" s="123"/>
      <c r="J3283" s="123"/>
      <c r="K3283" s="123"/>
      <c r="L3283" s="123"/>
      <c r="M3283" s="123"/>
      <c r="N3283" s="126"/>
      <c r="O3283" s="126"/>
      <c r="P3283" s="126"/>
      <c r="Q3283" s="126"/>
      <c r="R3283" s="124" t="s">
        <v>21</v>
      </c>
      <c r="S3283" s="127" t="s">
        <v>750</v>
      </c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</row>
    <row r="3284" ht="7.5" customHeight="1">
      <c r="A3284" s="1"/>
      <c r="B3284" s="24"/>
      <c r="C3284" s="24"/>
      <c r="D3284" s="24"/>
      <c r="E3284" s="123"/>
      <c r="F3284" s="123"/>
      <c r="G3284" s="123"/>
      <c r="H3284" s="123"/>
      <c r="I3284" s="123"/>
      <c r="J3284" s="123"/>
      <c r="K3284" s="123"/>
      <c r="L3284" s="123"/>
      <c r="M3284" s="123"/>
      <c r="N3284" s="126"/>
      <c r="O3284" s="126"/>
      <c r="P3284" s="126"/>
      <c r="Q3284" s="126"/>
      <c r="R3284" s="20"/>
      <c r="S3284" s="24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</row>
    <row r="3285" ht="7.5" customHeight="1">
      <c r="A3285" s="1"/>
      <c r="B3285" s="24"/>
      <c r="C3285" s="24"/>
      <c r="D3285" s="24"/>
      <c r="E3285" s="123"/>
      <c r="F3285" s="123"/>
      <c r="G3285" s="123"/>
      <c r="H3285" s="123"/>
      <c r="I3285" s="123"/>
      <c r="J3285" s="123"/>
      <c r="K3285" s="123"/>
      <c r="L3285" s="123"/>
      <c r="M3285" s="123"/>
      <c r="N3285" s="126"/>
      <c r="O3285" s="126"/>
      <c r="P3285" s="126"/>
      <c r="Q3285" s="126"/>
      <c r="R3285" s="126"/>
      <c r="S3285" s="24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</row>
    <row r="3286" ht="7.5" customHeight="1">
      <c r="A3286" s="25"/>
      <c r="B3286" s="24"/>
      <c r="C3286" s="24"/>
      <c r="D3286" s="24"/>
      <c r="E3286" s="123"/>
      <c r="F3286" s="123"/>
      <c r="G3286" s="123"/>
      <c r="H3286" s="123"/>
      <c r="I3286" s="123"/>
      <c r="J3286" s="123"/>
      <c r="K3286" s="123"/>
      <c r="L3286" s="123"/>
      <c r="M3286" s="123"/>
      <c r="N3286" s="126"/>
      <c r="O3286" s="126"/>
      <c r="P3286" s="126"/>
      <c r="Q3286" s="126"/>
      <c r="R3286" s="126"/>
      <c r="S3286" s="24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</row>
    <row r="3287" ht="7.5" customHeight="1">
      <c r="A3287" s="25"/>
      <c r="B3287" s="24"/>
      <c r="C3287" s="20"/>
      <c r="D3287" s="24"/>
      <c r="E3287" s="123"/>
      <c r="F3287" s="123"/>
      <c r="G3287" s="123"/>
      <c r="H3287" s="123"/>
      <c r="I3287" s="123"/>
      <c r="J3287" s="123"/>
      <c r="K3287" s="123"/>
      <c r="L3287" s="123"/>
      <c r="M3287" s="123"/>
      <c r="N3287" s="126"/>
      <c r="O3287" s="126"/>
      <c r="P3287" s="126"/>
      <c r="Q3287" s="126"/>
      <c r="R3287" s="123"/>
      <c r="S3287" s="20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</row>
    <row r="3288" ht="7.5" customHeight="1">
      <c r="A3288" s="25"/>
      <c r="B3288" s="24"/>
      <c r="C3288" s="94" t="s">
        <v>751</v>
      </c>
      <c r="D3288" s="24"/>
      <c r="E3288" s="126"/>
      <c r="F3288" s="126"/>
      <c r="G3288" s="123"/>
      <c r="H3288" s="123"/>
      <c r="I3288" s="126"/>
      <c r="J3288" s="126"/>
      <c r="K3288" s="126"/>
      <c r="L3288" s="126"/>
      <c r="M3288" s="126"/>
      <c r="N3288" s="126"/>
      <c r="O3288" s="126"/>
      <c r="P3288" s="126"/>
      <c r="Q3288" s="126"/>
      <c r="R3288" s="123"/>
      <c r="S3288" s="123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</row>
    <row r="3289" ht="7.5" customHeight="1">
      <c r="A3289" s="1"/>
      <c r="B3289" s="24"/>
      <c r="C3289" s="24"/>
      <c r="D3289" s="24"/>
      <c r="E3289" s="126"/>
      <c r="F3289" s="126"/>
      <c r="G3289" s="126"/>
      <c r="H3289" s="126"/>
      <c r="I3289" s="126"/>
      <c r="J3289" s="126"/>
      <c r="K3289" s="126"/>
      <c r="L3289" s="126"/>
      <c r="M3289" s="126"/>
      <c r="N3289" s="126"/>
      <c r="O3289" s="126"/>
      <c r="P3289" s="126"/>
      <c r="Q3289" s="126"/>
      <c r="R3289" s="126"/>
      <c r="S3289" s="12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</row>
    <row r="3290" ht="7.5" customHeight="1">
      <c r="A3290" s="1"/>
      <c r="B3290" s="98"/>
      <c r="C3290" s="98"/>
      <c r="D3290" s="98"/>
      <c r="E3290" s="143"/>
      <c r="F3290" s="143"/>
      <c r="G3290" s="143"/>
      <c r="H3290" s="143"/>
      <c r="I3290" s="143"/>
      <c r="J3290" s="143"/>
      <c r="K3290" s="143"/>
      <c r="L3290" s="143"/>
      <c r="M3290" s="143"/>
      <c r="N3290" s="143"/>
      <c r="O3290" s="143"/>
      <c r="P3290" s="143"/>
      <c r="Q3290" s="143"/>
      <c r="R3290" s="143"/>
      <c r="S3290" s="143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</row>
    <row r="3291" ht="7.5" customHeight="1">
      <c r="A3291" s="1"/>
      <c r="B3291" s="376"/>
      <c r="C3291" s="376"/>
      <c r="D3291" s="376"/>
      <c r="E3291" s="376"/>
      <c r="F3291" s="376"/>
      <c r="G3291" s="376"/>
      <c r="H3291" s="376"/>
      <c r="I3291" s="376"/>
      <c r="J3291" s="376"/>
      <c r="K3291" s="376"/>
      <c r="L3291" s="376"/>
      <c r="M3291" s="376"/>
      <c r="N3291" s="376"/>
      <c r="O3291" s="376"/>
      <c r="P3291" s="376"/>
      <c r="Q3291" s="376"/>
      <c r="R3291" s="376"/>
      <c r="S3291" s="37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</row>
    <row r="3292" ht="7.5" customHeight="1">
      <c r="A3292" s="1"/>
      <c r="B3292" s="488"/>
      <c r="C3292" s="488"/>
      <c r="D3292" s="488"/>
      <c r="E3292" s="488"/>
      <c r="F3292" s="488"/>
      <c r="G3292" s="488"/>
      <c r="H3292" s="488"/>
      <c r="I3292" s="488"/>
      <c r="J3292" s="488"/>
      <c r="K3292" s="488"/>
      <c r="L3292" s="488"/>
      <c r="M3292" s="488"/>
      <c r="N3292" s="488"/>
      <c r="O3292" s="488"/>
      <c r="P3292" s="488"/>
      <c r="Q3292" s="488"/>
      <c r="R3292" s="488"/>
      <c r="S3292" s="488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</row>
    <row r="3293" ht="11.25" customHeight="1">
      <c r="A3293" s="1"/>
      <c r="B3293" s="351"/>
      <c r="C3293" s="32"/>
      <c r="D3293" s="32"/>
      <c r="E3293" s="32"/>
      <c r="F3293" s="32"/>
      <c r="G3293" s="32"/>
      <c r="H3293" s="32"/>
      <c r="I3293" s="32"/>
      <c r="J3293" s="32"/>
      <c r="K3293" s="32"/>
      <c r="L3293" s="32"/>
      <c r="M3293" s="32"/>
      <c r="N3293" s="32"/>
      <c r="O3293" s="32"/>
      <c r="P3293" s="32"/>
      <c r="Q3293" s="32"/>
      <c r="R3293" s="32"/>
      <c r="S3293" s="165" t="s">
        <v>43</v>
      </c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</row>
    <row r="3294" ht="11.25" customHeight="1">
      <c r="A3294" s="1"/>
      <c r="B3294" s="54"/>
      <c r="C3294" s="88"/>
      <c r="D3294" s="54"/>
      <c r="E3294" s="54"/>
      <c r="F3294" s="54"/>
      <c r="G3294" s="54"/>
      <c r="H3294" s="54"/>
      <c r="I3294" s="54"/>
      <c r="J3294" s="54"/>
      <c r="K3294" s="54"/>
      <c r="L3294" s="54"/>
      <c r="M3294" s="54"/>
      <c r="N3294" s="54"/>
      <c r="O3294" s="54"/>
      <c r="P3294" s="54"/>
      <c r="Q3294" s="54"/>
      <c r="R3294" s="58"/>
      <c r="S3294" s="87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</row>
    <row r="3295" ht="11.25" customHeight="1">
      <c r="A3295" s="1"/>
      <c r="B3295" s="352" t="s">
        <v>752</v>
      </c>
      <c r="C3295" s="353"/>
      <c r="D3295" s="353"/>
      <c r="E3295" s="353"/>
      <c r="F3295" s="353"/>
      <c r="G3295" s="353"/>
      <c r="H3295" s="353"/>
      <c r="I3295" s="353"/>
      <c r="J3295" s="353"/>
      <c r="K3295" s="353"/>
      <c r="L3295" s="353"/>
      <c r="M3295" s="353"/>
      <c r="N3295" s="353"/>
      <c r="O3295" s="353"/>
      <c r="P3295" s="353"/>
      <c r="Q3295" s="353"/>
      <c r="R3295" s="353"/>
      <c r="S3295" s="353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</row>
    <row r="3296" ht="61.5" customHeight="1">
      <c r="A3296" s="1"/>
      <c r="B3296" s="2"/>
      <c r="C3296" s="3"/>
      <c r="D3296" s="3"/>
      <c r="E3296" s="61"/>
      <c r="F3296" s="61"/>
      <c r="G3296" s="61"/>
      <c r="H3296" s="61"/>
      <c r="I3296" s="61"/>
      <c r="J3296" s="61"/>
      <c r="K3296" s="61"/>
      <c r="L3296" s="61"/>
      <c r="M3296" s="61"/>
      <c r="N3296" s="432"/>
      <c r="O3296" s="62" t="s">
        <v>5</v>
      </c>
      <c r="P3296" s="63"/>
      <c r="Q3296" s="63"/>
      <c r="R3296" s="63"/>
      <c r="S3296" s="64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</row>
    <row r="3297" ht="34.5" customHeight="1">
      <c r="A3297" s="1"/>
      <c r="B3297" s="222" t="s">
        <v>6</v>
      </c>
      <c r="C3297" s="222" t="s">
        <v>7</v>
      </c>
      <c r="D3297" s="222" t="s">
        <v>8</v>
      </c>
      <c r="E3297" s="222" t="s">
        <v>9</v>
      </c>
      <c r="F3297" s="223" t="s">
        <v>10</v>
      </c>
      <c r="G3297" s="224" t="s">
        <v>11</v>
      </c>
      <c r="H3297" s="223" t="s">
        <v>10</v>
      </c>
      <c r="I3297" s="224" t="s">
        <v>12</v>
      </c>
      <c r="J3297" s="223" t="s">
        <v>10</v>
      </c>
      <c r="K3297" s="224" t="s">
        <v>13</v>
      </c>
      <c r="L3297" s="223" t="s">
        <v>10</v>
      </c>
      <c r="M3297" s="224" t="s">
        <v>14</v>
      </c>
      <c r="N3297" s="223" t="s">
        <v>10</v>
      </c>
      <c r="O3297" s="224" t="s">
        <v>15</v>
      </c>
      <c r="P3297" s="223" t="s">
        <v>10</v>
      </c>
      <c r="Q3297" s="224" t="s">
        <v>16</v>
      </c>
      <c r="R3297" s="225" t="s">
        <v>17</v>
      </c>
      <c r="S3297" s="115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</row>
    <row r="3298" ht="7.5" customHeight="1">
      <c r="A3298" s="1"/>
      <c r="B3298" s="120" t="s">
        <v>18</v>
      </c>
      <c r="C3298" s="107" t="s">
        <v>753</v>
      </c>
      <c r="D3298" s="177" t="s">
        <v>754</v>
      </c>
      <c r="E3298" s="122"/>
      <c r="F3298" s="122"/>
      <c r="G3298" s="122"/>
      <c r="H3298" s="122"/>
      <c r="I3298" s="122"/>
      <c r="J3298" s="122"/>
      <c r="K3298" s="122"/>
      <c r="L3298" s="201"/>
      <c r="M3298" s="201"/>
      <c r="N3298" s="122"/>
      <c r="O3298" s="122"/>
      <c r="P3298" s="122"/>
      <c r="Q3298" s="122"/>
      <c r="R3298" s="202" t="s">
        <v>21</v>
      </c>
      <c r="S3298" s="501" t="s">
        <v>743</v>
      </c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</row>
    <row r="3299" ht="7.5" customHeight="1">
      <c r="A3299" s="1"/>
      <c r="B3299" s="24"/>
      <c r="C3299" s="24"/>
      <c r="D3299" s="24"/>
      <c r="E3299" s="126"/>
      <c r="F3299" s="126"/>
      <c r="G3299" s="126"/>
      <c r="H3299" s="126"/>
      <c r="I3299" s="126"/>
      <c r="J3299" s="126"/>
      <c r="K3299" s="126"/>
      <c r="L3299" s="123"/>
      <c r="M3299" s="123"/>
      <c r="N3299" s="126"/>
      <c r="O3299" s="126"/>
      <c r="P3299" s="126"/>
      <c r="Q3299" s="126"/>
      <c r="R3299" s="20"/>
      <c r="S3299" s="24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</row>
    <row r="3300" ht="7.5" customHeight="1">
      <c r="A3300" s="1"/>
      <c r="B3300" s="24"/>
      <c r="C3300" s="24"/>
      <c r="D3300" s="24"/>
      <c r="E3300" s="126"/>
      <c r="F3300" s="130"/>
      <c r="G3300" s="126"/>
      <c r="H3300" s="126"/>
      <c r="I3300" s="126"/>
      <c r="J3300" s="126"/>
      <c r="K3300" s="126"/>
      <c r="L3300" s="123"/>
      <c r="M3300" s="123"/>
      <c r="N3300" s="126"/>
      <c r="O3300" s="126"/>
      <c r="P3300" s="126"/>
      <c r="Q3300" s="126"/>
      <c r="R3300" s="123"/>
      <c r="S3300" s="20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</row>
    <row r="3301" ht="7.5" customHeight="1">
      <c r="A3301" s="1"/>
      <c r="B3301" s="24"/>
      <c r="C3301" s="24"/>
      <c r="D3301" s="24"/>
      <c r="E3301" s="126"/>
      <c r="F3301" s="20"/>
      <c r="G3301" s="126"/>
      <c r="H3301" s="126"/>
      <c r="I3301" s="126"/>
      <c r="J3301" s="126"/>
      <c r="K3301" s="126"/>
      <c r="L3301" s="123"/>
      <c r="M3301" s="123"/>
      <c r="N3301" s="126"/>
      <c r="O3301" s="126"/>
      <c r="P3301" s="126"/>
      <c r="Q3301" s="126"/>
      <c r="R3301" s="124" t="s">
        <v>21</v>
      </c>
      <c r="S3301" s="127" t="s">
        <v>744</v>
      </c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</row>
    <row r="3302" ht="7.5" customHeight="1">
      <c r="A3302" s="1"/>
      <c r="B3302" s="24"/>
      <c r="C3302" s="24"/>
      <c r="D3302" s="24"/>
      <c r="E3302" s="128"/>
      <c r="F3302" s="128"/>
      <c r="G3302" s="128"/>
      <c r="H3302" s="128"/>
      <c r="I3302" s="128"/>
      <c r="J3302" s="128"/>
      <c r="K3302" s="128"/>
      <c r="L3302" s="123"/>
      <c r="M3302" s="123"/>
      <c r="N3302" s="126"/>
      <c r="O3302" s="126"/>
      <c r="P3302" s="126"/>
      <c r="Q3302" s="126"/>
      <c r="R3302" s="20"/>
      <c r="S3302" s="24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</row>
    <row r="3303" ht="7.5" customHeight="1">
      <c r="A3303" s="1"/>
      <c r="B3303" s="24"/>
      <c r="C3303" s="24"/>
      <c r="D3303" s="24"/>
      <c r="E3303" s="128"/>
      <c r="F3303" s="128"/>
      <c r="G3303" s="128"/>
      <c r="H3303" s="128"/>
      <c r="I3303" s="128"/>
      <c r="J3303" s="128"/>
      <c r="K3303" s="128"/>
      <c r="L3303" s="123"/>
      <c r="M3303" s="123"/>
      <c r="N3303" s="126"/>
      <c r="O3303" s="126"/>
      <c r="P3303" s="126"/>
      <c r="Q3303" s="126"/>
      <c r="R3303" s="129"/>
      <c r="S3303" s="20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</row>
    <row r="3304" ht="7.5" customHeight="1">
      <c r="A3304" s="1"/>
      <c r="B3304" s="24"/>
      <c r="C3304" s="24"/>
      <c r="D3304" s="24"/>
      <c r="E3304" s="128"/>
      <c r="F3304" s="128"/>
      <c r="G3304" s="128"/>
      <c r="H3304" s="128"/>
      <c r="I3304" s="128"/>
      <c r="J3304" s="128"/>
      <c r="K3304" s="128"/>
      <c r="L3304" s="123"/>
      <c r="M3304" s="123"/>
      <c r="N3304" s="126"/>
      <c r="O3304" s="126"/>
      <c r="P3304" s="126"/>
      <c r="Q3304" s="126"/>
      <c r="R3304" s="124" t="s">
        <v>21</v>
      </c>
      <c r="S3304" s="127" t="s">
        <v>745</v>
      </c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</row>
    <row r="3305" ht="7.5" customHeight="1">
      <c r="A3305" s="1"/>
      <c r="B3305" s="24"/>
      <c r="C3305" s="24"/>
      <c r="D3305" s="24"/>
      <c r="E3305" s="128"/>
      <c r="F3305" s="128"/>
      <c r="G3305" s="128"/>
      <c r="H3305" s="128"/>
      <c r="I3305" s="128"/>
      <c r="J3305" s="128"/>
      <c r="K3305" s="128"/>
      <c r="L3305" s="123"/>
      <c r="M3305" s="123"/>
      <c r="N3305" s="126"/>
      <c r="O3305" s="126"/>
      <c r="P3305" s="126"/>
      <c r="Q3305" s="126"/>
      <c r="R3305" s="20"/>
      <c r="S3305" s="24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</row>
    <row r="3306" ht="7.5" customHeight="1">
      <c r="A3306" s="1"/>
      <c r="B3306" s="24"/>
      <c r="C3306" s="24"/>
      <c r="D3306" s="24"/>
      <c r="E3306" s="128"/>
      <c r="F3306" s="128"/>
      <c r="G3306" s="128"/>
      <c r="H3306" s="128"/>
      <c r="I3306" s="128"/>
      <c r="J3306" s="128"/>
      <c r="K3306" s="128"/>
      <c r="L3306" s="123"/>
      <c r="M3306" s="123"/>
      <c r="N3306" s="126"/>
      <c r="O3306" s="126"/>
      <c r="P3306" s="126"/>
      <c r="Q3306" s="126"/>
      <c r="R3306" s="123"/>
      <c r="S3306" s="24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</row>
    <row r="3307" ht="7.5" customHeight="1">
      <c r="A3307" s="6"/>
      <c r="B3307" s="24"/>
      <c r="C3307" s="24"/>
      <c r="D3307" s="24"/>
      <c r="E3307" s="128"/>
      <c r="F3307" s="128"/>
      <c r="G3307" s="128"/>
      <c r="H3307" s="128"/>
      <c r="I3307" s="128"/>
      <c r="J3307" s="128"/>
      <c r="K3307" s="128"/>
      <c r="L3307" s="123"/>
      <c r="M3307" s="123"/>
      <c r="N3307" s="126"/>
      <c r="O3307" s="126"/>
      <c r="P3307" s="126"/>
      <c r="Q3307" s="126"/>
      <c r="R3307" s="129"/>
      <c r="S3307" s="24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</row>
    <row r="3308" ht="7.5" customHeight="1">
      <c r="A3308" s="25"/>
      <c r="B3308" s="24"/>
      <c r="C3308" s="24"/>
      <c r="D3308" s="24"/>
      <c r="E3308" s="128"/>
      <c r="F3308" s="128"/>
      <c r="G3308" s="128"/>
      <c r="H3308" s="128"/>
      <c r="I3308" s="128"/>
      <c r="J3308" s="128"/>
      <c r="K3308" s="128"/>
      <c r="L3308" s="123"/>
      <c r="M3308" s="123"/>
      <c r="N3308" s="126"/>
      <c r="O3308" s="126"/>
      <c r="P3308" s="126"/>
      <c r="Q3308" s="126"/>
      <c r="R3308" s="123"/>
      <c r="S3308" s="20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</row>
    <row r="3309" ht="7.5" customHeight="1">
      <c r="A3309" s="25"/>
      <c r="B3309" s="24"/>
      <c r="C3309" s="24"/>
      <c r="D3309" s="24"/>
      <c r="E3309" s="123"/>
      <c r="F3309" s="123"/>
      <c r="G3309" s="123"/>
      <c r="H3309" s="123"/>
      <c r="I3309" s="123"/>
      <c r="J3309" s="123"/>
      <c r="K3309" s="123"/>
      <c r="L3309" s="123"/>
      <c r="M3309" s="123"/>
      <c r="N3309" s="123"/>
      <c r="O3309" s="123"/>
      <c r="P3309" s="123"/>
      <c r="Q3309" s="123"/>
      <c r="R3309" s="124" t="s">
        <v>21</v>
      </c>
      <c r="S3309" s="127" t="s">
        <v>746</v>
      </c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</row>
    <row r="3310" ht="7.5" customHeight="1">
      <c r="A3310" s="1"/>
      <c r="B3310" s="24"/>
      <c r="C3310" s="24"/>
      <c r="D3310" s="24"/>
      <c r="E3310" s="123"/>
      <c r="F3310" s="123"/>
      <c r="G3310" s="123"/>
      <c r="H3310" s="123"/>
      <c r="I3310" s="123"/>
      <c r="J3310" s="123"/>
      <c r="K3310" s="123"/>
      <c r="L3310" s="123"/>
      <c r="M3310" s="123"/>
      <c r="N3310" s="123"/>
      <c r="O3310" s="123"/>
      <c r="P3310" s="123"/>
      <c r="Q3310" s="123"/>
      <c r="R3310" s="20"/>
      <c r="S3310" s="20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</row>
    <row r="3311" ht="7.5" customHeight="1">
      <c r="A3311" s="1"/>
      <c r="B3311" s="24"/>
      <c r="C3311" s="24"/>
      <c r="D3311" s="24"/>
      <c r="E3311" s="338" t="s">
        <v>25</v>
      </c>
      <c r="F3311" s="134">
        <v>7475.0</v>
      </c>
      <c r="G3311" s="503">
        <f>ROUND(F3311*mark_up,0)</f>
        <v>32815</v>
      </c>
      <c r="H3311" s="137"/>
      <c r="I3311" s="135" t="s">
        <v>25</v>
      </c>
      <c r="J3311" s="137"/>
      <c r="K3311" s="135" t="s">
        <v>25</v>
      </c>
      <c r="L3311" s="136"/>
      <c r="M3311" s="135" t="s">
        <v>25</v>
      </c>
      <c r="N3311" s="136"/>
      <c r="O3311" s="135" t="s">
        <v>25</v>
      </c>
      <c r="P3311" s="136"/>
      <c r="Q3311" s="135" t="s">
        <v>25</v>
      </c>
      <c r="R3311" s="124" t="s">
        <v>21</v>
      </c>
      <c r="S3311" s="127" t="s">
        <v>755</v>
      </c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</row>
    <row r="3312" ht="7.5" customHeight="1">
      <c r="A3312" s="1"/>
      <c r="B3312" s="24"/>
      <c r="C3312" s="24"/>
      <c r="D3312" s="24"/>
      <c r="E3312" s="132"/>
      <c r="F3312" s="87"/>
      <c r="G3312" s="87"/>
      <c r="H3312" s="87"/>
      <c r="I3312" s="87"/>
      <c r="J3312" s="87"/>
      <c r="K3312" s="87"/>
      <c r="L3312" s="138"/>
      <c r="M3312" s="87"/>
      <c r="N3312" s="138"/>
      <c r="O3312" s="87"/>
      <c r="P3312" s="138"/>
      <c r="Q3312" s="87"/>
      <c r="R3312" s="20"/>
      <c r="S3312" s="24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</row>
    <row r="3313" ht="7.5" customHeight="1">
      <c r="A3313" s="1"/>
      <c r="B3313" s="24"/>
      <c r="C3313" s="24"/>
      <c r="D3313" s="24"/>
      <c r="E3313" s="128"/>
      <c r="F3313" s="128"/>
      <c r="G3313" s="128"/>
      <c r="H3313" s="128"/>
      <c r="I3313" s="128"/>
      <c r="J3313" s="128"/>
      <c r="K3313" s="128"/>
      <c r="L3313" s="123"/>
      <c r="M3313" s="123"/>
      <c r="N3313" s="126"/>
      <c r="O3313" s="126"/>
      <c r="P3313" s="126"/>
      <c r="Q3313" s="126"/>
      <c r="R3313" s="129"/>
      <c r="S3313" s="20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</row>
    <row r="3314" ht="7.5" customHeight="1">
      <c r="A3314" s="1"/>
      <c r="B3314" s="24"/>
      <c r="C3314" s="24"/>
      <c r="D3314" s="24"/>
      <c r="E3314" s="128"/>
      <c r="F3314" s="128"/>
      <c r="G3314" s="128"/>
      <c r="H3314" s="128"/>
      <c r="I3314" s="128"/>
      <c r="J3314" s="128"/>
      <c r="K3314" s="128"/>
      <c r="L3314" s="123"/>
      <c r="M3314" s="123"/>
      <c r="N3314" s="126"/>
      <c r="O3314" s="126"/>
      <c r="P3314" s="126"/>
      <c r="Q3314" s="126"/>
      <c r="R3314" s="124" t="s">
        <v>21</v>
      </c>
      <c r="S3314" s="127" t="s">
        <v>748</v>
      </c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</row>
    <row r="3315" ht="7.5" customHeight="1">
      <c r="A3315" s="1"/>
      <c r="B3315" s="24"/>
      <c r="C3315" s="24"/>
      <c r="D3315" s="24"/>
      <c r="E3315" s="128"/>
      <c r="F3315" s="128"/>
      <c r="G3315" s="128"/>
      <c r="H3315" s="128"/>
      <c r="I3315" s="128"/>
      <c r="J3315" s="128"/>
      <c r="K3315" s="128"/>
      <c r="L3315" s="123"/>
      <c r="M3315" s="123"/>
      <c r="N3315" s="126"/>
      <c r="O3315" s="126"/>
      <c r="P3315" s="126"/>
      <c r="Q3315" s="126"/>
      <c r="R3315" s="20"/>
      <c r="S3315" s="24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</row>
    <row r="3316" ht="7.5" customHeight="1">
      <c r="A3316" s="1"/>
      <c r="B3316" s="24"/>
      <c r="C3316" s="24"/>
      <c r="D3316" s="24"/>
      <c r="E3316" s="126"/>
      <c r="F3316" s="126"/>
      <c r="G3316" s="126"/>
      <c r="H3316" s="126"/>
      <c r="I3316" s="126"/>
      <c r="J3316" s="126"/>
      <c r="K3316" s="126"/>
      <c r="L3316" s="123"/>
      <c r="M3316" s="123"/>
      <c r="N3316" s="126"/>
      <c r="O3316" s="126"/>
      <c r="P3316" s="126"/>
      <c r="Q3316" s="126"/>
      <c r="R3316" s="123"/>
      <c r="S3316" s="20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</row>
    <row r="3317" ht="7.5" customHeight="1">
      <c r="A3317" s="1"/>
      <c r="B3317" s="24"/>
      <c r="C3317" s="24"/>
      <c r="D3317" s="24"/>
      <c r="E3317" s="123"/>
      <c r="F3317" s="123"/>
      <c r="G3317" s="123"/>
      <c r="H3317" s="123"/>
      <c r="I3317" s="123"/>
      <c r="J3317" s="123"/>
      <c r="K3317" s="123"/>
      <c r="L3317" s="123"/>
      <c r="M3317" s="123"/>
      <c r="N3317" s="123"/>
      <c r="O3317" s="123"/>
      <c r="P3317" s="123"/>
      <c r="Q3317" s="123"/>
      <c r="R3317" s="124" t="s">
        <v>21</v>
      </c>
      <c r="S3317" s="127" t="s">
        <v>749</v>
      </c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</row>
    <row r="3318" ht="7.5" customHeight="1">
      <c r="A3318" s="1"/>
      <c r="B3318" s="24"/>
      <c r="C3318" s="24"/>
      <c r="D3318" s="24"/>
      <c r="E3318" s="123"/>
      <c r="F3318" s="123"/>
      <c r="G3318" s="123"/>
      <c r="H3318" s="123"/>
      <c r="I3318" s="123"/>
      <c r="J3318" s="123"/>
      <c r="K3318" s="123"/>
      <c r="L3318" s="123"/>
      <c r="M3318" s="123"/>
      <c r="N3318" s="123"/>
      <c r="O3318" s="123"/>
      <c r="P3318" s="123"/>
      <c r="Q3318" s="123"/>
      <c r="R3318" s="20"/>
      <c r="S3318" s="20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</row>
    <row r="3319" ht="7.5" customHeight="1">
      <c r="A3319" s="1"/>
      <c r="B3319" s="24"/>
      <c r="C3319" s="24"/>
      <c r="D3319" s="24"/>
      <c r="E3319" s="126"/>
      <c r="F3319" s="126"/>
      <c r="G3319" s="126"/>
      <c r="H3319" s="126"/>
      <c r="I3319" s="123"/>
      <c r="J3319" s="123"/>
      <c r="K3319" s="126"/>
      <c r="L3319" s="123"/>
      <c r="M3319" s="123"/>
      <c r="N3319" s="126"/>
      <c r="O3319" s="126"/>
      <c r="P3319" s="126"/>
      <c r="Q3319" s="126"/>
      <c r="R3319" s="124" t="s">
        <v>21</v>
      </c>
      <c r="S3319" s="127" t="s">
        <v>750</v>
      </c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</row>
    <row r="3320" ht="7.5" customHeight="1">
      <c r="A3320" s="1"/>
      <c r="B3320" s="24"/>
      <c r="C3320" s="24"/>
      <c r="D3320" s="24"/>
      <c r="E3320" s="126"/>
      <c r="F3320" s="126"/>
      <c r="G3320" s="126"/>
      <c r="H3320" s="126"/>
      <c r="I3320" s="123"/>
      <c r="J3320" s="123"/>
      <c r="K3320" s="126"/>
      <c r="L3320" s="123"/>
      <c r="M3320" s="123"/>
      <c r="N3320" s="126"/>
      <c r="O3320" s="126"/>
      <c r="P3320" s="126"/>
      <c r="Q3320" s="126"/>
      <c r="R3320" s="20"/>
      <c r="S3320" s="24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</row>
    <row r="3321" ht="7.5" customHeight="1">
      <c r="A3321" s="1"/>
      <c r="B3321" s="24"/>
      <c r="C3321" s="24"/>
      <c r="D3321" s="24"/>
      <c r="E3321" s="126"/>
      <c r="F3321" s="126"/>
      <c r="G3321" s="126"/>
      <c r="H3321" s="126"/>
      <c r="I3321" s="123"/>
      <c r="J3321" s="123"/>
      <c r="K3321" s="126"/>
      <c r="L3321" s="123"/>
      <c r="M3321" s="123"/>
      <c r="N3321" s="126"/>
      <c r="O3321" s="126"/>
      <c r="P3321" s="126"/>
      <c r="Q3321" s="126"/>
      <c r="R3321" s="126"/>
      <c r="S3321" s="24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</row>
    <row r="3322" ht="7.5" customHeight="1">
      <c r="A3322" s="1"/>
      <c r="B3322" s="24"/>
      <c r="C3322" s="20"/>
      <c r="D3322" s="24"/>
      <c r="E3322" s="126"/>
      <c r="F3322" s="126"/>
      <c r="G3322" s="126"/>
      <c r="H3322" s="126"/>
      <c r="I3322" s="123"/>
      <c r="J3322" s="123"/>
      <c r="K3322" s="126"/>
      <c r="L3322" s="123"/>
      <c r="M3322" s="123"/>
      <c r="N3322" s="126"/>
      <c r="O3322" s="126"/>
      <c r="P3322" s="126"/>
      <c r="Q3322" s="126"/>
      <c r="R3322" s="126"/>
      <c r="S3322" s="24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</row>
    <row r="3323" ht="7.5" customHeight="1">
      <c r="A3323" s="1"/>
      <c r="B3323" s="24"/>
      <c r="C3323" s="94" t="s">
        <v>751</v>
      </c>
      <c r="D3323" s="24"/>
      <c r="E3323" s="126"/>
      <c r="F3323" s="126"/>
      <c r="G3323" s="126"/>
      <c r="H3323" s="126"/>
      <c r="I3323" s="126"/>
      <c r="J3323" s="126"/>
      <c r="K3323" s="126"/>
      <c r="L3323" s="123"/>
      <c r="M3323" s="123"/>
      <c r="N3323" s="126"/>
      <c r="O3323" s="126"/>
      <c r="P3323" s="126"/>
      <c r="Q3323" s="126"/>
      <c r="R3323" s="123"/>
      <c r="S3323" s="20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</row>
    <row r="3324" ht="7.5" customHeight="1">
      <c r="A3324" s="1"/>
      <c r="B3324" s="24"/>
      <c r="C3324" s="24"/>
      <c r="D3324" s="24"/>
      <c r="E3324" s="126"/>
      <c r="F3324" s="126"/>
      <c r="G3324" s="126"/>
      <c r="H3324" s="126"/>
      <c r="I3324" s="126"/>
      <c r="J3324" s="126"/>
      <c r="K3324" s="126"/>
      <c r="L3324" s="126"/>
      <c r="M3324" s="126"/>
      <c r="N3324" s="126"/>
      <c r="O3324" s="126"/>
      <c r="P3324" s="126"/>
      <c r="Q3324" s="126"/>
      <c r="R3324" s="123"/>
      <c r="S3324" s="123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</row>
    <row r="3325" ht="7.5" customHeight="1">
      <c r="A3325" s="1"/>
      <c r="B3325" s="98"/>
      <c r="C3325" s="98"/>
      <c r="D3325" s="98"/>
      <c r="E3325" s="143"/>
      <c r="F3325" s="143"/>
      <c r="G3325" s="143"/>
      <c r="H3325" s="143"/>
      <c r="I3325" s="143"/>
      <c r="J3325" s="143"/>
      <c r="K3325" s="143"/>
      <c r="L3325" s="143"/>
      <c r="M3325" s="143"/>
      <c r="N3325" s="143"/>
      <c r="O3325" s="143"/>
      <c r="P3325" s="143"/>
      <c r="Q3325" s="143"/>
      <c r="R3325" s="144"/>
      <c r="S3325" s="144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</row>
    <row r="3326" ht="7.5" customHeight="1">
      <c r="A3326" s="1"/>
      <c r="B3326" s="120" t="s">
        <v>18</v>
      </c>
      <c r="C3326" s="107" t="s">
        <v>756</v>
      </c>
      <c r="D3326" s="177" t="s">
        <v>757</v>
      </c>
      <c r="E3326" s="122"/>
      <c r="F3326" s="122"/>
      <c r="G3326" s="122"/>
      <c r="H3326" s="122"/>
      <c r="I3326" s="122"/>
      <c r="J3326" s="122"/>
      <c r="K3326" s="122"/>
      <c r="L3326" s="201"/>
      <c r="M3326" s="201"/>
      <c r="N3326" s="122"/>
      <c r="O3326" s="122"/>
      <c r="P3326" s="122"/>
      <c r="Q3326" s="122"/>
      <c r="R3326" s="202" t="s">
        <v>21</v>
      </c>
      <c r="S3326" s="501" t="s">
        <v>758</v>
      </c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</row>
    <row r="3327" ht="7.5" customHeight="1">
      <c r="A3327" s="25"/>
      <c r="B3327" s="24"/>
      <c r="C3327" s="24"/>
      <c r="D3327" s="24"/>
      <c r="E3327" s="126"/>
      <c r="F3327" s="126"/>
      <c r="G3327" s="126"/>
      <c r="H3327" s="126"/>
      <c r="I3327" s="126"/>
      <c r="J3327" s="126"/>
      <c r="K3327" s="126"/>
      <c r="L3327" s="123"/>
      <c r="M3327" s="123"/>
      <c r="N3327" s="126"/>
      <c r="O3327" s="126"/>
      <c r="P3327" s="126"/>
      <c r="Q3327" s="126"/>
      <c r="R3327" s="20"/>
      <c r="S3327" s="24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</row>
    <row r="3328" ht="7.5" customHeight="1">
      <c r="A3328" s="25"/>
      <c r="B3328" s="24"/>
      <c r="C3328" s="24"/>
      <c r="D3328" s="24"/>
      <c r="E3328" s="126"/>
      <c r="F3328" s="130"/>
      <c r="G3328" s="126"/>
      <c r="H3328" s="126"/>
      <c r="I3328" s="126"/>
      <c r="J3328" s="126"/>
      <c r="K3328" s="126"/>
      <c r="L3328" s="123"/>
      <c r="M3328" s="123"/>
      <c r="N3328" s="126"/>
      <c r="O3328" s="126"/>
      <c r="P3328" s="126"/>
      <c r="Q3328" s="126"/>
      <c r="R3328" s="129"/>
      <c r="S3328" s="24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</row>
    <row r="3329" ht="7.5" customHeight="1">
      <c r="A3329" s="25"/>
      <c r="B3329" s="24"/>
      <c r="C3329" s="24"/>
      <c r="D3329" s="24"/>
      <c r="E3329" s="126"/>
      <c r="F3329" s="20"/>
      <c r="G3329" s="126"/>
      <c r="H3329" s="126"/>
      <c r="I3329" s="126"/>
      <c r="J3329" s="126"/>
      <c r="K3329" s="126"/>
      <c r="L3329" s="123"/>
      <c r="M3329" s="123"/>
      <c r="N3329" s="126"/>
      <c r="O3329" s="126"/>
      <c r="P3329" s="126"/>
      <c r="Q3329" s="126"/>
      <c r="R3329" s="123"/>
      <c r="S3329" s="24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</row>
    <row r="3330" ht="7.5" customHeight="1">
      <c r="A3330" s="1"/>
      <c r="B3330" s="24"/>
      <c r="C3330" s="24"/>
      <c r="D3330" s="24"/>
      <c r="E3330" s="128"/>
      <c r="F3330" s="128"/>
      <c r="G3330" s="128"/>
      <c r="H3330" s="128"/>
      <c r="I3330" s="128"/>
      <c r="J3330" s="128"/>
      <c r="K3330" s="128"/>
      <c r="L3330" s="123"/>
      <c r="M3330" s="123"/>
      <c r="N3330" s="126"/>
      <c r="O3330" s="126"/>
      <c r="P3330" s="126"/>
      <c r="Q3330" s="126"/>
      <c r="R3330" s="123"/>
      <c r="S3330" s="20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</row>
    <row r="3331" ht="7.5" customHeight="1">
      <c r="A3331" s="1"/>
      <c r="B3331" s="24"/>
      <c r="C3331" s="24"/>
      <c r="D3331" s="24"/>
      <c r="E3331" s="128"/>
      <c r="F3331" s="128"/>
      <c r="G3331" s="128"/>
      <c r="H3331" s="128"/>
      <c r="I3331" s="128"/>
      <c r="J3331" s="128"/>
      <c r="K3331" s="128"/>
      <c r="L3331" s="123"/>
      <c r="M3331" s="123"/>
      <c r="N3331" s="126"/>
      <c r="O3331" s="126"/>
      <c r="P3331" s="126"/>
      <c r="Q3331" s="126"/>
      <c r="R3331" s="124" t="s">
        <v>21</v>
      </c>
      <c r="S3331" s="127" t="s">
        <v>759</v>
      </c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</row>
    <row r="3332" ht="7.5" customHeight="1">
      <c r="A3332" s="1"/>
      <c r="B3332" s="24"/>
      <c r="C3332" s="24"/>
      <c r="D3332" s="24"/>
      <c r="E3332" s="128"/>
      <c r="F3332" s="128"/>
      <c r="G3332" s="128"/>
      <c r="H3332" s="128"/>
      <c r="I3332" s="128"/>
      <c r="J3332" s="128"/>
      <c r="K3332" s="128"/>
      <c r="L3332" s="123"/>
      <c r="M3332" s="123"/>
      <c r="N3332" s="126"/>
      <c r="O3332" s="126"/>
      <c r="P3332" s="126"/>
      <c r="Q3332" s="126"/>
      <c r="R3332" s="20"/>
      <c r="S3332" s="24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</row>
    <row r="3333" ht="7.5" customHeight="1">
      <c r="A3333" s="1"/>
      <c r="B3333" s="24"/>
      <c r="C3333" s="24"/>
      <c r="D3333" s="24"/>
      <c r="E3333" s="123"/>
      <c r="F3333" s="126"/>
      <c r="G3333" s="126"/>
      <c r="H3333" s="126"/>
      <c r="I3333" s="123"/>
      <c r="J3333" s="123"/>
      <c r="K3333" s="123"/>
      <c r="L3333" s="123"/>
      <c r="M3333" s="123"/>
      <c r="N3333" s="126"/>
      <c r="O3333" s="126"/>
      <c r="P3333" s="126"/>
      <c r="Q3333" s="126"/>
      <c r="R3333" s="123"/>
      <c r="S3333" s="24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</row>
    <row r="3334" ht="7.5" customHeight="1">
      <c r="A3334" s="1"/>
      <c r="B3334" s="24"/>
      <c r="C3334" s="24"/>
      <c r="D3334" s="24"/>
      <c r="E3334" s="128"/>
      <c r="F3334" s="128"/>
      <c r="G3334" s="128"/>
      <c r="H3334" s="128"/>
      <c r="I3334" s="128"/>
      <c r="J3334" s="128"/>
      <c r="K3334" s="128"/>
      <c r="L3334" s="123"/>
      <c r="M3334" s="123"/>
      <c r="N3334" s="126"/>
      <c r="O3334" s="126"/>
      <c r="P3334" s="126"/>
      <c r="Q3334" s="126"/>
      <c r="R3334" s="129"/>
      <c r="S3334" s="24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</row>
    <row r="3335" ht="7.5" customHeight="1">
      <c r="A3335" s="1"/>
      <c r="B3335" s="24"/>
      <c r="C3335" s="24"/>
      <c r="D3335" s="24"/>
      <c r="E3335" s="123"/>
      <c r="F3335" s="123"/>
      <c r="G3335" s="126"/>
      <c r="H3335" s="123"/>
      <c r="I3335" s="123"/>
      <c r="J3335" s="123"/>
      <c r="K3335" s="123"/>
      <c r="L3335" s="123"/>
      <c r="M3335" s="123"/>
      <c r="N3335" s="123"/>
      <c r="O3335" s="123"/>
      <c r="P3335" s="123"/>
      <c r="Q3335" s="123"/>
      <c r="R3335" s="129"/>
      <c r="S3335" s="20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</row>
    <row r="3336" ht="7.5" customHeight="1">
      <c r="A3336" s="1"/>
      <c r="B3336" s="24"/>
      <c r="C3336" s="24"/>
      <c r="D3336" s="24"/>
      <c r="E3336" s="123"/>
      <c r="F3336" s="123"/>
      <c r="G3336" s="126"/>
      <c r="H3336" s="123"/>
      <c r="I3336" s="123"/>
      <c r="J3336" s="123"/>
      <c r="K3336" s="123"/>
      <c r="L3336" s="123"/>
      <c r="M3336" s="123"/>
      <c r="N3336" s="123"/>
      <c r="O3336" s="123"/>
      <c r="P3336" s="123"/>
      <c r="Q3336" s="123"/>
      <c r="R3336" s="124" t="s">
        <v>21</v>
      </c>
      <c r="S3336" s="127" t="s">
        <v>746</v>
      </c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6"/>
    </row>
    <row r="3337" ht="7.5" customHeight="1">
      <c r="A3337" s="1"/>
      <c r="B3337" s="24"/>
      <c r="C3337" s="24"/>
      <c r="D3337" s="24"/>
      <c r="E3337" s="126"/>
      <c r="F3337" s="126"/>
      <c r="G3337" s="126"/>
      <c r="H3337" s="126"/>
      <c r="I3337" s="126"/>
      <c r="J3337" s="126"/>
      <c r="K3337" s="126"/>
      <c r="L3337" s="123"/>
      <c r="M3337" s="123"/>
      <c r="N3337" s="126"/>
      <c r="O3337" s="126"/>
      <c r="P3337" s="126"/>
      <c r="Q3337" s="126"/>
      <c r="R3337" s="20"/>
      <c r="S3337" s="20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</row>
    <row r="3338" ht="7.5" customHeight="1">
      <c r="A3338" s="1"/>
      <c r="B3338" s="24"/>
      <c r="C3338" s="24"/>
      <c r="D3338" s="24"/>
      <c r="E3338" s="338" t="s">
        <v>25</v>
      </c>
      <c r="F3338" s="134">
        <v>5663.0</v>
      </c>
      <c r="G3338" s="503">
        <f>ROUND(F3338*mark_up,0)</f>
        <v>24861</v>
      </c>
      <c r="H3338" s="137"/>
      <c r="I3338" s="135" t="s">
        <v>25</v>
      </c>
      <c r="J3338" s="137"/>
      <c r="K3338" s="135" t="s">
        <v>25</v>
      </c>
      <c r="L3338" s="136"/>
      <c r="M3338" s="135" t="s">
        <v>25</v>
      </c>
      <c r="N3338" s="136"/>
      <c r="O3338" s="135" t="s">
        <v>25</v>
      </c>
      <c r="P3338" s="136"/>
      <c r="Q3338" s="135" t="s">
        <v>25</v>
      </c>
      <c r="R3338" s="124" t="s">
        <v>21</v>
      </c>
      <c r="S3338" s="127" t="s">
        <v>755</v>
      </c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</row>
    <row r="3339" ht="7.5" customHeight="1">
      <c r="A3339" s="1"/>
      <c r="B3339" s="24"/>
      <c r="C3339" s="24"/>
      <c r="D3339" s="24"/>
      <c r="E3339" s="132"/>
      <c r="F3339" s="87"/>
      <c r="G3339" s="87"/>
      <c r="H3339" s="87"/>
      <c r="I3339" s="87"/>
      <c r="J3339" s="87"/>
      <c r="K3339" s="87"/>
      <c r="L3339" s="138"/>
      <c r="M3339" s="87"/>
      <c r="N3339" s="138"/>
      <c r="O3339" s="87"/>
      <c r="P3339" s="138"/>
      <c r="Q3339" s="87"/>
      <c r="R3339" s="20"/>
      <c r="S3339" s="24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</row>
    <row r="3340" ht="7.5" customHeight="1">
      <c r="A3340" s="1"/>
      <c r="B3340" s="24"/>
      <c r="C3340" s="24"/>
      <c r="D3340" s="24"/>
      <c r="E3340" s="123"/>
      <c r="F3340" s="123"/>
      <c r="G3340" s="126"/>
      <c r="H3340" s="123"/>
      <c r="I3340" s="123"/>
      <c r="J3340" s="123"/>
      <c r="K3340" s="123"/>
      <c r="L3340" s="123"/>
      <c r="M3340" s="123"/>
      <c r="N3340" s="123"/>
      <c r="O3340" s="123"/>
      <c r="P3340" s="123"/>
      <c r="Q3340" s="123"/>
      <c r="R3340" s="129"/>
      <c r="S3340" s="20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</row>
    <row r="3341" ht="7.5" customHeight="1">
      <c r="A3341" s="1"/>
      <c r="B3341" s="24"/>
      <c r="C3341" s="24"/>
      <c r="D3341" s="24"/>
      <c r="E3341" s="123"/>
      <c r="F3341" s="126"/>
      <c r="G3341" s="126"/>
      <c r="H3341" s="126"/>
      <c r="I3341" s="123"/>
      <c r="J3341" s="123"/>
      <c r="K3341" s="123"/>
      <c r="L3341" s="123"/>
      <c r="M3341" s="123"/>
      <c r="N3341" s="126"/>
      <c r="O3341" s="126"/>
      <c r="P3341" s="126"/>
      <c r="Q3341" s="126"/>
      <c r="R3341" s="124" t="s">
        <v>21</v>
      </c>
      <c r="S3341" s="127" t="s">
        <v>760</v>
      </c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</row>
    <row r="3342" ht="7.5" customHeight="1">
      <c r="A3342" s="1"/>
      <c r="B3342" s="24"/>
      <c r="C3342" s="24"/>
      <c r="D3342" s="24"/>
      <c r="E3342" s="126"/>
      <c r="F3342" s="126"/>
      <c r="G3342" s="126"/>
      <c r="H3342" s="126"/>
      <c r="I3342" s="123"/>
      <c r="J3342" s="123"/>
      <c r="K3342" s="126"/>
      <c r="L3342" s="123"/>
      <c r="M3342" s="123"/>
      <c r="N3342" s="126"/>
      <c r="O3342" s="126"/>
      <c r="P3342" s="126"/>
      <c r="Q3342" s="126"/>
      <c r="R3342" s="20"/>
      <c r="S3342" s="24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</row>
    <row r="3343" ht="7.5" customHeight="1">
      <c r="A3343" s="1"/>
      <c r="B3343" s="24"/>
      <c r="C3343" s="24"/>
      <c r="D3343" s="24"/>
      <c r="E3343" s="126"/>
      <c r="F3343" s="126"/>
      <c r="G3343" s="126"/>
      <c r="H3343" s="126"/>
      <c r="I3343" s="123"/>
      <c r="J3343" s="123"/>
      <c r="K3343" s="126"/>
      <c r="L3343" s="123"/>
      <c r="M3343" s="123"/>
      <c r="N3343" s="126"/>
      <c r="O3343" s="126"/>
      <c r="P3343" s="126"/>
      <c r="Q3343" s="126"/>
      <c r="R3343" s="129"/>
      <c r="S3343" s="20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</row>
    <row r="3344" ht="7.5" customHeight="1">
      <c r="A3344" s="1"/>
      <c r="B3344" s="24"/>
      <c r="C3344" s="24"/>
      <c r="D3344" s="24"/>
      <c r="E3344" s="126"/>
      <c r="F3344" s="126"/>
      <c r="G3344" s="126"/>
      <c r="H3344" s="126"/>
      <c r="I3344" s="123"/>
      <c r="J3344" s="123"/>
      <c r="K3344" s="126"/>
      <c r="L3344" s="123"/>
      <c r="M3344" s="123"/>
      <c r="N3344" s="126"/>
      <c r="O3344" s="126"/>
      <c r="P3344" s="126"/>
      <c r="Q3344" s="126"/>
      <c r="R3344" s="124" t="s">
        <v>21</v>
      </c>
      <c r="S3344" s="127" t="s">
        <v>761</v>
      </c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</row>
    <row r="3345" ht="7.5" customHeight="1">
      <c r="A3345" s="1"/>
      <c r="B3345" s="24"/>
      <c r="C3345" s="24"/>
      <c r="D3345" s="24"/>
      <c r="E3345" s="126"/>
      <c r="F3345" s="126"/>
      <c r="G3345" s="126"/>
      <c r="H3345" s="126"/>
      <c r="I3345" s="123"/>
      <c r="J3345" s="123"/>
      <c r="K3345" s="126"/>
      <c r="L3345" s="123"/>
      <c r="M3345" s="123"/>
      <c r="N3345" s="126"/>
      <c r="O3345" s="126"/>
      <c r="P3345" s="126"/>
      <c r="Q3345" s="126"/>
      <c r="R3345" s="20"/>
      <c r="S3345" s="24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</row>
    <row r="3346" ht="7.5" customHeight="1">
      <c r="A3346" s="1"/>
      <c r="B3346" s="24"/>
      <c r="C3346" s="24"/>
      <c r="D3346" s="24"/>
      <c r="E3346" s="126"/>
      <c r="F3346" s="126"/>
      <c r="G3346" s="126"/>
      <c r="H3346" s="126"/>
      <c r="I3346" s="123"/>
      <c r="J3346" s="123"/>
      <c r="K3346" s="126"/>
      <c r="L3346" s="123"/>
      <c r="M3346" s="123"/>
      <c r="N3346" s="126"/>
      <c r="O3346" s="126"/>
      <c r="P3346" s="126"/>
      <c r="Q3346" s="126"/>
      <c r="R3346" s="123"/>
      <c r="S3346" s="20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</row>
    <row r="3347" ht="7.5" customHeight="1">
      <c r="A3347" s="25"/>
      <c r="B3347" s="24"/>
      <c r="C3347" s="24"/>
      <c r="D3347" s="24"/>
      <c r="E3347" s="126"/>
      <c r="F3347" s="126"/>
      <c r="G3347" s="126"/>
      <c r="H3347" s="126"/>
      <c r="I3347" s="123"/>
      <c r="J3347" s="123"/>
      <c r="K3347" s="126"/>
      <c r="L3347" s="123"/>
      <c r="M3347" s="123"/>
      <c r="N3347" s="126"/>
      <c r="O3347" s="126"/>
      <c r="P3347" s="126"/>
      <c r="Q3347" s="126"/>
      <c r="R3347" s="124" t="s">
        <v>21</v>
      </c>
      <c r="S3347" s="127" t="s">
        <v>762</v>
      </c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</row>
    <row r="3348" ht="7.5" customHeight="1">
      <c r="A3348" s="25"/>
      <c r="B3348" s="24"/>
      <c r="C3348" s="24"/>
      <c r="D3348" s="24"/>
      <c r="E3348" s="126"/>
      <c r="F3348" s="126"/>
      <c r="G3348" s="126"/>
      <c r="H3348" s="126"/>
      <c r="I3348" s="123"/>
      <c r="J3348" s="123"/>
      <c r="K3348" s="126"/>
      <c r="L3348" s="123"/>
      <c r="M3348" s="123"/>
      <c r="N3348" s="126"/>
      <c r="O3348" s="126"/>
      <c r="P3348" s="126"/>
      <c r="Q3348" s="126"/>
      <c r="R3348" s="20"/>
      <c r="S3348" s="24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</row>
    <row r="3349" ht="7.5" customHeight="1">
      <c r="A3349" s="25"/>
      <c r="B3349" s="24"/>
      <c r="C3349" s="24"/>
      <c r="D3349" s="24"/>
      <c r="E3349" s="126"/>
      <c r="F3349" s="126"/>
      <c r="G3349" s="126"/>
      <c r="H3349" s="123"/>
      <c r="I3349" s="123"/>
      <c r="J3349" s="123"/>
      <c r="K3349" s="126"/>
      <c r="L3349" s="123"/>
      <c r="M3349" s="123"/>
      <c r="N3349" s="126"/>
      <c r="O3349" s="126"/>
      <c r="P3349" s="126"/>
      <c r="Q3349" s="126"/>
      <c r="R3349" s="123"/>
      <c r="S3349" s="20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</row>
    <row r="3350" ht="7.5" customHeight="1">
      <c r="A3350" s="1"/>
      <c r="B3350" s="24"/>
      <c r="C3350" s="20"/>
      <c r="D3350" s="24"/>
      <c r="E3350" s="126"/>
      <c r="F3350" s="126"/>
      <c r="G3350" s="126"/>
      <c r="H3350" s="123"/>
      <c r="I3350" s="123"/>
      <c r="J3350" s="123"/>
      <c r="K3350" s="126"/>
      <c r="L3350" s="123"/>
      <c r="M3350" s="123"/>
      <c r="N3350" s="126"/>
      <c r="O3350" s="126"/>
      <c r="P3350" s="126"/>
      <c r="Q3350" s="126"/>
      <c r="R3350" s="123"/>
      <c r="S3350" s="142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</row>
    <row r="3351" ht="7.5" customHeight="1">
      <c r="A3351" s="1"/>
      <c r="B3351" s="24"/>
      <c r="C3351" s="94" t="s">
        <v>763</v>
      </c>
      <c r="D3351" s="24"/>
      <c r="E3351" s="126"/>
      <c r="F3351" s="126"/>
      <c r="G3351" s="126"/>
      <c r="H3351" s="123"/>
      <c r="I3351" s="126"/>
      <c r="J3351" s="126"/>
      <c r="K3351" s="126"/>
      <c r="L3351" s="123"/>
      <c r="M3351" s="123"/>
      <c r="N3351" s="126"/>
      <c r="O3351" s="126"/>
      <c r="P3351" s="126"/>
      <c r="Q3351" s="126"/>
      <c r="R3351" s="123"/>
      <c r="S3351" s="142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</row>
    <row r="3352" ht="7.5" customHeight="1">
      <c r="A3352" s="1"/>
      <c r="B3352" s="24"/>
      <c r="C3352" s="24"/>
      <c r="D3352" s="24"/>
      <c r="E3352" s="126"/>
      <c r="F3352" s="126"/>
      <c r="G3352" s="126"/>
      <c r="H3352" s="126"/>
      <c r="I3352" s="126"/>
      <c r="J3352" s="126"/>
      <c r="K3352" s="126"/>
      <c r="L3352" s="126"/>
      <c r="M3352" s="126"/>
      <c r="N3352" s="126"/>
      <c r="O3352" s="126"/>
      <c r="P3352" s="126"/>
      <c r="Q3352" s="126"/>
      <c r="R3352" s="126"/>
      <c r="S3352" s="142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</row>
    <row r="3353" ht="7.5" customHeight="1">
      <c r="A3353" s="1"/>
      <c r="B3353" s="98"/>
      <c r="C3353" s="98"/>
      <c r="D3353" s="98"/>
      <c r="E3353" s="143"/>
      <c r="F3353" s="143"/>
      <c r="G3353" s="143"/>
      <c r="H3353" s="143"/>
      <c r="I3353" s="143"/>
      <c r="J3353" s="143"/>
      <c r="K3353" s="143"/>
      <c r="L3353" s="143"/>
      <c r="M3353" s="143"/>
      <c r="N3353" s="143"/>
      <c r="O3353" s="143"/>
      <c r="P3353" s="143"/>
      <c r="Q3353" s="143"/>
      <c r="R3353" s="143"/>
      <c r="S3353" s="145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</row>
    <row r="3354" ht="11.25" customHeight="1">
      <c r="A3354" s="1"/>
      <c r="B3354" s="351"/>
      <c r="C3354" s="32"/>
      <c r="D3354" s="32"/>
      <c r="E3354" s="32"/>
      <c r="F3354" s="32"/>
      <c r="G3354" s="32"/>
      <c r="H3354" s="32"/>
      <c r="I3354" s="32"/>
      <c r="J3354" s="32"/>
      <c r="K3354" s="32"/>
      <c r="L3354" s="32"/>
      <c r="M3354" s="32"/>
      <c r="N3354" s="32"/>
      <c r="O3354" s="32"/>
      <c r="P3354" s="32"/>
      <c r="Q3354" s="32"/>
      <c r="R3354" s="32"/>
      <c r="S3354" s="165" t="s">
        <v>43</v>
      </c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</row>
    <row r="3355" ht="11.25" customHeight="1">
      <c r="A3355" s="1"/>
      <c r="B3355" s="54"/>
      <c r="C3355" s="88"/>
      <c r="D3355" s="54"/>
      <c r="E3355" s="54"/>
      <c r="F3355" s="54"/>
      <c r="G3355" s="54"/>
      <c r="H3355" s="54"/>
      <c r="I3355" s="54"/>
      <c r="J3355" s="54"/>
      <c r="K3355" s="54"/>
      <c r="L3355" s="54"/>
      <c r="M3355" s="54"/>
      <c r="N3355" s="54"/>
      <c r="O3355" s="54"/>
      <c r="P3355" s="54"/>
      <c r="Q3355" s="54"/>
      <c r="R3355" s="58"/>
      <c r="S3355" s="87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</row>
    <row r="3356" ht="11.25" customHeight="1">
      <c r="A3356" s="1"/>
      <c r="B3356" s="352" t="s">
        <v>764</v>
      </c>
      <c r="C3356" s="353"/>
      <c r="D3356" s="353"/>
      <c r="E3356" s="353"/>
      <c r="F3356" s="353"/>
      <c r="G3356" s="353"/>
      <c r="H3356" s="353"/>
      <c r="I3356" s="353"/>
      <c r="J3356" s="353"/>
      <c r="K3356" s="353"/>
      <c r="L3356" s="353"/>
      <c r="M3356" s="353"/>
      <c r="N3356" s="353"/>
      <c r="O3356" s="353"/>
      <c r="P3356" s="353"/>
      <c r="Q3356" s="353"/>
      <c r="R3356" s="353"/>
      <c r="S3356" s="353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</row>
    <row r="3357" ht="61.5" customHeight="1">
      <c r="A3357" s="1"/>
      <c r="B3357" s="2"/>
      <c r="C3357" s="3"/>
      <c r="D3357" s="3"/>
      <c r="E3357" s="61"/>
      <c r="F3357" s="61"/>
      <c r="G3357" s="61"/>
      <c r="H3357" s="61"/>
      <c r="I3357" s="61"/>
      <c r="J3357" s="61"/>
      <c r="K3357" s="61"/>
      <c r="L3357" s="61"/>
      <c r="M3357" s="61"/>
      <c r="N3357" s="432"/>
      <c r="O3357" s="62" t="s">
        <v>5</v>
      </c>
      <c r="P3357" s="63"/>
      <c r="Q3357" s="63"/>
      <c r="R3357" s="63"/>
      <c r="S3357" s="64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</row>
    <row r="3358" ht="34.5" customHeight="1">
      <c r="A3358" s="1"/>
      <c r="B3358" s="222" t="s">
        <v>6</v>
      </c>
      <c r="C3358" s="222" t="s">
        <v>7</v>
      </c>
      <c r="D3358" s="222" t="s">
        <v>8</v>
      </c>
      <c r="E3358" s="222" t="s">
        <v>9</v>
      </c>
      <c r="F3358" s="223" t="s">
        <v>10</v>
      </c>
      <c r="G3358" s="224" t="s">
        <v>11</v>
      </c>
      <c r="H3358" s="223" t="s">
        <v>10</v>
      </c>
      <c r="I3358" s="224" t="s">
        <v>12</v>
      </c>
      <c r="J3358" s="223" t="s">
        <v>10</v>
      </c>
      <c r="K3358" s="224" t="s">
        <v>13</v>
      </c>
      <c r="L3358" s="223" t="s">
        <v>10</v>
      </c>
      <c r="M3358" s="224" t="s">
        <v>14</v>
      </c>
      <c r="N3358" s="223" t="s">
        <v>10</v>
      </c>
      <c r="O3358" s="224" t="s">
        <v>15</v>
      </c>
      <c r="P3358" s="223" t="s">
        <v>10</v>
      </c>
      <c r="Q3358" s="224" t="s">
        <v>16</v>
      </c>
      <c r="R3358" s="225" t="s">
        <v>17</v>
      </c>
      <c r="S3358" s="115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</row>
    <row r="3359" ht="7.5" customHeight="1">
      <c r="A3359" s="1"/>
      <c r="B3359" s="120" t="s">
        <v>18</v>
      </c>
      <c r="C3359" s="107" t="s">
        <v>765</v>
      </c>
      <c r="D3359" s="177" t="s">
        <v>766</v>
      </c>
      <c r="E3359" s="122"/>
      <c r="F3359" s="122"/>
      <c r="G3359" s="122"/>
      <c r="H3359" s="122"/>
      <c r="I3359" s="122"/>
      <c r="J3359" s="122"/>
      <c r="K3359" s="122"/>
      <c r="L3359" s="201"/>
      <c r="M3359" s="201"/>
      <c r="N3359" s="122"/>
      <c r="O3359" s="122"/>
      <c r="P3359" s="122"/>
      <c r="Q3359" s="122"/>
      <c r="R3359" s="202" t="s">
        <v>21</v>
      </c>
      <c r="S3359" s="501" t="s">
        <v>758</v>
      </c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</row>
    <row r="3360" ht="7.5" customHeight="1">
      <c r="A3360" s="1"/>
      <c r="B3360" s="24"/>
      <c r="C3360" s="24"/>
      <c r="D3360" s="24"/>
      <c r="E3360" s="126"/>
      <c r="F3360" s="126"/>
      <c r="G3360" s="126"/>
      <c r="H3360" s="126"/>
      <c r="I3360" s="126"/>
      <c r="J3360" s="126"/>
      <c r="K3360" s="126"/>
      <c r="L3360" s="123"/>
      <c r="M3360" s="123"/>
      <c r="N3360" s="126"/>
      <c r="O3360" s="126"/>
      <c r="P3360" s="126"/>
      <c r="Q3360" s="126"/>
      <c r="R3360" s="20"/>
      <c r="S3360" s="24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</row>
    <row r="3361" ht="7.5" customHeight="1">
      <c r="A3361" s="1"/>
      <c r="B3361" s="24"/>
      <c r="C3361" s="24"/>
      <c r="D3361" s="24"/>
      <c r="E3361" s="126"/>
      <c r="F3361" s="130"/>
      <c r="G3361" s="126"/>
      <c r="H3361" s="126"/>
      <c r="I3361" s="126"/>
      <c r="J3361" s="126"/>
      <c r="K3361" s="126"/>
      <c r="L3361" s="123"/>
      <c r="M3361" s="123"/>
      <c r="N3361" s="126"/>
      <c r="O3361" s="126"/>
      <c r="P3361" s="126"/>
      <c r="Q3361" s="126"/>
      <c r="R3361" s="129"/>
      <c r="S3361" s="24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</row>
    <row r="3362" ht="7.5" customHeight="1">
      <c r="A3362" s="1"/>
      <c r="B3362" s="24"/>
      <c r="C3362" s="24"/>
      <c r="D3362" s="24"/>
      <c r="E3362" s="126"/>
      <c r="F3362" s="20"/>
      <c r="G3362" s="126"/>
      <c r="H3362" s="126"/>
      <c r="I3362" s="126"/>
      <c r="J3362" s="126"/>
      <c r="K3362" s="126"/>
      <c r="L3362" s="123"/>
      <c r="M3362" s="123"/>
      <c r="N3362" s="126"/>
      <c r="O3362" s="126"/>
      <c r="P3362" s="126"/>
      <c r="Q3362" s="126"/>
      <c r="R3362" s="123"/>
      <c r="S3362" s="24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</row>
    <row r="3363" ht="7.5" customHeight="1">
      <c r="A3363" s="1"/>
      <c r="B3363" s="24"/>
      <c r="C3363" s="24"/>
      <c r="D3363" s="24"/>
      <c r="E3363" s="128"/>
      <c r="F3363" s="128"/>
      <c r="G3363" s="128"/>
      <c r="H3363" s="128"/>
      <c r="I3363" s="128"/>
      <c r="J3363" s="128"/>
      <c r="K3363" s="128"/>
      <c r="L3363" s="123"/>
      <c r="M3363" s="123"/>
      <c r="N3363" s="126"/>
      <c r="O3363" s="126"/>
      <c r="P3363" s="126"/>
      <c r="Q3363" s="126"/>
      <c r="R3363" s="123"/>
      <c r="S3363" s="20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</row>
    <row r="3364" ht="7.5" customHeight="1">
      <c r="A3364" s="1"/>
      <c r="B3364" s="24"/>
      <c r="C3364" s="24"/>
      <c r="D3364" s="24"/>
      <c r="E3364" s="128"/>
      <c r="F3364" s="128"/>
      <c r="G3364" s="128"/>
      <c r="H3364" s="128"/>
      <c r="I3364" s="128"/>
      <c r="J3364" s="128"/>
      <c r="K3364" s="128"/>
      <c r="L3364" s="123"/>
      <c r="M3364" s="123"/>
      <c r="N3364" s="126"/>
      <c r="O3364" s="126"/>
      <c r="P3364" s="126"/>
      <c r="Q3364" s="126"/>
      <c r="R3364" s="124" t="s">
        <v>21</v>
      </c>
      <c r="S3364" s="127" t="s">
        <v>759</v>
      </c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</row>
    <row r="3365" ht="7.5" customHeight="1">
      <c r="A3365" s="1"/>
      <c r="B3365" s="24"/>
      <c r="C3365" s="24"/>
      <c r="D3365" s="24"/>
      <c r="E3365" s="128"/>
      <c r="F3365" s="128"/>
      <c r="G3365" s="128"/>
      <c r="H3365" s="128"/>
      <c r="I3365" s="128"/>
      <c r="J3365" s="128"/>
      <c r="K3365" s="128"/>
      <c r="L3365" s="123"/>
      <c r="M3365" s="123"/>
      <c r="N3365" s="126"/>
      <c r="O3365" s="126"/>
      <c r="P3365" s="126"/>
      <c r="Q3365" s="126"/>
      <c r="R3365" s="20"/>
      <c r="S3365" s="24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</row>
    <row r="3366" ht="7.5" customHeight="1">
      <c r="A3366" s="1"/>
      <c r="B3366" s="24"/>
      <c r="C3366" s="24"/>
      <c r="D3366" s="24"/>
      <c r="E3366" s="123"/>
      <c r="F3366" s="126"/>
      <c r="G3366" s="126"/>
      <c r="H3366" s="126"/>
      <c r="I3366" s="123"/>
      <c r="J3366" s="123"/>
      <c r="K3366" s="123"/>
      <c r="L3366" s="123"/>
      <c r="M3366" s="123"/>
      <c r="N3366" s="126"/>
      <c r="O3366" s="126"/>
      <c r="P3366" s="126"/>
      <c r="Q3366" s="126"/>
      <c r="R3366" s="123"/>
      <c r="S3366" s="24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</row>
    <row r="3367" ht="7.5" customHeight="1">
      <c r="A3367" s="1"/>
      <c r="B3367" s="24"/>
      <c r="C3367" s="24"/>
      <c r="D3367" s="24"/>
      <c r="E3367" s="128"/>
      <c r="F3367" s="128"/>
      <c r="G3367" s="128"/>
      <c r="H3367" s="128"/>
      <c r="I3367" s="128"/>
      <c r="J3367" s="128"/>
      <c r="K3367" s="128"/>
      <c r="L3367" s="123"/>
      <c r="M3367" s="123"/>
      <c r="N3367" s="126"/>
      <c r="O3367" s="126"/>
      <c r="P3367" s="126"/>
      <c r="Q3367" s="126"/>
      <c r="R3367" s="129"/>
      <c r="S3367" s="24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</row>
    <row r="3368" ht="7.5" customHeight="1">
      <c r="A3368" s="6"/>
      <c r="B3368" s="24"/>
      <c r="C3368" s="24"/>
      <c r="D3368" s="24"/>
      <c r="E3368" s="123"/>
      <c r="F3368" s="123"/>
      <c r="G3368" s="126"/>
      <c r="H3368" s="123"/>
      <c r="I3368" s="123"/>
      <c r="J3368" s="123"/>
      <c r="K3368" s="123"/>
      <c r="L3368" s="123"/>
      <c r="M3368" s="123"/>
      <c r="N3368" s="123"/>
      <c r="O3368" s="123"/>
      <c r="P3368" s="123"/>
      <c r="Q3368" s="123"/>
      <c r="R3368" s="129"/>
      <c r="S3368" s="20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</row>
    <row r="3369" ht="7.5" customHeight="1">
      <c r="A3369" s="25"/>
      <c r="B3369" s="24"/>
      <c r="C3369" s="24"/>
      <c r="D3369" s="24"/>
      <c r="E3369" s="123"/>
      <c r="F3369" s="123"/>
      <c r="G3369" s="126"/>
      <c r="H3369" s="123"/>
      <c r="I3369" s="123"/>
      <c r="J3369" s="123"/>
      <c r="K3369" s="123"/>
      <c r="L3369" s="123"/>
      <c r="M3369" s="123"/>
      <c r="N3369" s="123"/>
      <c r="O3369" s="123"/>
      <c r="P3369" s="123"/>
      <c r="Q3369" s="123"/>
      <c r="R3369" s="124" t="s">
        <v>21</v>
      </c>
      <c r="S3369" s="127" t="s">
        <v>746</v>
      </c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</row>
    <row r="3370" ht="7.5" customHeight="1">
      <c r="A3370" s="25"/>
      <c r="B3370" s="24"/>
      <c r="C3370" s="24"/>
      <c r="D3370" s="24"/>
      <c r="E3370" s="126"/>
      <c r="F3370" s="126"/>
      <c r="G3370" s="126"/>
      <c r="H3370" s="126"/>
      <c r="I3370" s="126"/>
      <c r="J3370" s="126"/>
      <c r="K3370" s="126"/>
      <c r="L3370" s="123"/>
      <c r="M3370" s="123"/>
      <c r="N3370" s="126"/>
      <c r="O3370" s="126"/>
      <c r="P3370" s="126"/>
      <c r="Q3370" s="126"/>
      <c r="R3370" s="20"/>
      <c r="S3370" s="20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</row>
    <row r="3371" ht="7.5" customHeight="1">
      <c r="A3371" s="1"/>
      <c r="B3371" s="24"/>
      <c r="C3371" s="24"/>
      <c r="D3371" s="24"/>
      <c r="E3371" s="338" t="s">
        <v>25</v>
      </c>
      <c r="F3371" s="134">
        <v>6550.0</v>
      </c>
      <c r="G3371" s="503">
        <f>ROUND(F3371*mark_up,0)</f>
        <v>28755</v>
      </c>
      <c r="H3371" s="137"/>
      <c r="I3371" s="135" t="s">
        <v>25</v>
      </c>
      <c r="J3371" s="137"/>
      <c r="K3371" s="135" t="s">
        <v>25</v>
      </c>
      <c r="L3371" s="136"/>
      <c r="M3371" s="135" t="s">
        <v>25</v>
      </c>
      <c r="N3371" s="136"/>
      <c r="O3371" s="135" t="s">
        <v>25</v>
      </c>
      <c r="P3371" s="136"/>
      <c r="Q3371" s="135" t="s">
        <v>25</v>
      </c>
      <c r="R3371" s="124" t="s">
        <v>21</v>
      </c>
      <c r="S3371" s="127" t="s">
        <v>755</v>
      </c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</row>
    <row r="3372" ht="7.5" customHeight="1">
      <c r="A3372" s="1"/>
      <c r="B3372" s="24"/>
      <c r="C3372" s="24"/>
      <c r="D3372" s="24"/>
      <c r="E3372" s="132"/>
      <c r="F3372" s="87"/>
      <c r="G3372" s="87"/>
      <c r="H3372" s="87"/>
      <c r="I3372" s="87"/>
      <c r="J3372" s="87"/>
      <c r="K3372" s="87"/>
      <c r="L3372" s="138"/>
      <c r="M3372" s="87"/>
      <c r="N3372" s="138"/>
      <c r="O3372" s="87"/>
      <c r="P3372" s="138"/>
      <c r="Q3372" s="87"/>
      <c r="R3372" s="20"/>
      <c r="S3372" s="24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</row>
    <row r="3373" ht="7.5" customHeight="1">
      <c r="A3373" s="1"/>
      <c r="B3373" s="24"/>
      <c r="C3373" s="24"/>
      <c r="D3373" s="24"/>
      <c r="E3373" s="123"/>
      <c r="F3373" s="123"/>
      <c r="G3373" s="126"/>
      <c r="H3373" s="123"/>
      <c r="I3373" s="123"/>
      <c r="J3373" s="123"/>
      <c r="K3373" s="123"/>
      <c r="L3373" s="123"/>
      <c r="M3373" s="123"/>
      <c r="N3373" s="123"/>
      <c r="O3373" s="123"/>
      <c r="P3373" s="123"/>
      <c r="Q3373" s="123"/>
      <c r="R3373" s="129"/>
      <c r="S3373" s="20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</row>
    <row r="3374" ht="7.5" customHeight="1">
      <c r="A3374" s="1"/>
      <c r="B3374" s="24"/>
      <c r="C3374" s="24"/>
      <c r="D3374" s="24"/>
      <c r="E3374" s="123"/>
      <c r="F3374" s="123"/>
      <c r="G3374" s="126"/>
      <c r="H3374" s="123"/>
      <c r="I3374" s="123"/>
      <c r="J3374" s="123"/>
      <c r="K3374" s="123"/>
      <c r="L3374" s="123"/>
      <c r="M3374" s="123"/>
      <c r="N3374" s="126"/>
      <c r="O3374" s="126"/>
      <c r="P3374" s="126"/>
      <c r="Q3374" s="126"/>
      <c r="R3374" s="124" t="s">
        <v>21</v>
      </c>
      <c r="S3374" s="127" t="s">
        <v>760</v>
      </c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</row>
    <row r="3375" ht="7.5" customHeight="1">
      <c r="A3375" s="1"/>
      <c r="B3375" s="24"/>
      <c r="C3375" s="24"/>
      <c r="D3375" s="24"/>
      <c r="E3375" s="126"/>
      <c r="F3375" s="126"/>
      <c r="G3375" s="126"/>
      <c r="H3375" s="126"/>
      <c r="I3375" s="123"/>
      <c r="J3375" s="123"/>
      <c r="K3375" s="126"/>
      <c r="L3375" s="123"/>
      <c r="M3375" s="123"/>
      <c r="N3375" s="126"/>
      <c r="O3375" s="126"/>
      <c r="P3375" s="126"/>
      <c r="Q3375" s="126"/>
      <c r="R3375" s="20"/>
      <c r="S3375" s="24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</row>
    <row r="3376" ht="7.5" customHeight="1">
      <c r="A3376" s="1"/>
      <c r="B3376" s="24"/>
      <c r="C3376" s="24"/>
      <c r="D3376" s="24"/>
      <c r="E3376" s="126"/>
      <c r="F3376" s="126"/>
      <c r="G3376" s="126"/>
      <c r="H3376" s="126"/>
      <c r="I3376" s="123"/>
      <c r="J3376" s="123"/>
      <c r="K3376" s="126"/>
      <c r="L3376" s="123"/>
      <c r="M3376" s="123"/>
      <c r="N3376" s="126"/>
      <c r="O3376" s="126"/>
      <c r="P3376" s="126"/>
      <c r="Q3376" s="126"/>
      <c r="R3376" s="129"/>
      <c r="S3376" s="20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</row>
    <row r="3377" ht="7.5" customHeight="1">
      <c r="A3377" s="1"/>
      <c r="B3377" s="24"/>
      <c r="C3377" s="24"/>
      <c r="D3377" s="24"/>
      <c r="E3377" s="126"/>
      <c r="F3377" s="126"/>
      <c r="G3377" s="126"/>
      <c r="H3377" s="126"/>
      <c r="I3377" s="123"/>
      <c r="J3377" s="123"/>
      <c r="K3377" s="126"/>
      <c r="L3377" s="123"/>
      <c r="M3377" s="123"/>
      <c r="N3377" s="126"/>
      <c r="O3377" s="126"/>
      <c r="P3377" s="126"/>
      <c r="Q3377" s="126"/>
      <c r="R3377" s="124" t="s">
        <v>21</v>
      </c>
      <c r="S3377" s="127" t="s">
        <v>767</v>
      </c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</row>
    <row r="3378" ht="7.5" customHeight="1">
      <c r="A3378" s="1"/>
      <c r="B3378" s="24"/>
      <c r="C3378" s="24"/>
      <c r="D3378" s="24"/>
      <c r="E3378" s="126"/>
      <c r="F3378" s="126"/>
      <c r="G3378" s="126"/>
      <c r="H3378" s="126"/>
      <c r="I3378" s="123"/>
      <c r="J3378" s="123"/>
      <c r="K3378" s="126"/>
      <c r="L3378" s="123"/>
      <c r="M3378" s="123"/>
      <c r="N3378" s="126"/>
      <c r="O3378" s="126"/>
      <c r="P3378" s="126"/>
      <c r="Q3378" s="126"/>
      <c r="R3378" s="20"/>
      <c r="S3378" s="24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</row>
    <row r="3379" ht="7.5" customHeight="1">
      <c r="A3379" s="1"/>
      <c r="B3379" s="24"/>
      <c r="C3379" s="24"/>
      <c r="D3379" s="24"/>
      <c r="E3379" s="126"/>
      <c r="F3379" s="126"/>
      <c r="G3379" s="126"/>
      <c r="H3379" s="126"/>
      <c r="I3379" s="123"/>
      <c r="J3379" s="123"/>
      <c r="K3379" s="126"/>
      <c r="L3379" s="123"/>
      <c r="M3379" s="123"/>
      <c r="N3379" s="126"/>
      <c r="O3379" s="126"/>
      <c r="P3379" s="126"/>
      <c r="Q3379" s="126"/>
      <c r="R3379" s="123"/>
      <c r="S3379" s="20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</row>
    <row r="3380" ht="7.5" customHeight="1">
      <c r="A3380" s="1"/>
      <c r="B3380" s="24"/>
      <c r="C3380" s="24"/>
      <c r="D3380" s="24"/>
      <c r="E3380" s="126"/>
      <c r="F3380" s="126"/>
      <c r="G3380" s="126"/>
      <c r="H3380" s="126"/>
      <c r="J3380" s="123"/>
      <c r="K3380" s="126"/>
      <c r="L3380" s="123"/>
      <c r="M3380" s="123"/>
      <c r="N3380" s="126"/>
      <c r="O3380" s="126"/>
      <c r="P3380" s="126"/>
      <c r="Q3380" s="126"/>
      <c r="R3380" s="124" t="s">
        <v>21</v>
      </c>
      <c r="S3380" s="127" t="s">
        <v>762</v>
      </c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</row>
    <row r="3381" ht="7.5" customHeight="1">
      <c r="A3381" s="1"/>
      <c r="B3381" s="24"/>
      <c r="C3381" s="24"/>
      <c r="D3381" s="24"/>
      <c r="E3381" s="126"/>
      <c r="F3381" s="126"/>
      <c r="G3381" s="126"/>
      <c r="H3381" s="126"/>
      <c r="J3381" s="123"/>
      <c r="K3381" s="126"/>
      <c r="L3381" s="123"/>
      <c r="M3381" s="123"/>
      <c r="N3381" s="126"/>
      <c r="O3381" s="126"/>
      <c r="P3381" s="126"/>
      <c r="Q3381" s="126"/>
      <c r="R3381" s="20"/>
      <c r="S3381" s="24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</row>
    <row r="3382" ht="7.5" customHeight="1">
      <c r="A3382" s="1"/>
      <c r="B3382" s="24"/>
      <c r="C3382" s="24"/>
      <c r="D3382" s="24"/>
      <c r="E3382" s="126"/>
      <c r="F3382" s="126"/>
      <c r="G3382" s="126"/>
      <c r="H3382" s="126"/>
      <c r="J3382" s="123"/>
      <c r="K3382" s="126"/>
      <c r="L3382" s="123"/>
      <c r="M3382" s="123"/>
      <c r="N3382" s="126"/>
      <c r="O3382" s="126"/>
      <c r="P3382" s="126"/>
      <c r="Q3382" s="126"/>
      <c r="R3382" s="123"/>
      <c r="S3382" s="20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</row>
    <row r="3383" ht="7.5" customHeight="1">
      <c r="A3383" s="1"/>
      <c r="B3383" s="24"/>
      <c r="C3383" s="20"/>
      <c r="D3383" s="24"/>
      <c r="E3383" s="126"/>
      <c r="F3383" s="126"/>
      <c r="G3383" s="126"/>
      <c r="H3383" s="126"/>
      <c r="I3383" s="123"/>
      <c r="J3383" s="123"/>
      <c r="K3383" s="126"/>
      <c r="L3383" s="123"/>
      <c r="M3383" s="123"/>
      <c r="N3383" s="126"/>
      <c r="O3383" s="126"/>
      <c r="P3383" s="126"/>
      <c r="Q3383" s="126"/>
      <c r="R3383" s="123"/>
      <c r="S3383" s="123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</row>
    <row r="3384" ht="7.5" customHeight="1">
      <c r="A3384" s="1"/>
      <c r="B3384" s="24"/>
      <c r="C3384" s="94" t="s">
        <v>763</v>
      </c>
      <c r="D3384" s="24"/>
      <c r="E3384" s="126"/>
      <c r="F3384" s="126"/>
      <c r="G3384" s="126"/>
      <c r="H3384" s="126"/>
      <c r="I3384" s="126"/>
      <c r="J3384" s="126"/>
      <c r="K3384" s="126"/>
      <c r="L3384" s="123"/>
      <c r="M3384" s="123"/>
      <c r="N3384" s="126"/>
      <c r="O3384" s="126"/>
      <c r="P3384" s="126"/>
      <c r="Q3384" s="126"/>
      <c r="R3384" s="123"/>
      <c r="S3384" s="123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</row>
    <row r="3385" ht="7.5" customHeight="1">
      <c r="A3385" s="1"/>
      <c r="B3385" s="24"/>
      <c r="C3385" s="24"/>
      <c r="D3385" s="20"/>
      <c r="E3385" s="126"/>
      <c r="F3385" s="126"/>
      <c r="G3385" s="126"/>
      <c r="H3385" s="126"/>
      <c r="I3385" s="126"/>
      <c r="J3385" s="126"/>
      <c r="K3385" s="126"/>
      <c r="L3385" s="123"/>
      <c r="M3385" s="123"/>
      <c r="N3385" s="126"/>
      <c r="O3385" s="126"/>
      <c r="P3385" s="126"/>
      <c r="Q3385" s="126"/>
      <c r="R3385" s="129"/>
      <c r="S3385" s="129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</row>
    <row r="3386" ht="7.5" customHeight="1">
      <c r="A3386" s="1"/>
      <c r="B3386" s="98"/>
      <c r="C3386" s="98"/>
      <c r="D3386" s="488"/>
      <c r="E3386" s="488"/>
      <c r="F3386" s="488"/>
      <c r="G3386" s="488"/>
      <c r="H3386" s="488"/>
      <c r="I3386" s="488"/>
      <c r="J3386" s="488"/>
      <c r="K3386" s="488"/>
      <c r="L3386" s="488"/>
      <c r="M3386" s="488"/>
      <c r="N3386" s="488"/>
      <c r="O3386" s="488"/>
      <c r="P3386" s="488"/>
      <c r="Q3386" s="488"/>
      <c r="R3386" s="488"/>
      <c r="S3386" s="488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</row>
    <row r="3387" ht="7.5" customHeight="1">
      <c r="A3387" s="1"/>
      <c r="B3387" s="120" t="s">
        <v>18</v>
      </c>
      <c r="C3387" s="107" t="s">
        <v>768</v>
      </c>
      <c r="D3387" s="121" t="s">
        <v>769</v>
      </c>
      <c r="E3387" s="122"/>
      <c r="F3387" s="122"/>
      <c r="G3387" s="122"/>
      <c r="H3387" s="122"/>
      <c r="I3387" s="122"/>
      <c r="J3387" s="122"/>
      <c r="K3387" s="122"/>
      <c r="L3387" s="126"/>
      <c r="M3387" s="126"/>
      <c r="N3387" s="126"/>
      <c r="O3387" s="126"/>
      <c r="P3387" s="126"/>
      <c r="Q3387" s="126"/>
      <c r="R3387" s="202" t="s">
        <v>21</v>
      </c>
      <c r="S3387" s="501" t="s">
        <v>770</v>
      </c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</row>
    <row r="3388" ht="7.5" customHeight="1">
      <c r="A3388" s="25"/>
      <c r="B3388" s="24"/>
      <c r="C3388" s="24"/>
      <c r="D3388" s="24"/>
      <c r="E3388" s="128"/>
      <c r="F3388" s="128"/>
      <c r="G3388" s="128"/>
      <c r="H3388" s="128"/>
      <c r="I3388" s="128"/>
      <c r="J3388" s="128"/>
      <c r="K3388" s="128"/>
      <c r="L3388" s="126"/>
      <c r="M3388" s="126"/>
      <c r="N3388" s="126"/>
      <c r="O3388" s="126"/>
      <c r="P3388" s="126"/>
      <c r="Q3388" s="126"/>
      <c r="R3388" s="20"/>
      <c r="S3388" s="24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</row>
    <row r="3389" ht="7.5" customHeight="1">
      <c r="A3389" s="25"/>
      <c r="B3389" s="24"/>
      <c r="C3389" s="24"/>
      <c r="D3389" s="24"/>
      <c r="E3389" s="128"/>
      <c r="F3389" s="128"/>
      <c r="G3389" s="128"/>
      <c r="H3389" s="128"/>
      <c r="I3389" s="128"/>
      <c r="J3389" s="128"/>
      <c r="K3389" s="128"/>
      <c r="L3389" s="126"/>
      <c r="M3389" s="126"/>
      <c r="N3389" s="126"/>
      <c r="O3389" s="126"/>
      <c r="P3389" s="126"/>
      <c r="Q3389" s="126"/>
      <c r="R3389" s="126"/>
      <c r="S3389" s="24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</row>
    <row r="3390" ht="7.5" customHeight="1">
      <c r="A3390" s="25"/>
      <c r="B3390" s="24"/>
      <c r="C3390" s="24"/>
      <c r="D3390" s="24"/>
      <c r="E3390" s="128"/>
      <c r="F3390" s="128"/>
      <c r="G3390" s="128"/>
      <c r="H3390" s="128"/>
      <c r="I3390" s="128"/>
      <c r="J3390" s="128"/>
      <c r="K3390" s="128"/>
      <c r="L3390" s="126"/>
      <c r="M3390" s="126"/>
      <c r="N3390" s="126"/>
      <c r="O3390" s="126"/>
      <c r="P3390" s="126"/>
      <c r="Q3390" s="126"/>
      <c r="R3390" s="126"/>
      <c r="S3390" s="24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</row>
    <row r="3391" ht="7.5" customHeight="1">
      <c r="A3391" s="1"/>
      <c r="B3391" s="24"/>
      <c r="C3391" s="24"/>
      <c r="D3391" s="24"/>
      <c r="E3391" s="128"/>
      <c r="F3391" s="128"/>
      <c r="G3391" s="128"/>
      <c r="H3391" s="128"/>
      <c r="I3391" s="128"/>
      <c r="J3391" s="128"/>
      <c r="K3391" s="128"/>
      <c r="L3391" s="126"/>
      <c r="M3391" s="126"/>
      <c r="N3391" s="126"/>
      <c r="O3391" s="126"/>
      <c r="P3391" s="126"/>
      <c r="Q3391" s="126"/>
      <c r="R3391" s="126"/>
      <c r="S3391" s="20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</row>
    <row r="3392" ht="7.5" customHeight="1">
      <c r="A3392" s="1"/>
      <c r="B3392" s="24"/>
      <c r="C3392" s="24"/>
      <c r="D3392" s="24"/>
      <c r="E3392" s="126"/>
      <c r="F3392" s="126"/>
      <c r="G3392" s="126"/>
      <c r="H3392" s="126"/>
      <c r="I3392" s="126"/>
      <c r="J3392" s="126"/>
      <c r="K3392" s="126"/>
      <c r="L3392" s="126"/>
      <c r="M3392" s="126"/>
      <c r="N3392" s="126"/>
      <c r="O3392" s="126"/>
      <c r="P3392" s="126"/>
      <c r="Q3392" s="126"/>
      <c r="R3392" s="124" t="s">
        <v>21</v>
      </c>
      <c r="S3392" s="127" t="s">
        <v>771</v>
      </c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</row>
    <row r="3393" ht="7.5" customHeight="1">
      <c r="A3393" s="1"/>
      <c r="B3393" s="24"/>
      <c r="C3393" s="24"/>
      <c r="D3393" s="24"/>
      <c r="E3393" s="126"/>
      <c r="F3393" s="126"/>
      <c r="G3393" s="126"/>
      <c r="H3393" s="126"/>
      <c r="I3393" s="126"/>
      <c r="J3393" s="126"/>
      <c r="K3393" s="126"/>
      <c r="L3393" s="126"/>
      <c r="M3393" s="126"/>
      <c r="N3393" s="126"/>
      <c r="O3393" s="126"/>
      <c r="P3393" s="126"/>
      <c r="Q3393" s="126"/>
      <c r="R3393" s="20"/>
      <c r="S3393" s="24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</row>
    <row r="3394" ht="7.5" customHeight="1">
      <c r="A3394" s="1"/>
      <c r="B3394" s="24"/>
      <c r="C3394" s="24"/>
      <c r="D3394" s="24"/>
      <c r="E3394" s="126"/>
      <c r="F3394" s="126"/>
      <c r="G3394" s="126"/>
      <c r="H3394" s="126"/>
      <c r="I3394" s="126"/>
      <c r="J3394" s="126"/>
      <c r="K3394" s="126"/>
      <c r="L3394" s="126"/>
      <c r="M3394" s="126"/>
      <c r="N3394" s="126"/>
      <c r="O3394" s="126"/>
      <c r="P3394" s="126"/>
      <c r="Q3394" s="126"/>
      <c r="R3394" s="126"/>
      <c r="S3394" s="20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</row>
    <row r="3395" ht="7.5" customHeight="1">
      <c r="A3395" s="1"/>
      <c r="B3395" s="24"/>
      <c r="C3395" s="24"/>
      <c r="D3395" s="24"/>
      <c r="E3395" s="126"/>
      <c r="F3395" s="126"/>
      <c r="G3395" s="126"/>
      <c r="H3395" s="126"/>
      <c r="I3395" s="126"/>
      <c r="J3395" s="126"/>
      <c r="K3395" s="126"/>
      <c r="L3395" s="126"/>
      <c r="M3395" s="126"/>
      <c r="N3395" s="126"/>
      <c r="O3395" s="126"/>
      <c r="P3395" s="126"/>
      <c r="Q3395" s="126"/>
      <c r="R3395" s="124" t="s">
        <v>21</v>
      </c>
      <c r="S3395" s="127" t="s">
        <v>772</v>
      </c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</row>
    <row r="3396" ht="7.5" customHeight="1">
      <c r="A3396" s="1"/>
      <c r="B3396" s="24"/>
      <c r="C3396" s="24"/>
      <c r="D3396" s="24"/>
      <c r="E3396" s="135" t="s">
        <v>25</v>
      </c>
      <c r="F3396" s="292">
        <v>4985.0</v>
      </c>
      <c r="G3396" s="503">
        <f>ROUND(F3396*mark_up,0)</f>
        <v>21884</v>
      </c>
      <c r="H3396" s="137"/>
      <c r="I3396" s="135" t="s">
        <v>25</v>
      </c>
      <c r="J3396" s="137"/>
      <c r="K3396" s="135" t="s">
        <v>25</v>
      </c>
      <c r="L3396" s="136"/>
      <c r="M3396" s="135" t="s">
        <v>25</v>
      </c>
      <c r="N3396" s="136"/>
      <c r="O3396" s="135" t="s">
        <v>25</v>
      </c>
      <c r="P3396" s="136"/>
      <c r="Q3396" s="135" t="s">
        <v>25</v>
      </c>
      <c r="R3396" s="20"/>
      <c r="S3396" s="20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</row>
    <row r="3397" ht="7.5" customHeight="1">
      <c r="A3397" s="1"/>
      <c r="B3397" s="24"/>
      <c r="C3397" s="24"/>
      <c r="D3397" s="24"/>
      <c r="E3397" s="87"/>
      <c r="F3397" s="87"/>
      <c r="G3397" s="87"/>
      <c r="H3397" s="87"/>
      <c r="I3397" s="87"/>
      <c r="J3397" s="87"/>
      <c r="K3397" s="87"/>
      <c r="L3397" s="138"/>
      <c r="M3397" s="87"/>
      <c r="N3397" s="138"/>
      <c r="O3397" s="87"/>
      <c r="P3397" s="138"/>
      <c r="Q3397" s="87"/>
      <c r="R3397" s="124" t="s">
        <v>21</v>
      </c>
      <c r="S3397" s="127" t="s">
        <v>773</v>
      </c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</row>
    <row r="3398" ht="7.5" customHeight="1">
      <c r="A3398" s="1"/>
      <c r="B3398" s="24"/>
      <c r="C3398" s="24"/>
      <c r="D3398" s="24"/>
      <c r="E3398" s="126"/>
      <c r="F3398" s="126"/>
      <c r="G3398" s="126"/>
      <c r="H3398" s="126"/>
      <c r="I3398" s="126"/>
      <c r="J3398" s="126"/>
      <c r="K3398" s="126"/>
      <c r="L3398" s="126"/>
      <c r="M3398" s="126"/>
      <c r="N3398" s="126"/>
      <c r="O3398" s="126"/>
      <c r="P3398" s="126"/>
      <c r="Q3398" s="126"/>
      <c r="R3398" s="20"/>
      <c r="S3398" s="20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</row>
    <row r="3399" ht="7.5" customHeight="1">
      <c r="A3399" s="1"/>
      <c r="B3399" s="24"/>
      <c r="C3399" s="24"/>
      <c r="D3399" s="24"/>
      <c r="E3399" s="126"/>
      <c r="F3399" s="126"/>
      <c r="G3399" s="126"/>
      <c r="H3399" s="126"/>
      <c r="I3399" s="126"/>
      <c r="J3399" s="126"/>
      <c r="K3399" s="126"/>
      <c r="L3399" s="126"/>
      <c r="M3399" s="126"/>
      <c r="N3399" s="126"/>
      <c r="O3399" s="126"/>
      <c r="P3399" s="126"/>
      <c r="Q3399" s="126"/>
      <c r="R3399" s="124" t="s">
        <v>21</v>
      </c>
      <c r="S3399" s="127" t="s">
        <v>774</v>
      </c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</row>
    <row r="3400" ht="7.5" customHeight="1">
      <c r="A3400" s="1"/>
      <c r="B3400" s="24"/>
      <c r="C3400" s="24"/>
      <c r="D3400" s="24"/>
      <c r="E3400" s="126"/>
      <c r="F3400" s="126"/>
      <c r="G3400" s="126"/>
      <c r="H3400" s="126"/>
      <c r="I3400" s="126"/>
      <c r="J3400" s="126"/>
      <c r="K3400" s="126"/>
      <c r="L3400" s="126"/>
      <c r="M3400" s="126"/>
      <c r="N3400" s="126"/>
      <c r="O3400" s="126"/>
      <c r="P3400" s="126"/>
      <c r="Q3400" s="126"/>
      <c r="R3400" s="20"/>
      <c r="S3400" s="20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</row>
    <row r="3401" ht="7.5" customHeight="1">
      <c r="A3401" s="1"/>
      <c r="B3401" s="24"/>
      <c r="C3401" s="24"/>
      <c r="D3401" s="24"/>
      <c r="E3401" s="126"/>
      <c r="F3401" s="126"/>
      <c r="G3401" s="126"/>
      <c r="H3401" s="126"/>
      <c r="I3401" s="126"/>
      <c r="J3401" s="126"/>
      <c r="K3401" s="126"/>
      <c r="L3401" s="126"/>
      <c r="M3401" s="126"/>
      <c r="N3401" s="126"/>
      <c r="O3401" s="126"/>
      <c r="P3401" s="126"/>
      <c r="Q3401" s="126"/>
      <c r="R3401" s="124" t="s">
        <v>21</v>
      </c>
      <c r="S3401" s="127" t="s">
        <v>775</v>
      </c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</row>
    <row r="3402" ht="7.5" customHeight="1">
      <c r="A3402" s="1"/>
      <c r="B3402" s="24"/>
      <c r="C3402" s="20"/>
      <c r="D3402" s="24"/>
      <c r="E3402" s="126"/>
      <c r="F3402" s="126"/>
      <c r="G3402" s="126"/>
      <c r="H3402" s="126"/>
      <c r="I3402" s="126"/>
      <c r="J3402" s="126"/>
      <c r="K3402" s="126"/>
      <c r="L3402" s="129"/>
      <c r="M3402" s="129"/>
      <c r="N3402" s="126"/>
      <c r="O3402" s="126"/>
      <c r="P3402" s="126"/>
      <c r="Q3402" s="126"/>
      <c r="R3402" s="20"/>
      <c r="S3402" s="24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</row>
    <row r="3403" ht="7.5" customHeight="1">
      <c r="A3403" s="1"/>
      <c r="B3403" s="24"/>
      <c r="C3403" s="94" t="s">
        <v>776</v>
      </c>
      <c r="D3403" s="24"/>
      <c r="E3403" s="126"/>
      <c r="F3403" s="126"/>
      <c r="G3403" s="126"/>
      <c r="H3403" s="126"/>
      <c r="I3403" s="126"/>
      <c r="J3403" s="126"/>
      <c r="K3403" s="126"/>
      <c r="L3403" s="126"/>
      <c r="M3403" s="126"/>
      <c r="N3403" s="126"/>
      <c r="O3403" s="126"/>
      <c r="P3403" s="126"/>
      <c r="Q3403" s="126"/>
      <c r="R3403" s="126"/>
      <c r="S3403" s="20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</row>
    <row r="3404" ht="7.5" customHeight="1">
      <c r="A3404" s="1"/>
      <c r="B3404" s="24"/>
      <c r="C3404" s="24"/>
      <c r="D3404" s="24"/>
      <c r="E3404" s="126"/>
      <c r="F3404" s="126"/>
      <c r="G3404" s="126"/>
      <c r="H3404" s="126"/>
      <c r="I3404" s="126"/>
      <c r="J3404" s="126"/>
      <c r="K3404" s="126"/>
      <c r="L3404" s="126"/>
      <c r="M3404" s="126"/>
      <c r="N3404" s="126"/>
      <c r="O3404" s="126"/>
      <c r="P3404" s="126"/>
      <c r="Q3404" s="126"/>
      <c r="R3404" s="126"/>
      <c r="S3404" s="142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</row>
    <row r="3405" ht="7.5" customHeight="1">
      <c r="A3405" s="1"/>
      <c r="B3405" s="98"/>
      <c r="C3405" s="98"/>
      <c r="D3405" s="98"/>
      <c r="E3405" s="143"/>
      <c r="F3405" s="143"/>
      <c r="G3405" s="143"/>
      <c r="H3405" s="143"/>
      <c r="I3405" s="143"/>
      <c r="J3405" s="143"/>
      <c r="K3405" s="143"/>
      <c r="L3405" s="143"/>
      <c r="M3405" s="143"/>
      <c r="N3405" s="143"/>
      <c r="O3405" s="143"/>
      <c r="P3405" s="143"/>
      <c r="Q3405" s="143"/>
      <c r="R3405" s="143"/>
      <c r="S3405" s="143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</row>
    <row r="3406" ht="7.5" customHeight="1">
      <c r="A3406" s="1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</row>
    <row r="3407" ht="7.5" customHeight="1">
      <c r="A3407" s="1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</row>
    <row r="3408" ht="7.5" customHeight="1">
      <c r="A3408" s="25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</row>
    <row r="3409" ht="7.5" customHeight="1">
      <c r="A3409" s="25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</row>
    <row r="3410" ht="7.5" customHeight="1">
      <c r="A3410" s="25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</row>
    <row r="3411" ht="7.5" customHeight="1">
      <c r="A3411" s="1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</row>
    <row r="3412" ht="7.5" customHeight="1">
      <c r="A3412" s="1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</row>
    <row r="3413" ht="7.5" customHeight="1">
      <c r="A3413" s="1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</row>
    <row r="3414" ht="7.5" customHeight="1">
      <c r="A3414" s="1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</row>
    <row r="3415" ht="11.25" customHeight="1">
      <c r="A3415" s="1"/>
      <c r="B3415" s="351"/>
      <c r="C3415" s="32"/>
      <c r="D3415" s="32"/>
      <c r="E3415" s="32"/>
      <c r="F3415" s="32"/>
      <c r="G3415" s="32"/>
      <c r="H3415" s="32"/>
      <c r="I3415" s="32"/>
      <c r="J3415" s="32"/>
      <c r="K3415" s="32"/>
      <c r="L3415" s="32"/>
      <c r="M3415" s="32"/>
      <c r="N3415" s="32"/>
      <c r="O3415" s="32"/>
      <c r="P3415" s="32"/>
      <c r="Q3415" s="32"/>
      <c r="R3415" s="32"/>
      <c r="S3415" s="165" t="s">
        <v>43</v>
      </c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</row>
    <row r="3416" ht="11.25" customHeight="1">
      <c r="A3416" s="1"/>
      <c r="B3416" s="54"/>
      <c r="C3416" s="88"/>
      <c r="D3416" s="54"/>
      <c r="E3416" s="54"/>
      <c r="F3416" s="54"/>
      <c r="G3416" s="54"/>
      <c r="H3416" s="54"/>
      <c r="I3416" s="54"/>
      <c r="J3416" s="54"/>
      <c r="K3416" s="54"/>
      <c r="L3416" s="54"/>
      <c r="M3416" s="54"/>
      <c r="N3416" s="54"/>
      <c r="O3416" s="54"/>
      <c r="P3416" s="54"/>
      <c r="Q3416" s="54"/>
      <c r="R3416" s="58"/>
      <c r="S3416" s="87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</row>
    <row r="3417" ht="11.25" customHeight="1">
      <c r="A3417" s="1"/>
      <c r="B3417" s="352" t="s">
        <v>777</v>
      </c>
      <c r="C3417" s="353"/>
      <c r="D3417" s="353"/>
      <c r="E3417" s="353"/>
      <c r="F3417" s="353"/>
      <c r="G3417" s="353"/>
      <c r="H3417" s="353"/>
      <c r="I3417" s="353"/>
      <c r="J3417" s="353"/>
      <c r="K3417" s="353"/>
      <c r="L3417" s="353"/>
      <c r="M3417" s="353"/>
      <c r="N3417" s="353"/>
      <c r="O3417" s="353"/>
      <c r="P3417" s="353"/>
      <c r="Q3417" s="353"/>
      <c r="R3417" s="353"/>
      <c r="S3417" s="353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</row>
    <row r="3418" ht="61.5" customHeight="1">
      <c r="A3418" s="1"/>
      <c r="B3418" s="2"/>
      <c r="C3418" s="3"/>
      <c r="D3418" s="3"/>
      <c r="E3418" s="61"/>
      <c r="F3418" s="61"/>
      <c r="G3418" s="61"/>
      <c r="H3418" s="61"/>
      <c r="I3418" s="61"/>
      <c r="J3418" s="61"/>
      <c r="K3418" s="61"/>
      <c r="L3418" s="61"/>
      <c r="M3418" s="61"/>
      <c r="N3418" s="432"/>
      <c r="O3418" s="62" t="s">
        <v>5</v>
      </c>
      <c r="P3418" s="63"/>
      <c r="Q3418" s="63"/>
      <c r="R3418" s="63"/>
      <c r="S3418" s="64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</row>
    <row r="3419" ht="34.5" customHeight="1">
      <c r="A3419" s="1"/>
      <c r="B3419" s="244" t="s">
        <v>6</v>
      </c>
      <c r="C3419" s="244" t="s">
        <v>7</v>
      </c>
      <c r="D3419" s="244" t="s">
        <v>8</v>
      </c>
      <c r="E3419" s="244" t="s">
        <v>9</v>
      </c>
      <c r="F3419" s="245" t="s">
        <v>10</v>
      </c>
      <c r="G3419" s="246" t="s">
        <v>11</v>
      </c>
      <c r="H3419" s="245" t="s">
        <v>10</v>
      </c>
      <c r="I3419" s="246" t="s">
        <v>12</v>
      </c>
      <c r="J3419" s="245" t="s">
        <v>10</v>
      </c>
      <c r="K3419" s="246" t="s">
        <v>13</v>
      </c>
      <c r="L3419" s="245" t="s">
        <v>10</v>
      </c>
      <c r="M3419" s="246" t="s">
        <v>14</v>
      </c>
      <c r="N3419" s="245" t="s">
        <v>10</v>
      </c>
      <c r="O3419" s="246" t="s">
        <v>15</v>
      </c>
      <c r="P3419" s="245" t="s">
        <v>10</v>
      </c>
      <c r="Q3419" s="246" t="s">
        <v>16</v>
      </c>
      <c r="R3419" s="247" t="s">
        <v>17</v>
      </c>
      <c r="S3419" s="69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</row>
    <row r="3420" ht="7.5" customHeight="1">
      <c r="A3420" s="1"/>
      <c r="B3420" s="120" t="s">
        <v>18</v>
      </c>
      <c r="C3420" s="71" t="s">
        <v>778</v>
      </c>
      <c r="D3420" s="177" t="s">
        <v>779</v>
      </c>
      <c r="E3420" s="122"/>
      <c r="F3420" s="122"/>
      <c r="G3420" s="122"/>
      <c r="H3420" s="122"/>
      <c r="I3420" s="122"/>
      <c r="J3420" s="122"/>
      <c r="K3420" s="122"/>
      <c r="L3420" s="122"/>
      <c r="M3420" s="122"/>
      <c r="N3420" s="122"/>
      <c r="O3420" s="122"/>
      <c r="P3420" s="122"/>
      <c r="Q3420" s="122"/>
      <c r="R3420" s="202" t="s">
        <v>21</v>
      </c>
      <c r="S3420" s="501" t="s">
        <v>770</v>
      </c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</row>
    <row r="3421" ht="7.5" customHeight="1">
      <c r="A3421" s="1"/>
      <c r="B3421" s="24"/>
      <c r="C3421" s="24"/>
      <c r="D3421" s="24"/>
      <c r="E3421" s="126"/>
      <c r="F3421" s="126"/>
      <c r="G3421" s="126"/>
      <c r="H3421" s="126"/>
      <c r="I3421" s="126"/>
      <c r="J3421" s="126"/>
      <c r="K3421" s="126"/>
      <c r="L3421" s="126"/>
      <c r="M3421" s="126"/>
      <c r="N3421" s="126"/>
      <c r="O3421" s="126"/>
      <c r="P3421" s="126"/>
      <c r="Q3421" s="126"/>
      <c r="R3421" s="20"/>
      <c r="S3421" s="24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</row>
    <row r="3422" ht="7.5" customHeight="1">
      <c r="A3422" s="1"/>
      <c r="B3422" s="24"/>
      <c r="C3422" s="24"/>
      <c r="D3422" s="24"/>
      <c r="E3422" s="126"/>
      <c r="F3422" s="126"/>
      <c r="G3422" s="126"/>
      <c r="H3422" s="126"/>
      <c r="I3422" s="126"/>
      <c r="J3422" s="126"/>
      <c r="K3422" s="126"/>
      <c r="L3422" s="126"/>
      <c r="M3422" s="126"/>
      <c r="N3422" s="126"/>
      <c r="O3422" s="126"/>
      <c r="P3422" s="126"/>
      <c r="Q3422" s="126"/>
      <c r="R3422" s="126"/>
      <c r="S3422" s="24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</row>
    <row r="3423" ht="7.5" customHeight="1">
      <c r="A3423" s="1"/>
      <c r="B3423" s="24"/>
      <c r="C3423" s="24"/>
      <c r="D3423" s="24"/>
      <c r="E3423" s="126"/>
      <c r="F3423" s="126"/>
      <c r="G3423" s="126"/>
      <c r="H3423" s="126"/>
      <c r="I3423" s="126"/>
      <c r="J3423" s="126"/>
      <c r="K3423" s="126"/>
      <c r="L3423" s="126"/>
      <c r="M3423" s="126"/>
      <c r="N3423" s="126"/>
      <c r="O3423" s="126"/>
      <c r="P3423" s="126"/>
      <c r="Q3423" s="126"/>
      <c r="R3423" s="126"/>
      <c r="S3423" s="24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</row>
    <row r="3424" ht="7.5" customHeight="1">
      <c r="A3424" s="1"/>
      <c r="B3424" s="24"/>
      <c r="C3424" s="24"/>
      <c r="D3424" s="24"/>
      <c r="E3424" s="126"/>
      <c r="F3424" s="126"/>
      <c r="G3424" s="126"/>
      <c r="H3424" s="126"/>
      <c r="I3424" s="126"/>
      <c r="J3424" s="126"/>
      <c r="K3424" s="126"/>
      <c r="L3424" s="126"/>
      <c r="M3424" s="126"/>
      <c r="N3424" s="126"/>
      <c r="O3424" s="126"/>
      <c r="P3424" s="126"/>
      <c r="Q3424" s="126"/>
      <c r="R3424" s="126"/>
      <c r="S3424" s="20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</row>
    <row r="3425" ht="7.5" customHeight="1">
      <c r="A3425" s="1"/>
      <c r="B3425" s="24"/>
      <c r="C3425" s="24"/>
      <c r="D3425" s="24"/>
      <c r="E3425" s="126"/>
      <c r="F3425" s="126"/>
      <c r="G3425" s="126"/>
      <c r="H3425" s="126"/>
      <c r="I3425" s="126"/>
      <c r="J3425" s="126"/>
      <c r="K3425" s="126"/>
      <c r="L3425" s="126"/>
      <c r="M3425" s="126"/>
      <c r="N3425" s="126"/>
      <c r="O3425" s="126"/>
      <c r="P3425" s="126"/>
      <c r="Q3425" s="126"/>
      <c r="R3425" s="124" t="s">
        <v>21</v>
      </c>
      <c r="S3425" s="127" t="s">
        <v>771</v>
      </c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</row>
    <row r="3426" ht="7.5" customHeight="1">
      <c r="A3426" s="1"/>
      <c r="B3426" s="24"/>
      <c r="C3426" s="24"/>
      <c r="D3426" s="24"/>
      <c r="E3426" s="126"/>
      <c r="F3426" s="126"/>
      <c r="G3426" s="126"/>
      <c r="H3426" s="126"/>
      <c r="I3426" s="126"/>
      <c r="J3426" s="126"/>
      <c r="K3426" s="126"/>
      <c r="L3426" s="126"/>
      <c r="M3426" s="126"/>
      <c r="N3426" s="126"/>
      <c r="O3426" s="126"/>
      <c r="P3426" s="126"/>
      <c r="Q3426" s="126"/>
      <c r="R3426" s="20"/>
      <c r="S3426" s="24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</row>
    <row r="3427" ht="7.5" customHeight="1">
      <c r="A3427" s="1"/>
      <c r="B3427" s="24"/>
      <c r="C3427" s="24"/>
      <c r="D3427" s="24"/>
      <c r="E3427" s="126"/>
      <c r="F3427" s="126"/>
      <c r="G3427" s="126"/>
      <c r="H3427" s="126"/>
      <c r="I3427" s="126"/>
      <c r="J3427" s="126"/>
      <c r="K3427" s="126"/>
      <c r="L3427" s="126"/>
      <c r="M3427" s="126"/>
      <c r="N3427" s="126"/>
      <c r="O3427" s="126"/>
      <c r="P3427" s="126"/>
      <c r="Q3427" s="126"/>
      <c r="R3427" s="126"/>
      <c r="S3427" s="20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</row>
    <row r="3428" ht="7.5" customHeight="1">
      <c r="A3428" s="1"/>
      <c r="B3428" s="24"/>
      <c r="C3428" s="24"/>
      <c r="D3428" s="24"/>
      <c r="E3428" s="135" t="s">
        <v>25</v>
      </c>
      <c r="F3428" s="292">
        <v>4356.0</v>
      </c>
      <c r="G3428" s="503">
        <f>ROUND(F3428*mark_up,0)</f>
        <v>19123</v>
      </c>
      <c r="H3428" s="137"/>
      <c r="I3428" s="135" t="s">
        <v>25</v>
      </c>
      <c r="J3428" s="137"/>
      <c r="K3428" s="135" t="s">
        <v>25</v>
      </c>
      <c r="L3428" s="136"/>
      <c r="M3428" s="135" t="s">
        <v>25</v>
      </c>
      <c r="N3428" s="136"/>
      <c r="O3428" s="135" t="s">
        <v>25</v>
      </c>
      <c r="P3428" s="136"/>
      <c r="Q3428" s="135" t="s">
        <v>25</v>
      </c>
      <c r="R3428" s="124" t="s">
        <v>21</v>
      </c>
      <c r="S3428" s="127" t="s">
        <v>772</v>
      </c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</row>
    <row r="3429" ht="7.5" customHeight="1">
      <c r="A3429" s="6"/>
      <c r="B3429" s="24"/>
      <c r="C3429" s="24"/>
      <c r="D3429" s="24"/>
      <c r="E3429" s="87"/>
      <c r="F3429" s="87"/>
      <c r="G3429" s="87"/>
      <c r="H3429" s="87"/>
      <c r="I3429" s="87"/>
      <c r="J3429" s="87"/>
      <c r="K3429" s="87"/>
      <c r="L3429" s="138"/>
      <c r="M3429" s="87"/>
      <c r="N3429" s="138"/>
      <c r="O3429" s="87"/>
      <c r="P3429" s="138"/>
      <c r="Q3429" s="87"/>
      <c r="R3429" s="20"/>
      <c r="S3429" s="20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</row>
    <row r="3430" ht="7.5" customHeight="1">
      <c r="A3430" s="25"/>
      <c r="B3430" s="24"/>
      <c r="C3430" s="24"/>
      <c r="D3430" s="24"/>
      <c r="E3430" s="123"/>
      <c r="F3430" s="123"/>
      <c r="G3430" s="123"/>
      <c r="H3430" s="123"/>
      <c r="I3430" s="123"/>
      <c r="J3430" s="123"/>
      <c r="K3430" s="123"/>
      <c r="L3430" s="123"/>
      <c r="M3430" s="123"/>
      <c r="N3430" s="126"/>
      <c r="O3430" s="126"/>
      <c r="P3430" s="126"/>
      <c r="Q3430" s="126"/>
      <c r="R3430" s="124" t="s">
        <v>21</v>
      </c>
      <c r="S3430" s="127" t="s">
        <v>773</v>
      </c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</row>
    <row r="3431" ht="7.5" customHeight="1">
      <c r="A3431" s="25"/>
      <c r="B3431" s="24"/>
      <c r="C3431" s="24"/>
      <c r="D3431" s="24"/>
      <c r="E3431" s="123"/>
      <c r="F3431" s="123"/>
      <c r="G3431" s="123"/>
      <c r="H3431" s="123"/>
      <c r="I3431" s="123"/>
      <c r="J3431" s="123"/>
      <c r="K3431" s="123"/>
      <c r="L3431" s="123"/>
      <c r="M3431" s="123"/>
      <c r="N3431" s="126"/>
      <c r="O3431" s="126"/>
      <c r="P3431" s="126"/>
      <c r="Q3431" s="126"/>
      <c r="R3431" s="20"/>
      <c r="S3431" s="20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</row>
    <row r="3432" ht="7.5" customHeight="1">
      <c r="A3432" s="1"/>
      <c r="B3432" s="24"/>
      <c r="C3432" s="24"/>
      <c r="D3432" s="24"/>
      <c r="E3432" s="123"/>
      <c r="F3432" s="123"/>
      <c r="G3432" s="123"/>
      <c r="H3432" s="123"/>
      <c r="I3432" s="123"/>
      <c r="J3432" s="123"/>
      <c r="K3432" s="123"/>
      <c r="L3432" s="123"/>
      <c r="M3432" s="123"/>
      <c r="N3432" s="126"/>
      <c r="O3432" s="126"/>
      <c r="P3432" s="126"/>
      <c r="Q3432" s="126"/>
      <c r="R3432" s="124" t="s">
        <v>21</v>
      </c>
      <c r="S3432" s="127" t="s">
        <v>774</v>
      </c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</row>
    <row r="3433" ht="7.5" customHeight="1">
      <c r="A3433" s="1"/>
      <c r="B3433" s="24"/>
      <c r="C3433" s="24"/>
      <c r="D3433" s="24"/>
      <c r="E3433" s="123"/>
      <c r="F3433" s="123"/>
      <c r="G3433" s="123"/>
      <c r="H3433" s="123"/>
      <c r="I3433" s="123"/>
      <c r="J3433" s="123"/>
      <c r="K3433" s="123"/>
      <c r="L3433" s="123"/>
      <c r="M3433" s="123"/>
      <c r="N3433" s="123"/>
      <c r="O3433" s="123"/>
      <c r="P3433" s="123"/>
      <c r="Q3433" s="123"/>
      <c r="R3433" s="20"/>
      <c r="S3433" s="20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</row>
    <row r="3434" ht="7.5" customHeight="1">
      <c r="A3434" s="1"/>
      <c r="B3434" s="24"/>
      <c r="C3434" s="24"/>
      <c r="D3434" s="24"/>
      <c r="E3434" s="123"/>
      <c r="F3434" s="123"/>
      <c r="G3434" s="123"/>
      <c r="H3434" s="123"/>
      <c r="I3434" s="123"/>
      <c r="J3434" s="123"/>
      <c r="K3434" s="123"/>
      <c r="L3434" s="123"/>
      <c r="M3434" s="123"/>
      <c r="N3434" s="123"/>
      <c r="O3434" s="123"/>
      <c r="P3434" s="123"/>
      <c r="Q3434" s="123"/>
      <c r="R3434" s="124" t="s">
        <v>21</v>
      </c>
      <c r="S3434" s="127" t="s">
        <v>775</v>
      </c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</row>
    <row r="3435" ht="7.5" customHeight="1">
      <c r="A3435" s="1"/>
      <c r="B3435" s="24"/>
      <c r="C3435" s="20"/>
      <c r="D3435" s="24"/>
      <c r="E3435" s="123"/>
      <c r="F3435" s="123"/>
      <c r="G3435" s="123"/>
      <c r="H3435" s="123"/>
      <c r="I3435" s="123"/>
      <c r="J3435" s="123"/>
      <c r="K3435" s="123"/>
      <c r="L3435" s="123"/>
      <c r="M3435" s="123"/>
      <c r="N3435" s="126"/>
      <c r="O3435" s="126"/>
      <c r="P3435" s="126"/>
      <c r="Q3435" s="126"/>
      <c r="R3435" s="20"/>
      <c r="S3435" s="24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</row>
    <row r="3436" ht="7.5" customHeight="1">
      <c r="A3436" s="1"/>
      <c r="B3436" s="24"/>
      <c r="C3436" s="94" t="s">
        <v>780</v>
      </c>
      <c r="D3436" s="24"/>
      <c r="E3436" s="123"/>
      <c r="F3436" s="123"/>
      <c r="G3436" s="123"/>
      <c r="H3436" s="123"/>
      <c r="I3436" s="123"/>
      <c r="J3436" s="123"/>
      <c r="K3436" s="123"/>
      <c r="L3436" s="123"/>
      <c r="M3436" s="123"/>
      <c r="N3436" s="126"/>
      <c r="O3436" s="126"/>
      <c r="P3436" s="126"/>
      <c r="Q3436" s="126"/>
      <c r="R3436" s="123"/>
      <c r="S3436" s="20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</row>
    <row r="3437" ht="7.5" customHeight="1">
      <c r="A3437" s="1"/>
      <c r="B3437" s="24"/>
      <c r="C3437" s="24"/>
      <c r="D3437" s="24"/>
      <c r="E3437" s="123"/>
      <c r="F3437" s="123"/>
      <c r="G3437" s="123"/>
      <c r="H3437" s="123"/>
      <c r="I3437" s="123"/>
      <c r="J3437" s="123"/>
      <c r="K3437" s="123"/>
      <c r="L3437" s="123"/>
      <c r="M3437" s="123"/>
      <c r="N3437" s="126"/>
      <c r="O3437" s="126"/>
      <c r="P3437" s="126"/>
      <c r="Q3437" s="126"/>
      <c r="R3437" s="123"/>
      <c r="S3437" s="140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</row>
    <row r="3438" ht="7.5" customHeight="1">
      <c r="A3438" s="1"/>
      <c r="B3438" s="98"/>
      <c r="C3438" s="98"/>
      <c r="D3438" s="98"/>
      <c r="E3438" s="144"/>
      <c r="F3438" s="144"/>
      <c r="G3438" s="144"/>
      <c r="H3438" s="144"/>
      <c r="I3438" s="144"/>
      <c r="J3438" s="144"/>
      <c r="K3438" s="144"/>
      <c r="L3438" s="144"/>
      <c r="M3438" s="144"/>
      <c r="N3438" s="143"/>
      <c r="O3438" s="143"/>
      <c r="P3438" s="143"/>
      <c r="Q3438" s="143"/>
      <c r="R3438" s="144"/>
      <c r="S3438" s="505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</row>
    <row r="3439" ht="7.5" customHeight="1">
      <c r="A3439" s="1"/>
      <c r="B3439" s="120" t="s">
        <v>18</v>
      </c>
      <c r="C3439" s="107" t="s">
        <v>781</v>
      </c>
      <c r="D3439" s="177" t="s">
        <v>782</v>
      </c>
      <c r="E3439" s="133" t="s">
        <v>25</v>
      </c>
      <c r="F3439" s="122"/>
      <c r="G3439" s="122"/>
      <c r="H3439" s="122"/>
      <c r="I3439" s="122"/>
      <c r="J3439" s="122"/>
      <c r="K3439" s="122"/>
      <c r="L3439" s="123"/>
      <c r="M3439" s="123"/>
      <c r="N3439" s="123"/>
      <c r="O3439" s="123"/>
      <c r="P3439" s="123"/>
      <c r="Q3439" s="123"/>
      <c r="R3439" s="202" t="s">
        <v>21</v>
      </c>
      <c r="S3439" s="501" t="s">
        <v>402</v>
      </c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</row>
    <row r="3440" ht="7.5" customHeight="1">
      <c r="A3440" s="1"/>
      <c r="B3440" s="24"/>
      <c r="C3440" s="24"/>
      <c r="D3440" s="24"/>
      <c r="E3440" s="24"/>
      <c r="F3440" s="126"/>
      <c r="G3440" s="126"/>
      <c r="H3440" s="126"/>
      <c r="I3440" s="126"/>
      <c r="J3440" s="126"/>
      <c r="K3440" s="126"/>
      <c r="L3440" s="123"/>
      <c r="M3440" s="123"/>
      <c r="N3440" s="123"/>
      <c r="O3440" s="123"/>
      <c r="P3440" s="123"/>
      <c r="Q3440" s="123"/>
      <c r="R3440" s="20"/>
      <c r="S3440" s="24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</row>
    <row r="3441" ht="7.5" customHeight="1">
      <c r="A3441" s="1"/>
      <c r="B3441" s="24"/>
      <c r="C3441" s="24"/>
      <c r="D3441" s="24"/>
      <c r="E3441" s="24"/>
      <c r="F3441" s="126"/>
      <c r="G3441" s="126"/>
      <c r="H3441" s="126"/>
      <c r="I3441" s="126"/>
      <c r="J3441" s="126"/>
      <c r="K3441" s="126"/>
      <c r="L3441" s="123"/>
      <c r="M3441" s="123"/>
      <c r="N3441" s="123"/>
      <c r="O3441" s="123"/>
      <c r="P3441" s="123"/>
      <c r="Q3441" s="123"/>
      <c r="R3441" s="129"/>
      <c r="S3441" s="20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</row>
    <row r="3442" ht="7.5" customHeight="1">
      <c r="A3442" s="1"/>
      <c r="B3442" s="24"/>
      <c r="C3442" s="24"/>
      <c r="D3442" s="24"/>
      <c r="E3442" s="24"/>
      <c r="F3442" s="128"/>
      <c r="G3442" s="126"/>
      <c r="H3442" s="126"/>
      <c r="I3442" s="126"/>
      <c r="J3442" s="126"/>
      <c r="K3442" s="126"/>
      <c r="L3442" s="123"/>
      <c r="M3442" s="126"/>
      <c r="N3442" s="123"/>
      <c r="O3442" s="123"/>
      <c r="P3442" s="123"/>
      <c r="Q3442" s="123"/>
      <c r="R3442" s="124" t="s">
        <v>21</v>
      </c>
      <c r="S3442" s="127" t="s">
        <v>783</v>
      </c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</row>
    <row r="3443" ht="7.5" customHeight="1">
      <c r="A3443" s="1"/>
      <c r="B3443" s="24"/>
      <c r="C3443" s="24"/>
      <c r="D3443" s="24"/>
      <c r="E3443" s="24"/>
      <c r="F3443" s="130"/>
      <c r="G3443" s="130"/>
      <c r="H3443" s="130"/>
      <c r="I3443" s="130"/>
      <c r="J3443" s="130"/>
      <c r="K3443" s="130"/>
      <c r="L3443" s="123"/>
      <c r="M3443" s="126"/>
      <c r="N3443" s="123"/>
      <c r="O3443" s="123"/>
      <c r="P3443" s="123"/>
      <c r="Q3443" s="123"/>
      <c r="R3443" s="20"/>
      <c r="S3443" s="20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</row>
    <row r="3444" ht="7.5" customHeight="1">
      <c r="A3444" s="1"/>
      <c r="B3444" s="24"/>
      <c r="C3444" s="24"/>
      <c r="D3444" s="24"/>
      <c r="E3444" s="24"/>
      <c r="F3444" s="20"/>
      <c r="G3444" s="20"/>
      <c r="H3444" s="20"/>
      <c r="I3444" s="20"/>
      <c r="J3444" s="20"/>
      <c r="K3444" s="20"/>
      <c r="L3444" s="123"/>
      <c r="M3444" s="126"/>
      <c r="N3444" s="123"/>
      <c r="O3444" s="123"/>
      <c r="P3444" s="123"/>
      <c r="Q3444" s="123"/>
      <c r="R3444" s="124" t="s">
        <v>21</v>
      </c>
      <c r="S3444" s="81" t="s">
        <v>784</v>
      </c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</row>
    <row r="3445" ht="7.5" customHeight="1">
      <c r="A3445" s="1"/>
      <c r="B3445" s="24"/>
      <c r="C3445" s="24"/>
      <c r="D3445" s="24"/>
      <c r="E3445" s="24"/>
      <c r="F3445" s="128"/>
      <c r="G3445" s="128"/>
      <c r="H3445" s="128"/>
      <c r="I3445" s="128"/>
      <c r="J3445" s="128"/>
      <c r="K3445" s="128"/>
      <c r="L3445" s="123"/>
      <c r="M3445" s="126"/>
      <c r="N3445" s="123"/>
      <c r="O3445" s="123"/>
      <c r="P3445" s="123"/>
      <c r="Q3445" s="123"/>
      <c r="R3445" s="20"/>
      <c r="S3445" s="24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</row>
    <row r="3446" ht="7.5" customHeight="1">
      <c r="A3446" s="1"/>
      <c r="B3446" s="24"/>
      <c r="C3446" s="24"/>
      <c r="D3446" s="24"/>
      <c r="E3446" s="24"/>
      <c r="F3446" s="129"/>
      <c r="G3446" s="128"/>
      <c r="H3446" s="128"/>
      <c r="I3446" s="128"/>
      <c r="J3446" s="128"/>
      <c r="K3446" s="128"/>
      <c r="L3446" s="129"/>
      <c r="M3446" s="128"/>
      <c r="N3446" s="128"/>
      <c r="O3446" s="128"/>
      <c r="P3446" s="128"/>
      <c r="Q3446" s="128"/>
      <c r="R3446" s="129"/>
      <c r="S3446" s="20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</row>
    <row r="3447" ht="7.5" customHeight="1">
      <c r="A3447" s="1"/>
      <c r="B3447" s="24"/>
      <c r="C3447" s="24"/>
      <c r="D3447" s="24"/>
      <c r="E3447" s="24"/>
      <c r="F3447" s="136"/>
      <c r="G3447" s="135" t="s">
        <v>25</v>
      </c>
      <c r="H3447" s="136"/>
      <c r="I3447" s="135" t="s">
        <v>25</v>
      </c>
      <c r="J3447" s="137"/>
      <c r="K3447" s="135" t="s">
        <v>25</v>
      </c>
      <c r="L3447" s="506">
        <v>2799.0</v>
      </c>
      <c r="M3447" s="135">
        <f>ROUND(L3447*mark_up,0)</f>
        <v>12288</v>
      </c>
      <c r="N3447" s="137"/>
      <c r="O3447" s="135" t="s">
        <v>25</v>
      </c>
      <c r="P3447" s="137"/>
      <c r="Q3447" s="135" t="s">
        <v>25</v>
      </c>
      <c r="R3447" s="124" t="s">
        <v>21</v>
      </c>
      <c r="S3447" s="127" t="s">
        <v>104</v>
      </c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</row>
    <row r="3448" ht="7.5" customHeight="1">
      <c r="A3448" s="1"/>
      <c r="B3448" s="24"/>
      <c r="C3448" s="24"/>
      <c r="D3448" s="24"/>
      <c r="E3448" s="24"/>
      <c r="F3448" s="138"/>
      <c r="G3448" s="87"/>
      <c r="H3448" s="138"/>
      <c r="I3448" s="87"/>
      <c r="J3448" s="87"/>
      <c r="K3448" s="87"/>
      <c r="L3448" s="87"/>
      <c r="M3448" s="87"/>
      <c r="N3448" s="87"/>
      <c r="O3448" s="87"/>
      <c r="P3448" s="87"/>
      <c r="Q3448" s="87"/>
      <c r="R3448" s="20"/>
      <c r="S3448" s="24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</row>
    <row r="3449" ht="7.5" customHeight="1">
      <c r="A3449" s="25"/>
      <c r="B3449" s="24"/>
      <c r="C3449" s="24"/>
      <c r="D3449" s="24"/>
      <c r="E3449" s="24"/>
      <c r="F3449" s="129"/>
      <c r="G3449" s="128"/>
      <c r="H3449" s="128"/>
      <c r="I3449" s="128"/>
      <c r="J3449" s="128"/>
      <c r="K3449" s="128"/>
      <c r="L3449" s="129"/>
      <c r="M3449" s="128"/>
      <c r="N3449" s="128"/>
      <c r="O3449" s="128"/>
      <c r="P3449" s="128"/>
      <c r="Q3449" s="128"/>
      <c r="R3449" s="129"/>
      <c r="S3449" s="20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</row>
    <row r="3450" ht="7.5" customHeight="1">
      <c r="A3450" s="25"/>
      <c r="B3450" s="24"/>
      <c r="C3450" s="24"/>
      <c r="D3450" s="24"/>
      <c r="E3450" s="24"/>
      <c r="F3450" s="123"/>
      <c r="G3450" s="123"/>
      <c r="H3450" s="123"/>
      <c r="I3450" s="123"/>
      <c r="J3450" s="123"/>
      <c r="K3450" s="123"/>
      <c r="L3450" s="123"/>
      <c r="M3450" s="126"/>
      <c r="N3450" s="123"/>
      <c r="O3450" s="123"/>
      <c r="P3450" s="123"/>
      <c r="Q3450" s="123"/>
      <c r="R3450" s="124" t="s">
        <v>21</v>
      </c>
      <c r="S3450" s="127" t="s">
        <v>785</v>
      </c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</row>
    <row r="3451" ht="7.5" customHeight="1">
      <c r="A3451" s="25"/>
      <c r="B3451" s="24"/>
      <c r="C3451" s="24"/>
      <c r="D3451" s="24"/>
      <c r="E3451" s="24"/>
      <c r="F3451" s="128"/>
      <c r="G3451" s="128"/>
      <c r="H3451" s="128"/>
      <c r="I3451" s="128"/>
      <c r="J3451" s="128"/>
      <c r="K3451" s="128"/>
      <c r="L3451" s="123"/>
      <c r="M3451" s="126"/>
      <c r="N3451" s="123"/>
      <c r="O3451" s="123"/>
      <c r="P3451" s="123"/>
      <c r="Q3451" s="123"/>
      <c r="R3451" s="20"/>
      <c r="S3451" s="24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</row>
    <row r="3452" ht="7.5" customHeight="1">
      <c r="A3452" s="1"/>
      <c r="B3452" s="24"/>
      <c r="C3452" s="24"/>
      <c r="D3452" s="24"/>
      <c r="E3452" s="24"/>
      <c r="F3452" s="128"/>
      <c r="G3452" s="128"/>
      <c r="H3452" s="128"/>
      <c r="I3452" s="128"/>
      <c r="J3452" s="128"/>
      <c r="K3452" s="128"/>
      <c r="L3452" s="123"/>
      <c r="M3452" s="126"/>
      <c r="N3452" s="123"/>
      <c r="O3452" s="123"/>
      <c r="P3452" s="123"/>
      <c r="Q3452" s="123"/>
      <c r="R3452" s="129"/>
      <c r="S3452" s="20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</row>
    <row r="3453" ht="7.5" customHeight="1">
      <c r="A3453" s="1"/>
      <c r="B3453" s="24"/>
      <c r="C3453" s="24"/>
      <c r="D3453" s="24"/>
      <c r="E3453" s="24"/>
      <c r="F3453" s="123"/>
      <c r="G3453" s="123"/>
      <c r="H3453" s="123"/>
      <c r="I3453" s="123"/>
      <c r="J3453" s="123"/>
      <c r="K3453" s="123"/>
      <c r="L3453" s="129"/>
      <c r="M3453" s="129"/>
      <c r="N3453" s="123"/>
      <c r="O3453" s="123"/>
      <c r="P3453" s="123"/>
      <c r="Q3453" s="123"/>
      <c r="R3453" s="123"/>
      <c r="S3453" s="140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</row>
    <row r="3454" ht="7.5" customHeight="1">
      <c r="A3454" s="1"/>
      <c r="B3454" s="24"/>
      <c r="C3454" s="20"/>
      <c r="D3454" s="24"/>
      <c r="E3454" s="24"/>
      <c r="F3454" s="126"/>
      <c r="G3454" s="126"/>
      <c r="H3454" s="126"/>
      <c r="I3454" s="126"/>
      <c r="J3454" s="126"/>
      <c r="K3454" s="126"/>
      <c r="L3454" s="129"/>
      <c r="M3454" s="129"/>
      <c r="N3454" s="123"/>
      <c r="O3454" s="123"/>
      <c r="P3454" s="123"/>
      <c r="Q3454" s="123"/>
      <c r="R3454" s="123"/>
      <c r="S3454" s="140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</row>
    <row r="3455" ht="7.5" customHeight="1">
      <c r="A3455" s="1"/>
      <c r="B3455" s="24"/>
      <c r="C3455" s="94" t="s">
        <v>786</v>
      </c>
      <c r="D3455" s="24"/>
      <c r="E3455" s="24"/>
      <c r="F3455" s="126"/>
      <c r="G3455" s="126"/>
      <c r="H3455" s="126"/>
      <c r="I3455" s="126"/>
      <c r="J3455" s="126"/>
      <c r="K3455" s="126"/>
      <c r="L3455" s="129"/>
      <c r="M3455" s="129"/>
      <c r="N3455" s="123"/>
      <c r="O3455" s="123"/>
      <c r="P3455" s="123"/>
      <c r="Q3455" s="123"/>
      <c r="R3455" s="123"/>
      <c r="S3455" s="140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</row>
    <row r="3456" ht="7.5" customHeight="1">
      <c r="A3456" s="1"/>
      <c r="B3456" s="24"/>
      <c r="C3456" s="24"/>
      <c r="D3456" s="24"/>
      <c r="E3456" s="24"/>
      <c r="F3456" s="126"/>
      <c r="G3456" s="126"/>
      <c r="H3456" s="126"/>
      <c r="I3456" s="126"/>
      <c r="J3456" s="126"/>
      <c r="K3456" s="126"/>
      <c r="L3456" s="129"/>
      <c r="M3456" s="129"/>
      <c r="N3456" s="123"/>
      <c r="O3456" s="123"/>
      <c r="P3456" s="123"/>
      <c r="Q3456" s="123"/>
      <c r="R3456" s="123"/>
      <c r="S3456" s="140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</row>
    <row r="3457" ht="7.5" customHeight="1">
      <c r="A3457" s="1"/>
      <c r="B3457" s="98"/>
      <c r="C3457" s="98"/>
      <c r="D3457" s="98"/>
      <c r="E3457" s="98"/>
      <c r="F3457" s="143"/>
      <c r="G3457" s="143"/>
      <c r="H3457" s="143"/>
      <c r="I3457" s="143"/>
      <c r="J3457" s="143"/>
      <c r="K3457" s="143"/>
      <c r="L3457" s="214"/>
      <c r="M3457" s="214"/>
      <c r="N3457" s="144"/>
      <c r="O3457" s="144"/>
      <c r="P3457" s="144"/>
      <c r="Q3457" s="144"/>
      <c r="R3457" s="144"/>
      <c r="S3457" s="505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</row>
    <row r="3458" ht="7.5" customHeight="1">
      <c r="A3458" s="1"/>
      <c r="B3458" s="120" t="s">
        <v>18</v>
      </c>
      <c r="C3458" s="107" t="s">
        <v>787</v>
      </c>
      <c r="D3458" s="177" t="s">
        <v>788</v>
      </c>
      <c r="E3458" s="308" t="s">
        <v>25</v>
      </c>
      <c r="F3458" s="122"/>
      <c r="G3458" s="122"/>
      <c r="H3458" s="122"/>
      <c r="I3458" s="122"/>
      <c r="J3458" s="122"/>
      <c r="K3458" s="122"/>
      <c r="L3458" s="123"/>
      <c r="M3458" s="126"/>
      <c r="N3458" s="123"/>
      <c r="O3458" s="123"/>
      <c r="P3458" s="123"/>
      <c r="Q3458" s="123"/>
      <c r="R3458" s="202" t="s">
        <v>21</v>
      </c>
      <c r="S3458" s="501" t="s">
        <v>402</v>
      </c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</row>
    <row r="3459" ht="7.5" customHeight="1">
      <c r="A3459" s="1"/>
      <c r="B3459" s="24"/>
      <c r="C3459" s="24"/>
      <c r="D3459" s="24"/>
      <c r="E3459" s="24"/>
      <c r="F3459" s="126"/>
      <c r="G3459" s="126"/>
      <c r="H3459" s="126"/>
      <c r="I3459" s="126"/>
      <c r="J3459" s="126"/>
      <c r="K3459" s="126"/>
      <c r="L3459" s="126"/>
      <c r="M3459" s="126"/>
      <c r="N3459" s="126"/>
      <c r="O3459" s="126"/>
      <c r="P3459" s="126"/>
      <c r="Q3459" s="126"/>
      <c r="R3459" s="20"/>
      <c r="S3459" s="24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</row>
    <row r="3460" ht="7.5" customHeight="1">
      <c r="A3460" s="1"/>
      <c r="B3460" s="24"/>
      <c r="C3460" s="24"/>
      <c r="D3460" s="24"/>
      <c r="E3460" s="24"/>
      <c r="F3460" s="126"/>
      <c r="G3460" s="126"/>
      <c r="H3460" s="126"/>
      <c r="I3460" s="126"/>
      <c r="J3460" s="126"/>
      <c r="K3460" s="126"/>
      <c r="L3460" s="126"/>
      <c r="M3460" s="126"/>
      <c r="N3460" s="126"/>
      <c r="O3460" s="126"/>
      <c r="P3460" s="126"/>
      <c r="Q3460" s="126"/>
      <c r="R3460" s="129"/>
      <c r="S3460" s="20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</row>
    <row r="3461" ht="7.5" customHeight="1">
      <c r="A3461" s="1"/>
      <c r="B3461" s="24"/>
      <c r="C3461" s="24"/>
      <c r="D3461" s="24"/>
      <c r="E3461" s="24"/>
      <c r="F3461" s="126"/>
      <c r="G3461" s="126"/>
      <c r="H3461" s="126"/>
      <c r="I3461" s="126"/>
      <c r="J3461" s="126"/>
      <c r="K3461" s="126"/>
      <c r="L3461" s="126"/>
      <c r="M3461" s="126"/>
      <c r="N3461" s="126"/>
      <c r="O3461" s="126"/>
      <c r="P3461" s="126"/>
      <c r="Q3461" s="126"/>
      <c r="R3461" s="124" t="s">
        <v>21</v>
      </c>
      <c r="S3461" s="127" t="s">
        <v>783</v>
      </c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</row>
    <row r="3462" ht="7.5" customHeight="1">
      <c r="A3462" s="1"/>
      <c r="B3462" s="24"/>
      <c r="C3462" s="24"/>
      <c r="D3462" s="24"/>
      <c r="E3462" s="24"/>
      <c r="F3462" s="126"/>
      <c r="G3462" s="126"/>
      <c r="H3462" s="126"/>
      <c r="I3462" s="126"/>
      <c r="J3462" s="126"/>
      <c r="K3462" s="126"/>
      <c r="L3462" s="126"/>
      <c r="M3462" s="126"/>
      <c r="N3462" s="126"/>
      <c r="O3462" s="126"/>
      <c r="P3462" s="126"/>
      <c r="Q3462" s="126"/>
      <c r="R3462" s="20"/>
      <c r="S3462" s="20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</row>
    <row r="3463" ht="7.5" customHeight="1">
      <c r="A3463" s="1"/>
      <c r="B3463" s="24"/>
      <c r="C3463" s="24"/>
      <c r="D3463" s="24"/>
      <c r="E3463" s="24"/>
      <c r="F3463" s="126"/>
      <c r="G3463" s="126"/>
      <c r="H3463" s="126"/>
      <c r="I3463" s="126"/>
      <c r="J3463" s="126"/>
      <c r="K3463" s="126"/>
      <c r="L3463" s="126"/>
      <c r="M3463" s="126"/>
      <c r="N3463" s="126"/>
      <c r="O3463" s="126"/>
      <c r="P3463" s="126"/>
      <c r="Q3463" s="126"/>
      <c r="R3463" s="124" t="s">
        <v>21</v>
      </c>
      <c r="S3463" s="81" t="s">
        <v>784</v>
      </c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</row>
    <row r="3464" ht="7.5" customHeight="1">
      <c r="A3464" s="1"/>
      <c r="B3464" s="24"/>
      <c r="C3464" s="24"/>
      <c r="D3464" s="24"/>
      <c r="E3464" s="24"/>
      <c r="F3464" s="126"/>
      <c r="G3464" s="126"/>
      <c r="H3464" s="126"/>
      <c r="I3464" s="126"/>
      <c r="J3464" s="126"/>
      <c r="K3464" s="126"/>
      <c r="L3464" s="126"/>
      <c r="M3464" s="126"/>
      <c r="N3464" s="126"/>
      <c r="O3464" s="126"/>
      <c r="P3464" s="126"/>
      <c r="Q3464" s="126"/>
      <c r="R3464" s="20"/>
      <c r="S3464" s="24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</row>
    <row r="3465" ht="7.5" customHeight="1">
      <c r="A3465" s="1"/>
      <c r="B3465" s="24"/>
      <c r="C3465" s="24"/>
      <c r="D3465" s="24"/>
      <c r="E3465" s="24"/>
      <c r="F3465" s="126"/>
      <c r="G3465" s="126"/>
      <c r="H3465" s="126"/>
      <c r="I3465" s="126"/>
      <c r="J3465" s="126"/>
      <c r="K3465" s="126"/>
      <c r="L3465" s="126"/>
      <c r="M3465" s="126"/>
      <c r="N3465" s="126"/>
      <c r="O3465" s="126"/>
      <c r="P3465" s="126"/>
      <c r="Q3465" s="126"/>
      <c r="R3465" s="129"/>
      <c r="S3465" s="20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</row>
    <row r="3466" ht="7.5" customHeight="1">
      <c r="A3466" s="1"/>
      <c r="B3466" s="24"/>
      <c r="C3466" s="24"/>
      <c r="D3466" s="24"/>
      <c r="E3466" s="24"/>
      <c r="F3466" s="136"/>
      <c r="G3466" s="135" t="s">
        <v>25</v>
      </c>
      <c r="H3466" s="136"/>
      <c r="I3466" s="135" t="s">
        <v>25</v>
      </c>
      <c r="J3466" s="137"/>
      <c r="K3466" s="135" t="s">
        <v>25</v>
      </c>
      <c r="L3466" s="506">
        <v>3466.0</v>
      </c>
      <c r="M3466" s="135">
        <f>ROUND(L3466*mark_up,0)</f>
        <v>15216</v>
      </c>
      <c r="N3466" s="137"/>
      <c r="O3466" s="135" t="s">
        <v>25</v>
      </c>
      <c r="P3466" s="137"/>
      <c r="Q3466" s="135" t="s">
        <v>25</v>
      </c>
      <c r="R3466" s="124" t="s">
        <v>21</v>
      </c>
      <c r="S3466" s="127" t="s">
        <v>210</v>
      </c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</row>
    <row r="3467" ht="7.5" customHeight="1">
      <c r="A3467" s="1"/>
      <c r="B3467" s="24"/>
      <c r="C3467" s="24"/>
      <c r="D3467" s="24"/>
      <c r="E3467" s="24"/>
      <c r="F3467" s="138"/>
      <c r="G3467" s="87"/>
      <c r="H3467" s="138"/>
      <c r="I3467" s="87"/>
      <c r="J3467" s="87"/>
      <c r="K3467" s="87"/>
      <c r="L3467" s="87"/>
      <c r="M3467" s="87"/>
      <c r="N3467" s="87"/>
      <c r="O3467" s="87"/>
      <c r="P3467" s="87"/>
      <c r="Q3467" s="87"/>
      <c r="R3467" s="20"/>
      <c r="S3467" s="24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</row>
    <row r="3468" ht="7.5" customHeight="1">
      <c r="A3468" s="1"/>
      <c r="B3468" s="24"/>
      <c r="C3468" s="24"/>
      <c r="D3468" s="24"/>
      <c r="E3468" s="24"/>
      <c r="F3468" s="136"/>
      <c r="G3468" s="136"/>
      <c r="H3468" s="136"/>
      <c r="I3468" s="136"/>
      <c r="J3468" s="136"/>
      <c r="K3468" s="136"/>
      <c r="L3468" s="123"/>
      <c r="M3468" s="126"/>
      <c r="N3468" s="123"/>
      <c r="O3468" s="123"/>
      <c r="P3468" s="123"/>
      <c r="Q3468" s="123"/>
      <c r="R3468" s="129"/>
      <c r="S3468" s="20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</row>
    <row r="3469" ht="7.5" customHeight="1">
      <c r="A3469" s="25"/>
      <c r="B3469" s="24"/>
      <c r="C3469" s="24"/>
      <c r="D3469" s="24"/>
      <c r="E3469" s="24"/>
      <c r="F3469" s="128"/>
      <c r="G3469" s="128"/>
      <c r="H3469" s="128"/>
      <c r="I3469" s="128"/>
      <c r="J3469" s="128"/>
      <c r="K3469" s="128"/>
      <c r="L3469" s="123"/>
      <c r="M3469" s="126"/>
      <c r="N3469" s="123"/>
      <c r="O3469" s="123"/>
      <c r="P3469" s="123"/>
      <c r="Q3469" s="123"/>
      <c r="R3469" s="124" t="s">
        <v>21</v>
      </c>
      <c r="S3469" s="127" t="s">
        <v>408</v>
      </c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</row>
    <row r="3470" ht="7.5" customHeight="1">
      <c r="A3470" s="25"/>
      <c r="B3470" s="24"/>
      <c r="C3470" s="24"/>
      <c r="D3470" s="24"/>
      <c r="E3470" s="24"/>
      <c r="F3470" s="128"/>
      <c r="G3470" s="128"/>
      <c r="H3470" s="128"/>
      <c r="I3470" s="128"/>
      <c r="J3470" s="128"/>
      <c r="K3470" s="128"/>
      <c r="L3470" s="123"/>
      <c r="M3470" s="123"/>
      <c r="N3470" s="123"/>
      <c r="O3470" s="123"/>
      <c r="P3470" s="123"/>
      <c r="Q3470" s="123"/>
      <c r="R3470" s="20"/>
      <c r="S3470" s="24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</row>
    <row r="3471" ht="7.5" customHeight="1">
      <c r="A3471" s="25"/>
      <c r="B3471" s="24"/>
      <c r="C3471" s="24"/>
      <c r="D3471" s="24"/>
      <c r="E3471" s="24"/>
      <c r="F3471" s="128"/>
      <c r="G3471" s="128"/>
      <c r="H3471" s="128"/>
      <c r="I3471" s="128"/>
      <c r="J3471" s="128"/>
      <c r="K3471" s="128"/>
      <c r="L3471" s="123"/>
      <c r="M3471" s="123"/>
      <c r="N3471" s="123"/>
      <c r="O3471" s="123"/>
      <c r="P3471" s="123"/>
      <c r="Q3471" s="123"/>
      <c r="R3471" s="129"/>
      <c r="S3471" s="20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</row>
    <row r="3472" ht="7.5" customHeight="1">
      <c r="A3472" s="1"/>
      <c r="B3472" s="24"/>
      <c r="C3472" s="20"/>
      <c r="D3472" s="24"/>
      <c r="E3472" s="24"/>
      <c r="F3472" s="123"/>
      <c r="G3472" s="123"/>
      <c r="H3472" s="123"/>
      <c r="I3472" s="123"/>
      <c r="J3472" s="123"/>
      <c r="K3472" s="123"/>
      <c r="L3472" s="129"/>
      <c r="M3472" s="129"/>
      <c r="N3472" s="123"/>
      <c r="O3472" s="123"/>
      <c r="P3472" s="123"/>
      <c r="Q3472" s="123"/>
      <c r="R3472" s="123"/>
      <c r="S3472" s="123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</row>
    <row r="3473" ht="7.5" customHeight="1">
      <c r="A3473" s="1"/>
      <c r="B3473" s="24"/>
      <c r="C3473" s="94" t="s">
        <v>789</v>
      </c>
      <c r="D3473" s="24"/>
      <c r="E3473" s="24"/>
      <c r="F3473" s="126"/>
      <c r="G3473" s="126"/>
      <c r="H3473" s="126"/>
      <c r="I3473" s="126"/>
      <c r="J3473" s="126"/>
      <c r="K3473" s="126"/>
      <c r="L3473" s="129"/>
      <c r="M3473" s="129"/>
      <c r="N3473" s="123"/>
      <c r="O3473" s="123"/>
      <c r="P3473" s="123"/>
      <c r="Q3473" s="123"/>
      <c r="R3473" s="123"/>
      <c r="S3473" s="123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</row>
    <row r="3474" ht="7.5" customHeight="1">
      <c r="A3474" s="1"/>
      <c r="B3474" s="24"/>
      <c r="C3474" s="24"/>
      <c r="D3474" s="24"/>
      <c r="E3474" s="24"/>
      <c r="F3474" s="126"/>
      <c r="G3474" s="126"/>
      <c r="H3474" s="126"/>
      <c r="I3474" s="126"/>
      <c r="J3474" s="126"/>
      <c r="K3474" s="126"/>
      <c r="L3474" s="129"/>
      <c r="M3474" s="129"/>
      <c r="N3474" s="123"/>
      <c r="O3474" s="123"/>
      <c r="P3474" s="123"/>
      <c r="Q3474" s="123"/>
      <c r="R3474" s="123"/>
      <c r="S3474" s="123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</row>
    <row r="3475" ht="7.5" customHeight="1">
      <c r="A3475" s="1"/>
      <c r="B3475" s="98"/>
      <c r="C3475" s="98"/>
      <c r="D3475" s="98"/>
      <c r="E3475" s="98"/>
      <c r="F3475" s="143"/>
      <c r="G3475" s="143"/>
      <c r="H3475" s="143"/>
      <c r="I3475" s="143"/>
      <c r="J3475" s="143"/>
      <c r="K3475" s="143"/>
      <c r="L3475" s="214"/>
      <c r="M3475" s="214"/>
      <c r="N3475" s="144"/>
      <c r="O3475" s="144"/>
      <c r="P3475" s="144"/>
      <c r="Q3475" s="144"/>
      <c r="R3475" s="144"/>
      <c r="S3475" s="144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</row>
    <row r="3476" ht="11.25" customHeight="1">
      <c r="A3476" s="1"/>
      <c r="B3476" s="351"/>
      <c r="C3476" s="32"/>
      <c r="D3476" s="32"/>
      <c r="E3476" s="32"/>
      <c r="F3476" s="32"/>
      <c r="G3476" s="32"/>
      <c r="H3476" s="32"/>
      <c r="I3476" s="32"/>
      <c r="J3476" s="32"/>
      <c r="K3476" s="32"/>
      <c r="L3476" s="32"/>
      <c r="M3476" s="32"/>
      <c r="N3476" s="32"/>
      <c r="O3476" s="32"/>
      <c r="P3476" s="32"/>
      <c r="Q3476" s="32"/>
      <c r="R3476" s="32"/>
      <c r="S3476" s="165" t="s">
        <v>43</v>
      </c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</row>
    <row r="3477" ht="11.25" customHeight="1">
      <c r="A3477" s="1"/>
      <c r="B3477" s="54"/>
      <c r="C3477" s="88"/>
      <c r="D3477" s="54"/>
      <c r="E3477" s="54"/>
      <c r="F3477" s="54"/>
      <c r="G3477" s="54"/>
      <c r="H3477" s="54"/>
      <c r="I3477" s="54"/>
      <c r="J3477" s="54"/>
      <c r="K3477" s="54"/>
      <c r="L3477" s="54"/>
      <c r="M3477" s="54"/>
      <c r="N3477" s="54"/>
      <c r="O3477" s="54"/>
      <c r="P3477" s="54"/>
      <c r="Q3477" s="54"/>
      <c r="R3477" s="58"/>
      <c r="S3477" s="87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</row>
    <row r="3478" ht="11.25" customHeight="1">
      <c r="A3478" s="1"/>
      <c r="B3478" s="352" t="s">
        <v>790</v>
      </c>
      <c r="C3478" s="353"/>
      <c r="D3478" s="353"/>
      <c r="E3478" s="353"/>
      <c r="F3478" s="353"/>
      <c r="G3478" s="353"/>
      <c r="H3478" s="353"/>
      <c r="I3478" s="353"/>
      <c r="J3478" s="353"/>
      <c r="K3478" s="353"/>
      <c r="L3478" s="353"/>
      <c r="M3478" s="353"/>
      <c r="N3478" s="353"/>
      <c r="O3478" s="353"/>
      <c r="P3478" s="353"/>
      <c r="Q3478" s="353"/>
      <c r="R3478" s="353"/>
      <c r="S3478" s="353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</row>
    <row r="3479" ht="61.5" customHeight="1">
      <c r="A3479" s="1"/>
      <c r="B3479" s="2"/>
      <c r="C3479" s="3"/>
      <c r="D3479" s="3"/>
      <c r="E3479" s="61"/>
      <c r="F3479" s="61"/>
      <c r="G3479" s="61"/>
      <c r="H3479" s="61"/>
      <c r="I3479" s="61"/>
      <c r="J3479" s="61"/>
      <c r="K3479" s="61"/>
      <c r="L3479" s="61"/>
      <c r="M3479" s="61"/>
      <c r="N3479" s="432"/>
      <c r="O3479" s="62" t="s">
        <v>5</v>
      </c>
      <c r="P3479" s="63"/>
      <c r="Q3479" s="63"/>
      <c r="R3479" s="63"/>
      <c r="S3479" s="64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</row>
    <row r="3480" ht="34.5" customHeight="1">
      <c r="A3480" s="1"/>
      <c r="B3480" s="244" t="s">
        <v>6</v>
      </c>
      <c r="C3480" s="244" t="s">
        <v>7</v>
      </c>
      <c r="D3480" s="244" t="s">
        <v>8</v>
      </c>
      <c r="E3480" s="244" t="s">
        <v>9</v>
      </c>
      <c r="F3480" s="245" t="s">
        <v>10</v>
      </c>
      <c r="G3480" s="246" t="s">
        <v>11</v>
      </c>
      <c r="H3480" s="245" t="s">
        <v>10</v>
      </c>
      <c r="I3480" s="246" t="s">
        <v>12</v>
      </c>
      <c r="J3480" s="245" t="s">
        <v>10</v>
      </c>
      <c r="K3480" s="246" t="s">
        <v>13</v>
      </c>
      <c r="L3480" s="245" t="s">
        <v>10</v>
      </c>
      <c r="M3480" s="246" t="s">
        <v>14</v>
      </c>
      <c r="N3480" s="245" t="s">
        <v>10</v>
      </c>
      <c r="O3480" s="246" t="s">
        <v>15</v>
      </c>
      <c r="P3480" s="245" t="s">
        <v>10</v>
      </c>
      <c r="Q3480" s="246" t="s">
        <v>16</v>
      </c>
      <c r="R3480" s="247" t="s">
        <v>17</v>
      </c>
      <c r="S3480" s="69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</row>
    <row r="3481" ht="7.5" customHeight="1">
      <c r="A3481" s="1"/>
      <c r="B3481" s="120" t="s">
        <v>18</v>
      </c>
      <c r="C3481" s="107" t="s">
        <v>791</v>
      </c>
      <c r="D3481" s="177" t="s">
        <v>792</v>
      </c>
      <c r="E3481" s="122"/>
      <c r="F3481" s="122"/>
      <c r="G3481" s="122"/>
      <c r="H3481" s="122"/>
      <c r="I3481" s="122"/>
      <c r="J3481" s="122"/>
      <c r="K3481" s="122"/>
      <c r="L3481" s="122"/>
      <c r="M3481" s="122"/>
      <c r="N3481" s="122"/>
      <c r="O3481" s="122"/>
      <c r="P3481" s="122"/>
      <c r="Q3481" s="122"/>
      <c r="R3481" s="202" t="s">
        <v>21</v>
      </c>
      <c r="S3481" s="501" t="s">
        <v>793</v>
      </c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</row>
    <row r="3482" ht="7.5" customHeight="1">
      <c r="A3482" s="1"/>
      <c r="B3482" s="24"/>
      <c r="C3482" s="24"/>
      <c r="D3482" s="24"/>
      <c r="E3482" s="126"/>
      <c r="F3482" s="126"/>
      <c r="G3482" s="126"/>
      <c r="H3482" s="126"/>
      <c r="I3482" s="126"/>
      <c r="J3482" s="126"/>
      <c r="K3482" s="126"/>
      <c r="L3482" s="126"/>
      <c r="M3482" s="126"/>
      <c r="N3482" s="126"/>
      <c r="O3482" s="126"/>
      <c r="P3482" s="126"/>
      <c r="Q3482" s="126"/>
      <c r="R3482" s="20"/>
      <c r="S3482" s="24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</row>
    <row r="3483" ht="7.5" customHeight="1">
      <c r="A3483" s="1"/>
      <c r="B3483" s="24"/>
      <c r="C3483" s="24"/>
      <c r="D3483" s="24"/>
      <c r="E3483" s="126"/>
      <c r="F3483" s="126"/>
      <c r="G3483" s="126"/>
      <c r="H3483" s="126"/>
      <c r="I3483" s="126"/>
      <c r="J3483" s="126"/>
      <c r="K3483" s="126"/>
      <c r="L3483" s="126"/>
      <c r="M3483" s="126"/>
      <c r="N3483" s="126"/>
      <c r="O3483" s="126"/>
      <c r="P3483" s="126"/>
      <c r="Q3483" s="126"/>
      <c r="R3483" s="129"/>
      <c r="S3483" s="20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</row>
    <row r="3484" ht="7.5" customHeight="1">
      <c r="A3484" s="1"/>
      <c r="B3484" s="24"/>
      <c r="C3484" s="24"/>
      <c r="D3484" s="24"/>
      <c r="E3484" s="126"/>
      <c r="F3484" s="126"/>
      <c r="G3484" s="126"/>
      <c r="H3484" s="126"/>
      <c r="I3484" s="126"/>
      <c r="J3484" s="126"/>
      <c r="K3484" s="126"/>
      <c r="L3484" s="126"/>
      <c r="M3484" s="126"/>
      <c r="N3484" s="126"/>
      <c r="O3484" s="126"/>
      <c r="P3484" s="126"/>
      <c r="Q3484" s="126"/>
      <c r="R3484" s="124" t="s">
        <v>21</v>
      </c>
      <c r="S3484" s="127" t="s">
        <v>794</v>
      </c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</row>
    <row r="3485" ht="7.5" customHeight="1">
      <c r="A3485" s="1"/>
      <c r="B3485" s="24"/>
      <c r="C3485" s="24"/>
      <c r="D3485" s="24"/>
      <c r="E3485" s="126"/>
      <c r="F3485" s="126"/>
      <c r="G3485" s="126"/>
      <c r="H3485" s="126"/>
      <c r="I3485" s="126"/>
      <c r="J3485" s="126"/>
      <c r="K3485" s="126"/>
      <c r="L3485" s="126"/>
      <c r="M3485" s="126"/>
      <c r="N3485" s="126"/>
      <c r="O3485" s="126"/>
      <c r="P3485" s="126"/>
      <c r="Q3485" s="126"/>
      <c r="R3485" s="20"/>
      <c r="S3485" s="24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</row>
    <row r="3486" ht="7.5" customHeight="1">
      <c r="A3486" s="1"/>
      <c r="B3486" s="24"/>
      <c r="C3486" s="24"/>
      <c r="D3486" s="24"/>
      <c r="E3486" s="126"/>
      <c r="F3486" s="126"/>
      <c r="G3486" s="126"/>
      <c r="H3486" s="126"/>
      <c r="I3486" s="126"/>
      <c r="J3486" s="126"/>
      <c r="K3486" s="126"/>
      <c r="L3486" s="126"/>
      <c r="M3486" s="126"/>
      <c r="N3486" s="126"/>
      <c r="O3486" s="126"/>
      <c r="P3486" s="126"/>
      <c r="Q3486" s="126"/>
      <c r="R3486" s="129"/>
      <c r="S3486" s="20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</row>
    <row r="3487" ht="7.5" customHeight="1">
      <c r="A3487" s="1"/>
      <c r="B3487" s="24"/>
      <c r="C3487" s="24"/>
      <c r="D3487" s="24"/>
      <c r="E3487" s="126"/>
      <c r="F3487" s="126"/>
      <c r="G3487" s="126"/>
      <c r="H3487" s="126"/>
      <c r="I3487" s="126"/>
      <c r="J3487" s="126"/>
      <c r="K3487" s="126"/>
      <c r="L3487" s="126"/>
      <c r="M3487" s="126"/>
      <c r="N3487" s="126"/>
      <c r="O3487" s="126"/>
      <c r="P3487" s="126"/>
      <c r="Q3487" s="126"/>
      <c r="R3487" s="124" t="s">
        <v>21</v>
      </c>
      <c r="S3487" s="127" t="s">
        <v>795</v>
      </c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</row>
    <row r="3488" ht="7.5" customHeight="1">
      <c r="A3488" s="1"/>
      <c r="B3488" s="24"/>
      <c r="C3488" s="24"/>
      <c r="D3488" s="24"/>
      <c r="E3488" s="126"/>
      <c r="F3488" s="126"/>
      <c r="G3488" s="126"/>
      <c r="H3488" s="126"/>
      <c r="I3488" s="126"/>
      <c r="J3488" s="126"/>
      <c r="K3488" s="126"/>
      <c r="L3488" s="126"/>
      <c r="M3488" s="126"/>
      <c r="N3488" s="126"/>
      <c r="O3488" s="126"/>
      <c r="P3488" s="126"/>
      <c r="Q3488" s="126"/>
      <c r="R3488" s="20"/>
      <c r="S3488" s="24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</row>
    <row r="3489" ht="7.5" customHeight="1">
      <c r="A3489" s="1"/>
      <c r="B3489" s="24"/>
      <c r="C3489" s="24"/>
      <c r="D3489" s="24"/>
      <c r="E3489" s="135" t="s">
        <v>25</v>
      </c>
      <c r="F3489" s="292">
        <v>7813.0</v>
      </c>
      <c r="G3489" s="135">
        <f>ROUND(F3489*mark_up,0)</f>
        <v>34299</v>
      </c>
      <c r="H3489" s="137"/>
      <c r="I3489" s="135" t="s">
        <v>25</v>
      </c>
      <c r="J3489" s="507"/>
      <c r="K3489" s="135" t="s">
        <v>25</v>
      </c>
      <c r="L3489" s="507"/>
      <c r="M3489" s="135" t="s">
        <v>25</v>
      </c>
      <c r="N3489" s="137"/>
      <c r="O3489" s="135" t="s">
        <v>25</v>
      </c>
      <c r="P3489" s="137"/>
      <c r="Q3489" s="135" t="s">
        <v>25</v>
      </c>
      <c r="R3489" s="126"/>
      <c r="S3489" s="20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</row>
    <row r="3490" ht="7.5" customHeight="1">
      <c r="A3490" s="6"/>
      <c r="B3490" s="24"/>
      <c r="C3490" s="24"/>
      <c r="D3490" s="24"/>
      <c r="E3490" s="87"/>
      <c r="F3490" s="87"/>
      <c r="G3490" s="87"/>
      <c r="H3490" s="87"/>
      <c r="I3490" s="87"/>
      <c r="J3490" s="87"/>
      <c r="K3490" s="87"/>
      <c r="L3490" s="87"/>
      <c r="M3490" s="87"/>
      <c r="N3490" s="87"/>
      <c r="O3490" s="87"/>
      <c r="P3490" s="87"/>
      <c r="Q3490" s="87"/>
      <c r="R3490" s="124" t="s">
        <v>21</v>
      </c>
      <c r="S3490" s="127" t="s">
        <v>796</v>
      </c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</row>
    <row r="3491" ht="7.5" customHeight="1">
      <c r="A3491" s="25"/>
      <c r="B3491" s="24"/>
      <c r="C3491" s="24"/>
      <c r="D3491" s="24"/>
      <c r="E3491" s="126"/>
      <c r="F3491" s="126"/>
      <c r="G3491" s="126"/>
      <c r="H3491" s="126"/>
      <c r="I3491" s="126"/>
      <c r="J3491" s="126"/>
      <c r="K3491" s="126"/>
      <c r="L3491" s="126"/>
      <c r="M3491" s="126"/>
      <c r="N3491" s="126"/>
      <c r="O3491" s="126"/>
      <c r="P3491" s="126"/>
      <c r="Q3491" s="126"/>
      <c r="R3491" s="20"/>
      <c r="S3491" s="24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</row>
    <row r="3492" ht="7.5" customHeight="1">
      <c r="A3492" s="25"/>
      <c r="B3492" s="24"/>
      <c r="C3492" s="24"/>
      <c r="D3492" s="24"/>
      <c r="E3492" s="126"/>
      <c r="F3492" s="126"/>
      <c r="G3492" s="126"/>
      <c r="H3492" s="126"/>
      <c r="I3492" s="126"/>
      <c r="J3492" s="126"/>
      <c r="K3492" s="126"/>
      <c r="L3492" s="126"/>
      <c r="M3492" s="126"/>
      <c r="N3492" s="126"/>
      <c r="O3492" s="126"/>
      <c r="P3492" s="126"/>
      <c r="Q3492" s="126"/>
      <c r="R3492" s="126"/>
      <c r="S3492" s="20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</row>
    <row r="3493" ht="7.5" customHeight="1">
      <c r="A3493" s="1"/>
      <c r="B3493" s="24"/>
      <c r="C3493" s="24"/>
      <c r="D3493" s="24"/>
      <c r="E3493" s="126"/>
      <c r="F3493" s="126"/>
      <c r="G3493" s="126"/>
      <c r="H3493" s="126"/>
      <c r="I3493" s="126"/>
      <c r="J3493" s="126"/>
      <c r="K3493" s="126"/>
      <c r="L3493" s="126"/>
      <c r="M3493" s="126"/>
      <c r="N3493" s="126"/>
      <c r="O3493" s="126"/>
      <c r="P3493" s="126"/>
      <c r="Q3493" s="126"/>
      <c r="R3493" s="124" t="s">
        <v>21</v>
      </c>
      <c r="S3493" s="127" t="s">
        <v>194</v>
      </c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</row>
    <row r="3494" ht="7.5" customHeight="1">
      <c r="A3494" s="1"/>
      <c r="B3494" s="24"/>
      <c r="C3494" s="24"/>
      <c r="D3494" s="24"/>
      <c r="E3494" s="126"/>
      <c r="F3494" s="126"/>
      <c r="G3494" s="126"/>
      <c r="H3494" s="126"/>
      <c r="I3494" s="126"/>
      <c r="J3494" s="126"/>
      <c r="K3494" s="126"/>
      <c r="L3494" s="126"/>
      <c r="M3494" s="126"/>
      <c r="N3494" s="126"/>
      <c r="O3494" s="126"/>
      <c r="P3494" s="126"/>
      <c r="Q3494" s="126"/>
      <c r="R3494" s="20"/>
      <c r="S3494" s="20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</row>
    <row r="3495" ht="7.5" customHeight="1">
      <c r="A3495" s="1"/>
      <c r="B3495" s="24"/>
      <c r="C3495" s="24"/>
      <c r="D3495" s="24"/>
      <c r="E3495" s="126"/>
      <c r="F3495" s="126"/>
      <c r="G3495" s="126"/>
      <c r="H3495" s="126"/>
      <c r="I3495" s="126"/>
      <c r="J3495" s="126"/>
      <c r="K3495" s="126"/>
      <c r="L3495" s="126"/>
      <c r="M3495" s="126"/>
      <c r="N3495" s="126"/>
      <c r="O3495" s="126"/>
      <c r="P3495" s="126"/>
      <c r="Q3495" s="126"/>
      <c r="R3495" s="124" t="s">
        <v>21</v>
      </c>
      <c r="S3495" s="127" t="s">
        <v>797</v>
      </c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</row>
    <row r="3496" ht="7.5" customHeight="1">
      <c r="A3496" s="1"/>
      <c r="B3496" s="24"/>
      <c r="C3496" s="24"/>
      <c r="D3496" s="24"/>
      <c r="E3496" s="126"/>
      <c r="F3496" s="126"/>
      <c r="G3496" s="126"/>
      <c r="H3496" s="126"/>
      <c r="I3496" s="126"/>
      <c r="J3496" s="126"/>
      <c r="K3496" s="126"/>
      <c r="L3496" s="126"/>
      <c r="M3496" s="126"/>
      <c r="N3496" s="126"/>
      <c r="O3496" s="126"/>
      <c r="P3496" s="126"/>
      <c r="Q3496" s="126"/>
      <c r="R3496" s="20"/>
      <c r="S3496" s="24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</row>
    <row r="3497" ht="7.5" customHeight="1">
      <c r="A3497" s="1"/>
      <c r="B3497" s="24"/>
      <c r="C3497" s="20"/>
      <c r="D3497" s="24"/>
      <c r="E3497" s="126"/>
      <c r="F3497" s="126"/>
      <c r="G3497" s="126"/>
      <c r="H3497" s="126"/>
      <c r="I3497" s="126"/>
      <c r="J3497" s="126"/>
      <c r="K3497" s="126"/>
      <c r="L3497" s="126"/>
      <c r="M3497" s="126"/>
      <c r="N3497" s="126"/>
      <c r="O3497" s="126"/>
      <c r="P3497" s="126"/>
      <c r="Q3497" s="126"/>
      <c r="R3497" s="129"/>
      <c r="S3497" s="20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</row>
    <row r="3498" ht="7.5" customHeight="1">
      <c r="A3498" s="1"/>
      <c r="B3498" s="24"/>
      <c r="C3498" s="94" t="s">
        <v>798</v>
      </c>
      <c r="D3498" s="24"/>
      <c r="E3498" s="126"/>
      <c r="F3498" s="126"/>
      <c r="G3498" s="126"/>
      <c r="H3498" s="126"/>
      <c r="I3498" s="126"/>
      <c r="J3498" s="126"/>
      <c r="K3498" s="126"/>
      <c r="L3498" s="126"/>
      <c r="M3498" s="126"/>
      <c r="N3498" s="126"/>
      <c r="O3498" s="126"/>
      <c r="P3498" s="126"/>
      <c r="Q3498" s="126"/>
      <c r="R3498" s="126"/>
      <c r="S3498" s="12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</row>
    <row r="3499" ht="7.5" customHeight="1">
      <c r="A3499" s="1"/>
      <c r="B3499" s="24"/>
      <c r="C3499" s="24"/>
      <c r="D3499" s="24"/>
      <c r="E3499" s="126"/>
      <c r="F3499" s="126"/>
      <c r="G3499" s="126"/>
      <c r="H3499" s="126"/>
      <c r="I3499" s="126"/>
      <c r="J3499" s="126"/>
      <c r="K3499" s="126"/>
      <c r="L3499" s="126"/>
      <c r="M3499" s="126"/>
      <c r="N3499" s="126"/>
      <c r="O3499" s="126"/>
      <c r="P3499" s="126"/>
      <c r="Q3499" s="126"/>
      <c r="R3499" s="126"/>
      <c r="S3499" s="12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</row>
    <row r="3500" ht="7.5" customHeight="1">
      <c r="A3500" s="1"/>
      <c r="B3500" s="98"/>
      <c r="C3500" s="98"/>
      <c r="D3500" s="98"/>
      <c r="E3500" s="143"/>
      <c r="F3500" s="143"/>
      <c r="G3500" s="143"/>
      <c r="H3500" s="143"/>
      <c r="I3500" s="143"/>
      <c r="J3500" s="143"/>
      <c r="K3500" s="143"/>
      <c r="L3500" s="143"/>
      <c r="M3500" s="143"/>
      <c r="N3500" s="143"/>
      <c r="O3500" s="143"/>
      <c r="P3500" s="143"/>
      <c r="Q3500" s="143"/>
      <c r="R3500" s="143"/>
      <c r="S3500" s="143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</row>
    <row r="3501" ht="7.5" customHeight="1">
      <c r="A3501" s="1"/>
      <c r="B3501" s="269"/>
      <c r="C3501" s="269"/>
      <c r="D3501" s="269"/>
      <c r="E3501" s="269"/>
      <c r="F3501" s="269"/>
      <c r="G3501" s="269"/>
      <c r="H3501" s="269"/>
      <c r="I3501" s="269"/>
      <c r="J3501" s="269"/>
      <c r="K3501" s="269"/>
      <c r="L3501" s="269"/>
      <c r="M3501" s="269"/>
      <c r="N3501" s="269"/>
      <c r="O3501" s="269"/>
      <c r="P3501" s="269"/>
      <c r="Q3501" s="269"/>
      <c r="R3501" s="269"/>
      <c r="S3501" s="269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</row>
    <row r="3502" ht="7.5" customHeight="1">
      <c r="A3502" s="1"/>
      <c r="B3502" s="269"/>
      <c r="C3502" s="269"/>
      <c r="D3502" s="269"/>
      <c r="E3502" s="269"/>
      <c r="F3502" s="269"/>
      <c r="G3502" s="269"/>
      <c r="H3502" s="269"/>
      <c r="I3502" s="269"/>
      <c r="J3502" s="269"/>
      <c r="K3502" s="269"/>
      <c r="L3502" s="269"/>
      <c r="M3502" s="269"/>
      <c r="N3502" s="269"/>
      <c r="O3502" s="269"/>
      <c r="P3502" s="269"/>
      <c r="Q3502" s="269"/>
      <c r="R3502" s="269"/>
      <c r="S3502" s="269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</row>
    <row r="3503" ht="7.5" customHeight="1">
      <c r="A3503" s="1"/>
      <c r="B3503" s="269"/>
      <c r="C3503" s="269"/>
      <c r="D3503" s="269"/>
      <c r="E3503" s="269"/>
      <c r="F3503" s="269"/>
      <c r="G3503" s="269"/>
      <c r="H3503" s="269"/>
      <c r="I3503" s="269"/>
      <c r="J3503" s="269"/>
      <c r="K3503" s="269"/>
      <c r="L3503" s="269"/>
      <c r="M3503" s="269"/>
      <c r="N3503" s="269"/>
      <c r="O3503" s="269"/>
      <c r="P3503" s="269"/>
      <c r="Q3503" s="269"/>
      <c r="R3503" s="269"/>
      <c r="S3503" s="269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</row>
    <row r="3504" ht="7.5" customHeight="1">
      <c r="A3504" s="1"/>
      <c r="B3504" s="269"/>
      <c r="C3504" s="269"/>
      <c r="D3504" s="269"/>
      <c r="E3504" s="269"/>
      <c r="F3504" s="269"/>
      <c r="G3504" s="269"/>
      <c r="H3504" s="269"/>
      <c r="I3504" s="269"/>
      <c r="J3504" s="269"/>
      <c r="K3504" s="269"/>
      <c r="L3504" s="269"/>
      <c r="M3504" s="269"/>
      <c r="N3504" s="269"/>
      <c r="O3504" s="269"/>
      <c r="P3504" s="269"/>
      <c r="Q3504" s="269"/>
      <c r="R3504" s="269"/>
      <c r="S3504" s="269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</row>
    <row r="3505" ht="7.5" customHeight="1">
      <c r="A3505" s="1"/>
      <c r="B3505" s="269"/>
      <c r="C3505" s="269"/>
      <c r="D3505" s="269"/>
      <c r="E3505" s="269"/>
      <c r="F3505" s="269"/>
      <c r="G3505" s="269"/>
      <c r="H3505" s="269"/>
      <c r="I3505" s="269"/>
      <c r="J3505" s="269"/>
      <c r="K3505" s="269"/>
      <c r="L3505" s="269"/>
      <c r="M3505" s="269"/>
      <c r="N3505" s="269"/>
      <c r="O3505" s="269"/>
      <c r="P3505" s="269"/>
      <c r="Q3505" s="269"/>
      <c r="R3505" s="269"/>
      <c r="S3505" s="269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</row>
    <row r="3506" ht="7.5" customHeight="1">
      <c r="A3506" s="1"/>
      <c r="B3506" s="269"/>
      <c r="C3506" s="269"/>
      <c r="D3506" s="269"/>
      <c r="E3506" s="269"/>
      <c r="F3506" s="269"/>
      <c r="G3506" s="269"/>
      <c r="H3506" s="269"/>
      <c r="I3506" s="269"/>
      <c r="J3506" s="269"/>
      <c r="K3506" s="269"/>
      <c r="L3506" s="269"/>
      <c r="M3506" s="269"/>
      <c r="N3506" s="269"/>
      <c r="O3506" s="269"/>
      <c r="P3506" s="269"/>
      <c r="Q3506" s="269"/>
      <c r="R3506" s="269"/>
      <c r="S3506" s="269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</row>
    <row r="3507" ht="7.5" customHeight="1">
      <c r="A3507" s="1"/>
      <c r="B3507" s="269"/>
      <c r="C3507" s="269"/>
      <c r="D3507" s="269"/>
      <c r="E3507" s="269"/>
      <c r="F3507" s="269"/>
      <c r="G3507" s="269"/>
      <c r="H3507" s="269"/>
      <c r="I3507" s="269"/>
      <c r="J3507" s="269"/>
      <c r="K3507" s="269"/>
      <c r="L3507" s="269"/>
      <c r="M3507" s="269"/>
      <c r="N3507" s="269"/>
      <c r="O3507" s="269"/>
      <c r="P3507" s="269"/>
      <c r="Q3507" s="269"/>
      <c r="R3507" s="269"/>
      <c r="S3507" s="269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</row>
    <row r="3508" ht="7.5" customHeight="1">
      <c r="A3508" s="1"/>
      <c r="B3508" s="269"/>
      <c r="C3508" s="269"/>
      <c r="D3508" s="269"/>
      <c r="E3508" s="269"/>
      <c r="F3508" s="269"/>
      <c r="G3508" s="269"/>
      <c r="H3508" s="269"/>
      <c r="I3508" s="269"/>
      <c r="J3508" s="269"/>
      <c r="K3508" s="269"/>
      <c r="L3508" s="269"/>
      <c r="M3508" s="269"/>
      <c r="N3508" s="269"/>
      <c r="O3508" s="269"/>
      <c r="P3508" s="269"/>
      <c r="Q3508" s="269"/>
      <c r="R3508" s="269"/>
      <c r="S3508" s="269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</row>
    <row r="3509" ht="7.5" customHeight="1">
      <c r="A3509" s="1"/>
      <c r="B3509" s="269"/>
      <c r="C3509" s="269"/>
      <c r="D3509" s="269"/>
      <c r="E3509" s="269"/>
      <c r="F3509" s="269"/>
      <c r="G3509" s="269"/>
      <c r="H3509" s="269"/>
      <c r="I3509" s="269"/>
      <c r="J3509" s="269"/>
      <c r="K3509" s="269"/>
      <c r="L3509" s="269"/>
      <c r="M3509" s="269"/>
      <c r="N3509" s="269"/>
      <c r="O3509" s="269"/>
      <c r="P3509" s="269"/>
      <c r="Q3509" s="269"/>
      <c r="R3509" s="269"/>
      <c r="S3509" s="269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</row>
    <row r="3510" ht="7.5" customHeight="1">
      <c r="A3510" s="25"/>
      <c r="B3510" s="269"/>
      <c r="C3510" s="269"/>
      <c r="D3510" s="269"/>
      <c r="E3510" s="269"/>
      <c r="F3510" s="269"/>
      <c r="G3510" s="269"/>
      <c r="H3510" s="269"/>
      <c r="I3510" s="269"/>
      <c r="J3510" s="269"/>
      <c r="K3510" s="269"/>
      <c r="L3510" s="269"/>
      <c r="M3510" s="269"/>
      <c r="N3510" s="269"/>
      <c r="O3510" s="269"/>
      <c r="P3510" s="269"/>
      <c r="Q3510" s="269"/>
      <c r="R3510" s="269"/>
      <c r="S3510" s="269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</row>
    <row r="3511" ht="7.5" customHeight="1">
      <c r="A3511" s="25"/>
      <c r="B3511" s="269"/>
      <c r="C3511" s="269"/>
      <c r="D3511" s="269"/>
      <c r="E3511" s="269"/>
      <c r="F3511" s="269"/>
      <c r="G3511" s="269"/>
      <c r="H3511" s="269"/>
      <c r="I3511" s="269"/>
      <c r="J3511" s="269"/>
      <c r="K3511" s="269"/>
      <c r="L3511" s="269"/>
      <c r="M3511" s="269"/>
      <c r="N3511" s="269"/>
      <c r="O3511" s="269"/>
      <c r="P3511" s="269"/>
      <c r="Q3511" s="269"/>
      <c r="R3511" s="269"/>
      <c r="S3511" s="269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</row>
    <row r="3512" ht="7.5" customHeight="1">
      <c r="A3512" s="25"/>
      <c r="B3512" s="269"/>
      <c r="C3512" s="269"/>
      <c r="D3512" s="269"/>
      <c r="E3512" s="269"/>
      <c r="F3512" s="269"/>
      <c r="G3512" s="269"/>
      <c r="H3512" s="269"/>
      <c r="I3512" s="269"/>
      <c r="J3512" s="269"/>
      <c r="K3512" s="269"/>
      <c r="L3512" s="269"/>
      <c r="M3512" s="269"/>
      <c r="N3512" s="269"/>
      <c r="O3512" s="269"/>
      <c r="P3512" s="269"/>
      <c r="Q3512" s="269"/>
      <c r="R3512" s="269"/>
      <c r="S3512" s="269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</row>
    <row r="3513" ht="7.5" customHeight="1">
      <c r="A3513" s="1"/>
      <c r="B3513" s="269"/>
      <c r="C3513" s="269"/>
      <c r="D3513" s="269"/>
      <c r="E3513" s="269"/>
      <c r="F3513" s="269"/>
      <c r="G3513" s="269"/>
      <c r="H3513" s="269"/>
      <c r="I3513" s="269"/>
      <c r="J3513" s="269"/>
      <c r="K3513" s="269"/>
      <c r="L3513" s="269"/>
      <c r="M3513" s="269"/>
      <c r="N3513" s="269"/>
      <c r="O3513" s="269"/>
      <c r="P3513" s="269"/>
      <c r="Q3513" s="269"/>
      <c r="R3513" s="269"/>
      <c r="S3513" s="269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</row>
    <row r="3514" ht="7.5" customHeight="1">
      <c r="A3514" s="1"/>
      <c r="B3514" s="269"/>
      <c r="C3514" s="269"/>
      <c r="D3514" s="269"/>
      <c r="E3514" s="269"/>
      <c r="F3514" s="269"/>
      <c r="G3514" s="269"/>
      <c r="H3514" s="269"/>
      <c r="I3514" s="269"/>
      <c r="J3514" s="269"/>
      <c r="K3514" s="269"/>
      <c r="L3514" s="269"/>
      <c r="M3514" s="269"/>
      <c r="N3514" s="269"/>
      <c r="O3514" s="269"/>
      <c r="P3514" s="269"/>
      <c r="Q3514" s="269"/>
      <c r="R3514" s="269"/>
      <c r="S3514" s="269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</row>
    <row r="3515" ht="7.5" customHeight="1">
      <c r="A3515" s="1"/>
      <c r="B3515" s="269"/>
      <c r="C3515" s="269"/>
      <c r="D3515" s="269"/>
      <c r="E3515" s="269"/>
      <c r="F3515" s="269"/>
      <c r="G3515" s="269"/>
      <c r="H3515" s="269"/>
      <c r="I3515" s="269"/>
      <c r="J3515" s="269"/>
      <c r="K3515" s="269"/>
      <c r="L3515" s="269"/>
      <c r="M3515" s="269"/>
      <c r="N3515" s="269"/>
      <c r="O3515" s="269"/>
      <c r="P3515" s="269"/>
      <c r="Q3515" s="269"/>
      <c r="R3515" s="269"/>
      <c r="S3515" s="269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</row>
    <row r="3516" ht="7.5" customHeight="1">
      <c r="A3516" s="1"/>
      <c r="B3516" s="269"/>
      <c r="C3516" s="269"/>
      <c r="D3516" s="269"/>
      <c r="E3516" s="269"/>
      <c r="F3516" s="269"/>
      <c r="G3516" s="269"/>
      <c r="H3516" s="269"/>
      <c r="I3516" s="269"/>
      <c r="J3516" s="269"/>
      <c r="K3516" s="269"/>
      <c r="L3516" s="269"/>
      <c r="M3516" s="269"/>
      <c r="N3516" s="269"/>
      <c r="O3516" s="269"/>
      <c r="P3516" s="269"/>
      <c r="Q3516" s="269"/>
      <c r="R3516" s="269"/>
      <c r="S3516" s="269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</row>
    <row r="3517" ht="7.5" customHeight="1">
      <c r="A3517" s="1"/>
      <c r="B3517" s="269"/>
      <c r="C3517" s="269"/>
      <c r="D3517" s="269"/>
      <c r="E3517" s="269"/>
      <c r="F3517" s="269"/>
      <c r="G3517" s="269"/>
      <c r="H3517" s="269"/>
      <c r="I3517" s="269"/>
      <c r="J3517" s="269"/>
      <c r="K3517" s="269"/>
      <c r="L3517" s="269"/>
      <c r="M3517" s="269"/>
      <c r="N3517" s="269"/>
      <c r="O3517" s="269"/>
      <c r="P3517" s="269"/>
      <c r="Q3517" s="269"/>
      <c r="R3517" s="269"/>
      <c r="S3517" s="269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</row>
    <row r="3518" ht="7.5" customHeight="1">
      <c r="A3518" s="1"/>
      <c r="B3518" s="269"/>
      <c r="C3518" s="269"/>
      <c r="D3518" s="269"/>
      <c r="E3518" s="269"/>
      <c r="F3518" s="269"/>
      <c r="G3518" s="269"/>
      <c r="H3518" s="269"/>
      <c r="I3518" s="269"/>
      <c r="J3518" s="269"/>
      <c r="K3518" s="269"/>
      <c r="L3518" s="269"/>
      <c r="M3518" s="269"/>
      <c r="N3518" s="269"/>
      <c r="O3518" s="269"/>
      <c r="P3518" s="269"/>
      <c r="Q3518" s="269"/>
      <c r="R3518" s="269"/>
      <c r="S3518" s="269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</row>
    <row r="3519" ht="7.5" customHeight="1">
      <c r="A3519" s="1"/>
      <c r="B3519" s="269"/>
      <c r="C3519" s="269"/>
      <c r="D3519" s="269"/>
      <c r="E3519" s="269"/>
      <c r="F3519" s="269"/>
      <c r="G3519" s="269"/>
      <c r="H3519" s="269"/>
      <c r="I3519" s="269"/>
      <c r="J3519" s="269"/>
      <c r="K3519" s="269"/>
      <c r="L3519" s="269"/>
      <c r="M3519" s="269"/>
      <c r="N3519" s="269"/>
      <c r="O3519" s="269"/>
      <c r="P3519" s="269"/>
      <c r="Q3519" s="269"/>
      <c r="R3519" s="269"/>
      <c r="S3519" s="269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</row>
    <row r="3520" ht="7.5" customHeight="1">
      <c r="A3520" s="1"/>
      <c r="B3520" s="269"/>
      <c r="C3520" s="269"/>
      <c r="D3520" s="269"/>
      <c r="E3520" s="269"/>
      <c r="F3520" s="269"/>
      <c r="G3520" s="269"/>
      <c r="H3520" s="269"/>
      <c r="I3520" s="269"/>
      <c r="J3520" s="269"/>
      <c r="K3520" s="269"/>
      <c r="L3520" s="269"/>
      <c r="M3520" s="269"/>
      <c r="N3520" s="269"/>
      <c r="O3520" s="269"/>
      <c r="P3520" s="269"/>
      <c r="Q3520" s="269"/>
      <c r="R3520" s="269"/>
      <c r="S3520" s="269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</row>
    <row r="3521" ht="7.5" customHeight="1">
      <c r="A3521" s="1"/>
      <c r="B3521" s="269"/>
      <c r="C3521" s="269"/>
      <c r="D3521" s="269"/>
      <c r="E3521" s="269"/>
      <c r="F3521" s="269"/>
      <c r="G3521" s="269"/>
      <c r="H3521" s="269"/>
      <c r="I3521" s="269"/>
      <c r="J3521" s="269"/>
      <c r="K3521" s="269"/>
      <c r="L3521" s="269"/>
      <c r="M3521" s="269"/>
      <c r="N3521" s="269"/>
      <c r="O3521" s="269"/>
      <c r="P3521" s="269"/>
      <c r="Q3521" s="269"/>
      <c r="R3521" s="269"/>
      <c r="S3521" s="269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</row>
    <row r="3522" ht="7.5" customHeight="1">
      <c r="A3522" s="1"/>
      <c r="B3522" s="269"/>
      <c r="C3522" s="269"/>
      <c r="D3522" s="269"/>
      <c r="E3522" s="269"/>
      <c r="F3522" s="269"/>
      <c r="G3522" s="269"/>
      <c r="H3522" s="269"/>
      <c r="I3522" s="269"/>
      <c r="J3522" s="269"/>
      <c r="K3522" s="269"/>
      <c r="L3522" s="269"/>
      <c r="M3522" s="269"/>
      <c r="N3522" s="269"/>
      <c r="O3522" s="269"/>
      <c r="P3522" s="269"/>
      <c r="Q3522" s="269"/>
      <c r="R3522" s="269"/>
      <c r="S3522" s="269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</row>
    <row r="3523" ht="7.5" customHeight="1">
      <c r="A3523" s="1"/>
      <c r="B3523" s="269"/>
      <c r="C3523" s="269"/>
      <c r="D3523" s="269"/>
      <c r="E3523" s="269"/>
      <c r="F3523" s="269"/>
      <c r="G3523" s="269"/>
      <c r="H3523" s="269"/>
      <c r="I3523" s="269"/>
      <c r="J3523" s="269"/>
      <c r="K3523" s="269"/>
      <c r="L3523" s="269"/>
      <c r="M3523" s="269"/>
      <c r="N3523" s="269"/>
      <c r="O3523" s="269"/>
      <c r="P3523" s="269"/>
      <c r="Q3523" s="269"/>
      <c r="R3523" s="269"/>
      <c r="S3523" s="269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</row>
    <row r="3524" ht="7.5" customHeight="1">
      <c r="A3524" s="1"/>
      <c r="B3524" s="269"/>
      <c r="C3524" s="269"/>
      <c r="D3524" s="269"/>
      <c r="E3524" s="269"/>
      <c r="F3524" s="269"/>
      <c r="G3524" s="269"/>
      <c r="H3524" s="269"/>
      <c r="I3524" s="269"/>
      <c r="J3524" s="269"/>
      <c r="K3524" s="269"/>
      <c r="L3524" s="269"/>
      <c r="M3524" s="269"/>
      <c r="N3524" s="269"/>
      <c r="O3524" s="269"/>
      <c r="P3524" s="269"/>
      <c r="Q3524" s="269"/>
      <c r="R3524" s="269"/>
      <c r="S3524" s="269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</row>
    <row r="3525" ht="7.5" customHeight="1">
      <c r="A3525" s="1"/>
      <c r="B3525" s="269"/>
      <c r="C3525" s="269"/>
      <c r="D3525" s="269"/>
      <c r="E3525" s="269"/>
      <c r="F3525" s="269"/>
      <c r="G3525" s="269"/>
      <c r="H3525" s="269"/>
      <c r="I3525" s="269"/>
      <c r="J3525" s="269"/>
      <c r="K3525" s="269"/>
      <c r="L3525" s="269"/>
      <c r="M3525" s="269"/>
      <c r="N3525" s="269"/>
      <c r="O3525" s="269"/>
      <c r="P3525" s="269"/>
      <c r="Q3525" s="269"/>
      <c r="R3525" s="269"/>
      <c r="S3525" s="269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</row>
    <row r="3526" ht="7.5" customHeight="1">
      <c r="A3526" s="1"/>
      <c r="B3526" s="269"/>
      <c r="C3526" s="269"/>
      <c r="D3526" s="269"/>
      <c r="E3526" s="269"/>
      <c r="F3526" s="269"/>
      <c r="G3526" s="269"/>
      <c r="H3526" s="269"/>
      <c r="I3526" s="269"/>
      <c r="J3526" s="269"/>
      <c r="K3526" s="269"/>
      <c r="L3526" s="269"/>
      <c r="M3526" s="269"/>
      <c r="N3526" s="269"/>
      <c r="O3526" s="269"/>
      <c r="P3526" s="269"/>
      <c r="Q3526" s="269"/>
      <c r="R3526" s="269"/>
      <c r="S3526" s="269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</row>
    <row r="3527" ht="7.5" customHeight="1">
      <c r="A3527" s="1"/>
      <c r="B3527" s="269"/>
      <c r="C3527" s="269"/>
      <c r="D3527" s="269"/>
      <c r="E3527" s="269"/>
      <c r="F3527" s="269"/>
      <c r="G3527" s="269"/>
      <c r="H3527" s="269"/>
      <c r="I3527" s="269"/>
      <c r="J3527" s="269"/>
      <c r="K3527" s="269"/>
      <c r="L3527" s="269"/>
      <c r="M3527" s="269"/>
      <c r="N3527" s="269"/>
      <c r="O3527" s="269"/>
      <c r="P3527" s="269"/>
      <c r="Q3527" s="269"/>
      <c r="R3527" s="269"/>
      <c r="S3527" s="269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</row>
    <row r="3528" ht="7.5" customHeight="1">
      <c r="A3528" s="1"/>
      <c r="B3528" s="269"/>
      <c r="C3528" s="269"/>
      <c r="D3528" s="269"/>
      <c r="E3528" s="269"/>
      <c r="F3528" s="269"/>
      <c r="G3528" s="269"/>
      <c r="H3528" s="269"/>
      <c r="I3528" s="269"/>
      <c r="J3528" s="269"/>
      <c r="K3528" s="269"/>
      <c r="L3528" s="269"/>
      <c r="M3528" s="269"/>
      <c r="N3528" s="269"/>
      <c r="O3528" s="269"/>
      <c r="P3528" s="269"/>
      <c r="Q3528" s="269"/>
      <c r="R3528" s="269"/>
      <c r="S3528" s="269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</row>
    <row r="3529" ht="7.5" customHeight="1">
      <c r="A3529" s="1"/>
      <c r="B3529" s="269"/>
      <c r="C3529" s="269"/>
      <c r="D3529" s="269"/>
      <c r="E3529" s="269"/>
      <c r="F3529" s="269"/>
      <c r="G3529" s="269"/>
      <c r="H3529" s="269"/>
      <c r="I3529" s="269"/>
      <c r="J3529" s="269"/>
      <c r="K3529" s="269"/>
      <c r="L3529" s="269"/>
      <c r="M3529" s="269"/>
      <c r="N3529" s="269"/>
      <c r="O3529" s="269"/>
      <c r="P3529" s="269"/>
      <c r="Q3529" s="269"/>
      <c r="R3529" s="269"/>
      <c r="S3529" s="269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</row>
    <row r="3530" ht="7.5" customHeight="1">
      <c r="A3530" s="25"/>
      <c r="B3530" s="269"/>
      <c r="C3530" s="269"/>
      <c r="D3530" s="269"/>
      <c r="E3530" s="269"/>
      <c r="F3530" s="269"/>
      <c r="G3530" s="269"/>
      <c r="H3530" s="269"/>
      <c r="I3530" s="269"/>
      <c r="J3530" s="269"/>
      <c r="K3530" s="269"/>
      <c r="L3530" s="269"/>
      <c r="M3530" s="269"/>
      <c r="N3530" s="269"/>
      <c r="O3530" s="269"/>
      <c r="P3530" s="269"/>
      <c r="Q3530" s="269"/>
      <c r="R3530" s="269"/>
      <c r="S3530" s="269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</row>
    <row r="3531" ht="7.5" customHeight="1">
      <c r="A3531" s="25"/>
      <c r="B3531" s="269"/>
      <c r="C3531" s="269"/>
      <c r="D3531" s="269"/>
      <c r="E3531" s="269"/>
      <c r="F3531" s="269"/>
      <c r="G3531" s="269"/>
      <c r="H3531" s="269"/>
      <c r="I3531" s="269"/>
      <c r="J3531" s="269"/>
      <c r="K3531" s="269"/>
      <c r="L3531" s="269"/>
      <c r="M3531" s="269"/>
      <c r="N3531" s="269"/>
      <c r="O3531" s="269"/>
      <c r="P3531" s="269"/>
      <c r="Q3531" s="269"/>
      <c r="R3531" s="269"/>
      <c r="S3531" s="269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</row>
    <row r="3532" ht="7.5" customHeight="1">
      <c r="A3532" s="25"/>
      <c r="B3532" s="269"/>
      <c r="C3532" s="269"/>
      <c r="D3532" s="269"/>
      <c r="E3532" s="269"/>
      <c r="F3532" s="269"/>
      <c r="G3532" s="269"/>
      <c r="H3532" s="269"/>
      <c r="I3532" s="269"/>
      <c r="J3532" s="269"/>
      <c r="K3532" s="269"/>
      <c r="L3532" s="269"/>
      <c r="M3532" s="269"/>
      <c r="N3532" s="269"/>
      <c r="O3532" s="269"/>
      <c r="P3532" s="269"/>
      <c r="Q3532" s="269"/>
      <c r="R3532" s="269"/>
      <c r="S3532" s="269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</row>
    <row r="3533" ht="7.5" customHeight="1">
      <c r="A3533" s="1"/>
      <c r="B3533" s="269"/>
      <c r="C3533" s="269"/>
      <c r="D3533" s="269"/>
      <c r="E3533" s="269"/>
      <c r="F3533" s="269"/>
      <c r="G3533" s="269"/>
      <c r="H3533" s="269"/>
      <c r="I3533" s="269"/>
      <c r="J3533" s="269"/>
      <c r="K3533" s="269"/>
      <c r="L3533" s="269"/>
      <c r="M3533" s="269"/>
      <c r="N3533" s="269"/>
      <c r="O3533" s="269"/>
      <c r="P3533" s="269"/>
      <c r="Q3533" s="269"/>
      <c r="R3533" s="269"/>
      <c r="S3533" s="269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</row>
    <row r="3534" ht="7.5" customHeight="1">
      <c r="A3534" s="1"/>
      <c r="B3534" s="269"/>
      <c r="C3534" s="269"/>
      <c r="D3534" s="269"/>
      <c r="E3534" s="269"/>
      <c r="F3534" s="269"/>
      <c r="G3534" s="269"/>
      <c r="H3534" s="269"/>
      <c r="I3534" s="269"/>
      <c r="J3534" s="269"/>
      <c r="K3534" s="269"/>
      <c r="L3534" s="269"/>
      <c r="M3534" s="269"/>
      <c r="N3534" s="269"/>
      <c r="O3534" s="269"/>
      <c r="P3534" s="269"/>
      <c r="Q3534" s="269"/>
      <c r="R3534" s="269"/>
      <c r="S3534" s="269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</row>
    <row r="3535" ht="7.5" customHeight="1">
      <c r="A3535" s="1"/>
      <c r="B3535" s="269"/>
      <c r="C3535" s="269"/>
      <c r="D3535" s="269"/>
      <c r="E3535" s="269"/>
      <c r="F3535" s="269"/>
      <c r="G3535" s="269"/>
      <c r="H3535" s="269"/>
      <c r="I3535" s="269"/>
      <c r="J3535" s="269"/>
      <c r="K3535" s="269"/>
      <c r="L3535" s="269"/>
      <c r="M3535" s="269"/>
      <c r="N3535" s="269"/>
      <c r="O3535" s="269"/>
      <c r="P3535" s="269"/>
      <c r="Q3535" s="269"/>
      <c r="R3535" s="269"/>
      <c r="S3535" s="269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</row>
    <row r="3536" ht="7.5" customHeight="1">
      <c r="A3536" s="1"/>
      <c r="B3536" s="270"/>
      <c r="C3536" s="270"/>
      <c r="D3536" s="270"/>
      <c r="E3536" s="270"/>
      <c r="F3536" s="270"/>
      <c r="G3536" s="270"/>
      <c r="H3536" s="270"/>
      <c r="I3536" s="270"/>
      <c r="J3536" s="270"/>
      <c r="K3536" s="270"/>
      <c r="L3536" s="270"/>
      <c r="M3536" s="270"/>
      <c r="N3536" s="270"/>
      <c r="O3536" s="270"/>
      <c r="P3536" s="270"/>
      <c r="Q3536" s="270"/>
      <c r="R3536" s="270"/>
      <c r="S3536" s="270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</row>
    <row r="3537" ht="11.25" customHeight="1">
      <c r="A3537" s="1"/>
      <c r="B3537" s="351"/>
      <c r="C3537" s="32"/>
      <c r="D3537" s="32"/>
      <c r="E3537" s="32"/>
      <c r="F3537" s="32"/>
      <c r="G3537" s="32"/>
      <c r="H3537" s="32"/>
      <c r="I3537" s="32"/>
      <c r="J3537" s="32"/>
      <c r="K3537" s="32"/>
      <c r="L3537" s="32"/>
      <c r="M3537" s="32"/>
      <c r="N3537" s="32"/>
      <c r="O3537" s="32"/>
      <c r="P3537" s="32"/>
      <c r="Q3537" s="32"/>
      <c r="R3537" s="32"/>
      <c r="S3537" s="165" t="s">
        <v>43</v>
      </c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</row>
    <row r="3538" ht="11.25" customHeight="1">
      <c r="A3538" s="1"/>
      <c r="B3538" s="54"/>
      <c r="C3538" s="88"/>
      <c r="D3538" s="54"/>
      <c r="E3538" s="54"/>
      <c r="F3538" s="54"/>
      <c r="G3538" s="54"/>
      <c r="H3538" s="54"/>
      <c r="I3538" s="54"/>
      <c r="J3538" s="54"/>
      <c r="K3538" s="54"/>
      <c r="L3538" s="54"/>
      <c r="M3538" s="54"/>
      <c r="N3538" s="54"/>
      <c r="O3538" s="54"/>
      <c r="P3538" s="54"/>
      <c r="Q3538" s="54"/>
      <c r="R3538" s="58"/>
      <c r="S3538" s="87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</row>
    <row r="3539" ht="11.25" customHeight="1">
      <c r="A3539" s="1"/>
      <c r="B3539" s="352" t="s">
        <v>799</v>
      </c>
      <c r="C3539" s="353"/>
      <c r="D3539" s="353"/>
      <c r="E3539" s="353"/>
      <c r="F3539" s="353"/>
      <c r="G3539" s="353"/>
      <c r="H3539" s="353"/>
      <c r="I3539" s="353"/>
      <c r="J3539" s="353"/>
      <c r="K3539" s="353"/>
      <c r="L3539" s="353"/>
      <c r="M3539" s="353"/>
      <c r="N3539" s="353"/>
      <c r="O3539" s="353"/>
      <c r="P3539" s="353"/>
      <c r="Q3539" s="353"/>
      <c r="R3539" s="353"/>
      <c r="S3539" s="353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</row>
    <row r="3540" ht="61.5" customHeight="1">
      <c r="A3540" s="1"/>
      <c r="B3540" s="2"/>
      <c r="C3540" s="3"/>
      <c r="D3540" s="3"/>
      <c r="E3540" s="61"/>
      <c r="F3540" s="61"/>
      <c r="G3540" s="61"/>
      <c r="H3540" s="61"/>
      <c r="I3540" s="61"/>
      <c r="J3540" s="61"/>
      <c r="K3540" s="61"/>
      <c r="L3540" s="61"/>
      <c r="M3540" s="61"/>
      <c r="N3540" s="432"/>
      <c r="O3540" s="62" t="s">
        <v>5</v>
      </c>
      <c r="P3540" s="63"/>
      <c r="Q3540" s="63"/>
      <c r="R3540" s="63"/>
      <c r="S3540" s="64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</row>
    <row r="3541" ht="34.5" customHeight="1">
      <c r="A3541" s="1"/>
      <c r="B3541" s="244" t="s">
        <v>6</v>
      </c>
      <c r="C3541" s="244" t="s">
        <v>7</v>
      </c>
      <c r="D3541" s="244" t="s">
        <v>8</v>
      </c>
      <c r="E3541" s="244" t="s">
        <v>9</v>
      </c>
      <c r="F3541" s="245" t="s">
        <v>10</v>
      </c>
      <c r="G3541" s="246" t="s">
        <v>11</v>
      </c>
      <c r="H3541" s="245" t="s">
        <v>10</v>
      </c>
      <c r="I3541" s="246" t="s">
        <v>12</v>
      </c>
      <c r="J3541" s="245" t="s">
        <v>10</v>
      </c>
      <c r="K3541" s="246" t="s">
        <v>13</v>
      </c>
      <c r="L3541" s="245" t="s">
        <v>10</v>
      </c>
      <c r="M3541" s="246" t="s">
        <v>14</v>
      </c>
      <c r="N3541" s="245" t="s">
        <v>10</v>
      </c>
      <c r="O3541" s="246" t="s">
        <v>15</v>
      </c>
      <c r="P3541" s="245" t="s">
        <v>10</v>
      </c>
      <c r="Q3541" s="246" t="s">
        <v>16</v>
      </c>
      <c r="R3541" s="247" t="s">
        <v>17</v>
      </c>
      <c r="S3541" s="69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</row>
    <row r="3542" ht="7.5" customHeight="1">
      <c r="A3542" s="1"/>
      <c r="B3542" s="258" t="s">
        <v>18</v>
      </c>
      <c r="C3542" s="508" t="s">
        <v>800</v>
      </c>
      <c r="D3542" s="180" t="s">
        <v>25</v>
      </c>
      <c r="E3542" s="344"/>
      <c r="F3542" s="332"/>
      <c r="G3542" s="345"/>
      <c r="H3542" s="334"/>
      <c r="I3542" s="343"/>
      <c r="J3542" s="334"/>
      <c r="K3542" s="334"/>
      <c r="L3542" s="334"/>
      <c r="M3542" s="343"/>
      <c r="N3542" s="338"/>
      <c r="O3542" s="343"/>
      <c r="P3542" s="208"/>
      <c r="Q3542" s="208"/>
      <c r="R3542" s="509" t="s">
        <v>21</v>
      </c>
      <c r="S3542" s="346" t="s">
        <v>801</v>
      </c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</row>
    <row r="3543" ht="7.5" customHeight="1">
      <c r="A3543" s="1"/>
      <c r="C3543" s="24"/>
      <c r="D3543" s="24"/>
      <c r="E3543" s="332"/>
      <c r="F3543" s="332"/>
      <c r="G3543" s="334"/>
      <c r="H3543" s="334"/>
      <c r="I3543" s="208"/>
      <c r="J3543" s="334"/>
      <c r="K3543" s="334"/>
      <c r="L3543" s="334"/>
      <c r="M3543" s="208"/>
      <c r="N3543" s="208"/>
      <c r="O3543" s="208"/>
      <c r="P3543" s="208"/>
      <c r="Q3543" s="208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</row>
    <row r="3544" ht="7.5" customHeight="1">
      <c r="A3544" s="1"/>
      <c r="C3544" s="24"/>
      <c r="D3544" s="24"/>
      <c r="F3544" s="332"/>
      <c r="H3544" s="334"/>
      <c r="J3544" s="334"/>
      <c r="K3544" s="334"/>
      <c r="L3544" s="334"/>
      <c r="N3544" s="208"/>
      <c r="P3544" s="208"/>
      <c r="R3544" s="510"/>
      <c r="S3544" s="123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</row>
    <row r="3545" ht="7.5" customHeight="1">
      <c r="A3545" s="1"/>
      <c r="C3545" s="24"/>
      <c r="D3545" s="24"/>
      <c r="E3545" s="368"/>
      <c r="F3545" s="368"/>
      <c r="G3545" s="368"/>
      <c r="H3545" s="368"/>
      <c r="I3545" s="368"/>
      <c r="J3545" s="368"/>
      <c r="K3545" s="368"/>
      <c r="L3545" s="368"/>
      <c r="M3545" s="368"/>
      <c r="N3545" s="368"/>
      <c r="O3545" s="368"/>
      <c r="P3545" s="368"/>
      <c r="Q3545" s="368"/>
      <c r="R3545" s="510"/>
      <c r="S3545" s="123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</row>
    <row r="3546" ht="7.5" customHeight="1">
      <c r="A3546" s="1"/>
      <c r="C3546" s="24"/>
      <c r="D3546" s="24"/>
      <c r="E3546" s="368"/>
      <c r="F3546" s="368"/>
      <c r="G3546" s="368"/>
      <c r="H3546" s="368"/>
      <c r="I3546" s="368"/>
      <c r="J3546" s="368"/>
      <c r="K3546" s="368"/>
      <c r="L3546" s="368"/>
      <c r="M3546" s="368"/>
      <c r="N3546" s="368"/>
      <c r="O3546" s="368"/>
      <c r="P3546" s="368"/>
      <c r="Q3546" s="368"/>
      <c r="R3546" s="510"/>
      <c r="S3546" s="123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</row>
    <row r="3547" ht="7.5" customHeight="1">
      <c r="A3547" s="1"/>
      <c r="C3547" s="24"/>
      <c r="D3547" s="24"/>
      <c r="E3547" s="208" t="s">
        <v>25</v>
      </c>
      <c r="F3547" s="337"/>
      <c r="G3547" s="337"/>
      <c r="H3547" s="337"/>
      <c r="I3547" s="337"/>
      <c r="J3547" s="337"/>
      <c r="K3547" s="337"/>
      <c r="L3547" s="337"/>
      <c r="M3547" s="337"/>
      <c r="N3547" s="337"/>
      <c r="O3547" s="337"/>
      <c r="P3547" s="337"/>
      <c r="Q3547" s="337"/>
      <c r="R3547" s="510"/>
      <c r="S3547" s="123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</row>
    <row r="3548" ht="7.5" customHeight="1">
      <c r="A3548" s="1"/>
      <c r="C3548" s="24"/>
      <c r="D3548" s="24"/>
      <c r="F3548" s="85">
        <v>78.75</v>
      </c>
      <c r="G3548" s="86">
        <f>ROUND(F3548*mark_up,0)</f>
        <v>346</v>
      </c>
      <c r="H3548" s="109"/>
      <c r="I3548" s="86" t="s">
        <v>25</v>
      </c>
      <c r="J3548" s="339"/>
      <c r="K3548" s="338" t="s">
        <v>25</v>
      </c>
      <c r="L3548" s="339"/>
      <c r="M3548" s="338" t="s">
        <v>25</v>
      </c>
      <c r="N3548" s="339"/>
      <c r="O3548" s="338" t="s">
        <v>25</v>
      </c>
      <c r="P3548" s="339"/>
      <c r="Q3548" s="338" t="s">
        <v>25</v>
      </c>
      <c r="R3548" s="510"/>
      <c r="S3548" s="123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</row>
    <row r="3549" ht="7.5" customHeight="1">
      <c r="A3549" s="15"/>
      <c r="C3549" s="24"/>
      <c r="D3549" s="24"/>
      <c r="F3549" s="87"/>
      <c r="G3549" s="87"/>
      <c r="H3549" s="110"/>
      <c r="I3549" s="87"/>
      <c r="J3549" s="132"/>
      <c r="K3549" s="132"/>
      <c r="L3549" s="132"/>
      <c r="M3549" s="132"/>
      <c r="N3549" s="132"/>
      <c r="O3549" s="132"/>
      <c r="P3549" s="132"/>
      <c r="Q3549" s="132"/>
      <c r="R3549" s="510"/>
      <c r="S3549" s="123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</row>
    <row r="3550" ht="7.5" customHeight="1">
      <c r="A3550" s="15"/>
      <c r="C3550" s="24"/>
      <c r="D3550" s="24"/>
      <c r="F3550" s="104"/>
      <c r="G3550" s="104"/>
      <c r="H3550" s="104"/>
      <c r="I3550" s="104"/>
      <c r="J3550" s="337"/>
      <c r="K3550" s="337"/>
      <c r="L3550" s="337"/>
      <c r="M3550" s="337"/>
      <c r="N3550" s="337"/>
      <c r="O3550" s="337"/>
      <c r="P3550" s="337"/>
      <c r="Q3550" s="337"/>
      <c r="R3550" s="510"/>
      <c r="S3550" s="123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</row>
    <row r="3551" ht="7.5" customHeight="1">
      <c r="A3551" s="25"/>
      <c r="C3551" s="20"/>
      <c r="D3551" s="24"/>
      <c r="E3551" s="368"/>
      <c r="F3551" s="190"/>
      <c r="G3551" s="190"/>
      <c r="H3551" s="190"/>
      <c r="I3551" s="190"/>
      <c r="J3551" s="368"/>
      <c r="K3551" s="368"/>
      <c r="L3551" s="368"/>
      <c r="M3551" s="368"/>
      <c r="N3551" s="368"/>
      <c r="O3551" s="368"/>
      <c r="P3551" s="368"/>
      <c r="Q3551" s="368"/>
      <c r="R3551" s="510"/>
      <c r="S3551" s="123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</row>
    <row r="3552" ht="7.5" customHeight="1">
      <c r="A3552" s="1"/>
      <c r="C3552" s="94" t="s">
        <v>802</v>
      </c>
      <c r="D3552" s="24"/>
      <c r="E3552" s="368"/>
      <c r="F3552" s="190"/>
      <c r="G3552" s="190"/>
      <c r="H3552" s="190"/>
      <c r="I3552" s="190"/>
      <c r="J3552" s="368"/>
      <c r="K3552" s="368"/>
      <c r="L3552" s="368"/>
      <c r="M3552" s="368"/>
      <c r="N3552" s="368"/>
      <c r="O3552" s="368"/>
      <c r="P3552" s="368"/>
      <c r="Q3552" s="368"/>
      <c r="R3552" s="510"/>
      <c r="S3552" s="123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</row>
    <row r="3553" ht="7.5" customHeight="1">
      <c r="A3553" s="1"/>
      <c r="C3553" s="24"/>
      <c r="D3553" s="24"/>
      <c r="E3553" s="368"/>
      <c r="F3553" s="190"/>
      <c r="G3553" s="190"/>
      <c r="H3553" s="190"/>
      <c r="I3553" s="190"/>
      <c r="J3553" s="368"/>
      <c r="K3553" s="368"/>
      <c r="L3553" s="368"/>
      <c r="M3553" s="368"/>
      <c r="N3553" s="368"/>
      <c r="O3553" s="368"/>
      <c r="P3553" s="368"/>
      <c r="Q3553" s="368"/>
      <c r="R3553" s="510"/>
      <c r="S3553" s="123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</row>
    <row r="3554" ht="7.5" customHeight="1">
      <c r="A3554" s="1"/>
      <c r="B3554" s="3"/>
      <c r="C3554" s="98"/>
      <c r="D3554" s="98"/>
      <c r="E3554" s="511"/>
      <c r="F3554" s="347"/>
      <c r="G3554" s="100"/>
      <c r="H3554" s="100"/>
      <c r="I3554" s="100"/>
      <c r="J3554" s="366"/>
      <c r="K3554" s="366"/>
      <c r="L3554" s="366"/>
      <c r="M3554" s="367"/>
      <c r="N3554" s="367"/>
      <c r="O3554" s="367"/>
      <c r="P3554" s="367"/>
      <c r="Q3554" s="367"/>
      <c r="R3554" s="512"/>
      <c r="S3554" s="144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</row>
    <row r="3555" ht="7.5" customHeight="1">
      <c r="A3555" s="1"/>
      <c r="B3555" s="258" t="s">
        <v>18</v>
      </c>
      <c r="C3555" s="508" t="s">
        <v>803</v>
      </c>
      <c r="D3555" s="180" t="s">
        <v>25</v>
      </c>
      <c r="E3555" s="344"/>
      <c r="F3555" s="89"/>
      <c r="G3555" s="392"/>
      <c r="H3555" s="103"/>
      <c r="I3555" s="148"/>
      <c r="J3555" s="334"/>
      <c r="K3555" s="334"/>
      <c r="L3555" s="334"/>
      <c r="M3555" s="343"/>
      <c r="N3555" s="338"/>
      <c r="O3555" s="343"/>
      <c r="P3555" s="208"/>
      <c r="Q3555" s="343"/>
      <c r="R3555" s="509" t="s">
        <v>21</v>
      </c>
      <c r="S3555" s="346" t="s">
        <v>801</v>
      </c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</row>
    <row r="3556" ht="7.5" customHeight="1">
      <c r="A3556" s="1"/>
      <c r="C3556" s="24"/>
      <c r="D3556" s="24"/>
      <c r="F3556" s="89"/>
      <c r="G3556" s="20"/>
      <c r="H3556" s="103"/>
      <c r="I3556" s="20"/>
      <c r="J3556" s="334"/>
      <c r="K3556" s="334"/>
      <c r="L3556" s="334"/>
      <c r="N3556" s="208"/>
      <c r="P3556" s="208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</row>
    <row r="3557" ht="7.5" customHeight="1">
      <c r="A3557" s="1"/>
      <c r="C3557" s="24"/>
      <c r="D3557" s="24"/>
      <c r="E3557" s="332"/>
      <c r="F3557" s="89"/>
      <c r="G3557" s="323"/>
      <c r="H3557" s="323"/>
      <c r="I3557" s="323"/>
      <c r="J3557" s="123"/>
      <c r="K3557" s="123"/>
      <c r="L3557" s="123"/>
      <c r="M3557" s="123"/>
      <c r="N3557" s="123"/>
      <c r="O3557" s="123"/>
      <c r="P3557" s="123"/>
      <c r="Q3557" s="123"/>
      <c r="R3557" s="510"/>
      <c r="S3557" s="123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</row>
    <row r="3558" ht="7.5" customHeight="1">
      <c r="A3558" s="1"/>
      <c r="C3558" s="24"/>
      <c r="D3558" s="24"/>
      <c r="E3558" s="368"/>
      <c r="F3558" s="190"/>
      <c r="G3558" s="323"/>
      <c r="H3558" s="323"/>
      <c r="I3558" s="323"/>
      <c r="J3558" s="123"/>
      <c r="K3558" s="123"/>
      <c r="L3558" s="123"/>
      <c r="M3558" s="123"/>
      <c r="N3558" s="123"/>
      <c r="O3558" s="123"/>
      <c r="P3558" s="123"/>
      <c r="Q3558" s="123"/>
      <c r="R3558" s="510"/>
      <c r="S3558" s="123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</row>
    <row r="3559" ht="7.5" customHeight="1">
      <c r="A3559" s="1"/>
      <c r="C3559" s="24"/>
      <c r="D3559" s="24"/>
      <c r="E3559" s="336"/>
      <c r="F3559" s="104"/>
      <c r="G3559" s="77"/>
      <c r="H3559" s="91"/>
      <c r="I3559" s="77"/>
      <c r="J3559" s="336"/>
      <c r="K3559" s="208"/>
      <c r="L3559" s="208"/>
      <c r="M3559" s="336"/>
      <c r="N3559" s="336"/>
      <c r="O3559" s="336"/>
      <c r="P3559" s="336"/>
      <c r="Q3559" s="336"/>
      <c r="R3559" s="510"/>
      <c r="S3559" s="123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</row>
    <row r="3560" ht="7.5" customHeight="1">
      <c r="A3560" s="1"/>
      <c r="C3560" s="24"/>
      <c r="D3560" s="24"/>
      <c r="E3560" s="208" t="s">
        <v>25</v>
      </c>
      <c r="F3560" s="104"/>
      <c r="G3560" s="104"/>
      <c r="H3560" s="104"/>
      <c r="I3560" s="104"/>
      <c r="J3560" s="337"/>
      <c r="K3560" s="337"/>
      <c r="L3560" s="337"/>
      <c r="M3560" s="337"/>
      <c r="N3560" s="337"/>
      <c r="O3560" s="337"/>
      <c r="P3560" s="337"/>
      <c r="Q3560" s="337"/>
      <c r="R3560" s="208"/>
      <c r="S3560" s="123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</row>
    <row r="3561" ht="7.5" customHeight="1">
      <c r="A3561" s="1"/>
      <c r="C3561" s="24"/>
      <c r="D3561" s="24"/>
      <c r="F3561" s="85">
        <v>102.9</v>
      </c>
      <c r="G3561" s="86">
        <f>ROUND(F3561*mark_up,0)</f>
        <v>452</v>
      </c>
      <c r="H3561" s="109"/>
      <c r="I3561" s="86" t="s">
        <v>25</v>
      </c>
      <c r="J3561" s="339"/>
      <c r="K3561" s="338" t="s">
        <v>25</v>
      </c>
      <c r="L3561" s="339"/>
      <c r="M3561" s="338" t="s">
        <v>25</v>
      </c>
      <c r="N3561" s="339"/>
      <c r="O3561" s="338" t="s">
        <v>25</v>
      </c>
      <c r="P3561" s="339"/>
      <c r="Q3561" s="338" t="s">
        <v>25</v>
      </c>
      <c r="S3561" s="123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</row>
    <row r="3562" ht="7.5" customHeight="1">
      <c r="A3562" s="1"/>
      <c r="C3562" s="24"/>
      <c r="D3562" s="24"/>
      <c r="F3562" s="87"/>
      <c r="G3562" s="87"/>
      <c r="H3562" s="110"/>
      <c r="I3562" s="87"/>
      <c r="J3562" s="132"/>
      <c r="K3562" s="132"/>
      <c r="L3562" s="132"/>
      <c r="M3562" s="132"/>
      <c r="N3562" s="132"/>
      <c r="O3562" s="132"/>
      <c r="P3562" s="132"/>
      <c r="Q3562" s="132"/>
      <c r="S3562" s="123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</row>
    <row r="3563" ht="7.5" customHeight="1">
      <c r="A3563" s="1"/>
      <c r="C3563" s="20"/>
      <c r="D3563" s="24"/>
      <c r="F3563" s="104"/>
      <c r="G3563" s="104"/>
      <c r="H3563" s="104"/>
      <c r="I3563" s="104"/>
      <c r="J3563" s="337"/>
      <c r="K3563" s="337"/>
      <c r="L3563" s="337"/>
      <c r="M3563" s="337"/>
      <c r="N3563" s="337"/>
      <c r="O3563" s="337"/>
      <c r="P3563" s="337"/>
      <c r="Q3563" s="337"/>
      <c r="S3563" s="123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</row>
    <row r="3564" ht="7.5" customHeight="1">
      <c r="A3564" s="1"/>
      <c r="C3564" s="513" t="s">
        <v>804</v>
      </c>
      <c r="D3564" s="24"/>
      <c r="E3564" s="336"/>
      <c r="F3564" s="190"/>
      <c r="G3564" s="190"/>
      <c r="H3564" s="190"/>
      <c r="I3564" s="190"/>
      <c r="J3564" s="368"/>
      <c r="K3564" s="368"/>
      <c r="L3564" s="368"/>
      <c r="M3564" s="368"/>
      <c r="N3564" s="368"/>
      <c r="O3564" s="368"/>
      <c r="P3564" s="368"/>
      <c r="Q3564" s="368"/>
      <c r="R3564" s="510"/>
      <c r="S3564" s="123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</row>
    <row r="3565" ht="7.5" customHeight="1">
      <c r="A3565" s="1"/>
      <c r="C3565" s="24"/>
      <c r="D3565" s="24"/>
      <c r="E3565" s="332"/>
      <c r="F3565" s="89"/>
      <c r="G3565" s="90"/>
      <c r="H3565" s="90"/>
      <c r="I3565" s="90"/>
      <c r="J3565" s="365"/>
      <c r="K3565" s="365"/>
      <c r="L3565" s="365"/>
      <c r="M3565" s="208"/>
      <c r="N3565" s="208"/>
      <c r="O3565" s="208"/>
      <c r="P3565" s="208"/>
      <c r="Q3565" s="208"/>
      <c r="R3565" s="478"/>
      <c r="S3565" s="514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</row>
    <row r="3566" ht="7.5" customHeight="1">
      <c r="A3566" s="25"/>
      <c r="B3566" s="3"/>
      <c r="C3566" s="98"/>
      <c r="D3566" s="98"/>
      <c r="E3566" s="511"/>
      <c r="F3566" s="347"/>
      <c r="G3566" s="100"/>
      <c r="H3566" s="100"/>
      <c r="I3566" s="100"/>
      <c r="J3566" s="366"/>
      <c r="K3566" s="366"/>
      <c r="L3566" s="366"/>
      <c r="M3566" s="367"/>
      <c r="N3566" s="367"/>
      <c r="O3566" s="367"/>
      <c r="P3566" s="367"/>
      <c r="Q3566" s="367"/>
      <c r="R3566" s="3"/>
      <c r="S3566" s="3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</row>
    <row r="3567" ht="7.5" customHeight="1">
      <c r="A3567" s="25"/>
      <c r="B3567" s="258" t="s">
        <v>18</v>
      </c>
      <c r="C3567" s="508" t="s">
        <v>805</v>
      </c>
      <c r="D3567" s="180" t="s">
        <v>25</v>
      </c>
      <c r="E3567" s="332"/>
      <c r="F3567" s="89"/>
      <c r="G3567" s="333"/>
      <c r="H3567" s="103"/>
      <c r="I3567" s="86"/>
      <c r="J3567" s="334"/>
      <c r="K3567" s="334"/>
      <c r="L3567" s="334"/>
      <c r="M3567" s="338"/>
      <c r="N3567" s="338"/>
      <c r="O3567" s="338"/>
      <c r="P3567" s="208"/>
      <c r="Q3567" s="208"/>
      <c r="R3567" s="509" t="s">
        <v>21</v>
      </c>
      <c r="S3567" s="346" t="s">
        <v>806</v>
      </c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</row>
    <row r="3568" ht="7.5" customHeight="1">
      <c r="A3568" s="25"/>
      <c r="C3568" s="24"/>
      <c r="D3568" s="24"/>
      <c r="F3568" s="89"/>
      <c r="G3568" s="20"/>
      <c r="H3568" s="103"/>
      <c r="I3568" s="20"/>
      <c r="J3568" s="334"/>
      <c r="K3568" s="334"/>
      <c r="L3568" s="334"/>
      <c r="N3568" s="208"/>
      <c r="P3568" s="208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</row>
    <row r="3569" ht="7.5" customHeight="1">
      <c r="A3569" s="1"/>
      <c r="C3569" s="24"/>
      <c r="D3569" s="24"/>
      <c r="E3569" s="332"/>
      <c r="F3569" s="89"/>
      <c r="G3569" s="323"/>
      <c r="H3569" s="323"/>
      <c r="I3569" s="323"/>
      <c r="J3569" s="123"/>
      <c r="K3569" s="123"/>
      <c r="L3569" s="123"/>
      <c r="M3569" s="123"/>
      <c r="N3569" s="123"/>
      <c r="O3569" s="123"/>
      <c r="P3569" s="123"/>
      <c r="Q3569" s="123"/>
      <c r="R3569" s="478" t="s">
        <v>21</v>
      </c>
      <c r="S3569" s="341" t="s">
        <v>807</v>
      </c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</row>
    <row r="3570" ht="7.5" customHeight="1">
      <c r="A3570" s="1"/>
      <c r="C3570" s="24"/>
      <c r="D3570" s="24"/>
      <c r="E3570" s="368"/>
      <c r="F3570" s="190"/>
      <c r="G3570" s="323"/>
      <c r="H3570" s="323"/>
      <c r="I3570" s="323"/>
      <c r="J3570" s="123"/>
      <c r="K3570" s="123"/>
      <c r="L3570" s="123"/>
      <c r="M3570" s="123"/>
      <c r="N3570" s="123"/>
      <c r="O3570" s="123"/>
      <c r="P3570" s="123"/>
      <c r="Q3570" s="123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</row>
    <row r="3571" ht="7.5" customHeight="1">
      <c r="A3571" s="1"/>
      <c r="C3571" s="24"/>
      <c r="D3571" s="24"/>
      <c r="E3571" s="336"/>
      <c r="F3571" s="104"/>
      <c r="G3571" s="84" t="s">
        <v>808</v>
      </c>
      <c r="H3571" s="91"/>
      <c r="I3571" s="84" t="s">
        <v>809</v>
      </c>
      <c r="J3571" s="336"/>
      <c r="K3571" s="208"/>
      <c r="L3571" s="208"/>
      <c r="M3571" s="336"/>
      <c r="N3571" s="336"/>
      <c r="O3571" s="336"/>
      <c r="P3571" s="336"/>
      <c r="Q3571" s="336"/>
      <c r="R3571" s="510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</row>
    <row r="3572" ht="7.5" customHeight="1">
      <c r="A3572" s="1"/>
      <c r="C3572" s="24"/>
      <c r="D3572" s="24"/>
      <c r="E3572" s="208" t="s">
        <v>25</v>
      </c>
      <c r="F3572" s="104"/>
      <c r="G3572" s="87"/>
      <c r="H3572" s="104"/>
      <c r="I3572" s="87"/>
      <c r="J3572" s="337"/>
      <c r="K3572" s="337"/>
      <c r="L3572" s="337"/>
      <c r="M3572" s="337"/>
      <c r="N3572" s="337"/>
      <c r="O3572" s="337"/>
      <c r="P3572" s="337"/>
      <c r="Q3572" s="337"/>
      <c r="R3572" s="510"/>
      <c r="S3572" s="341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</row>
    <row r="3573" ht="7.5" customHeight="1">
      <c r="A3573" s="1"/>
      <c r="C3573" s="24"/>
      <c r="D3573" s="24"/>
      <c r="F3573" s="85">
        <v>129.15</v>
      </c>
      <c r="G3573" s="86">
        <f>ROUND(F3573*mark_up,0)</f>
        <v>567</v>
      </c>
      <c r="H3573" s="109"/>
      <c r="I3573" s="86">
        <f>ROUND(G3573*1,0)</f>
        <v>567</v>
      </c>
      <c r="J3573" s="339"/>
      <c r="K3573" s="338" t="s">
        <v>25</v>
      </c>
      <c r="L3573" s="339"/>
      <c r="M3573" s="338" t="s">
        <v>25</v>
      </c>
      <c r="N3573" s="339"/>
      <c r="O3573" s="338" t="s">
        <v>25</v>
      </c>
      <c r="P3573" s="339"/>
      <c r="Q3573" s="338" t="s">
        <v>25</v>
      </c>
      <c r="R3573" s="510"/>
      <c r="S3573" s="123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</row>
    <row r="3574" ht="7.5" customHeight="1">
      <c r="A3574" s="1"/>
      <c r="C3574" s="24"/>
      <c r="D3574" s="24"/>
      <c r="F3574" s="87"/>
      <c r="G3574" s="87"/>
      <c r="H3574" s="110"/>
      <c r="I3574" s="87"/>
      <c r="J3574" s="132"/>
      <c r="K3574" s="132"/>
      <c r="L3574" s="132"/>
      <c r="M3574" s="132"/>
      <c r="N3574" s="132"/>
      <c r="O3574" s="132"/>
      <c r="P3574" s="132"/>
      <c r="Q3574" s="132"/>
      <c r="R3574" s="510"/>
      <c r="S3574" s="123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</row>
    <row r="3575" ht="7.5" customHeight="1">
      <c r="A3575" s="1"/>
      <c r="C3575" s="24"/>
      <c r="D3575" s="24"/>
      <c r="F3575" s="104"/>
      <c r="G3575" s="104"/>
      <c r="H3575" s="104"/>
      <c r="I3575" s="104"/>
      <c r="J3575" s="337"/>
      <c r="K3575" s="337"/>
      <c r="L3575" s="337"/>
      <c r="M3575" s="337"/>
      <c r="N3575" s="337"/>
      <c r="O3575" s="337"/>
      <c r="P3575" s="337"/>
      <c r="Q3575" s="337"/>
      <c r="R3575" s="510"/>
      <c r="S3575" s="123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</row>
    <row r="3576" ht="7.5" customHeight="1">
      <c r="A3576" s="1"/>
      <c r="C3576" s="20"/>
      <c r="D3576" s="24"/>
      <c r="E3576" s="336"/>
      <c r="F3576" s="104"/>
      <c r="G3576" s="77"/>
      <c r="H3576" s="91"/>
      <c r="I3576" s="77"/>
      <c r="J3576" s="336"/>
      <c r="K3576" s="208"/>
      <c r="L3576" s="208"/>
      <c r="M3576" s="336"/>
      <c r="N3576" s="336"/>
      <c r="O3576" s="336"/>
      <c r="P3576" s="336"/>
      <c r="Q3576" s="336"/>
      <c r="R3576" s="510"/>
      <c r="S3576" s="123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</row>
    <row r="3577" ht="7.5" customHeight="1">
      <c r="A3577" s="25"/>
      <c r="C3577" s="94" t="s">
        <v>810</v>
      </c>
      <c r="D3577" s="24"/>
      <c r="E3577" s="336"/>
      <c r="F3577" s="190"/>
      <c r="G3577" s="190"/>
      <c r="H3577" s="190"/>
      <c r="I3577" s="190"/>
      <c r="J3577" s="368"/>
      <c r="K3577" s="368"/>
      <c r="L3577" s="368"/>
      <c r="M3577" s="368"/>
      <c r="N3577" s="368"/>
      <c r="O3577" s="368"/>
      <c r="P3577" s="368"/>
      <c r="Q3577" s="368"/>
      <c r="R3577" s="510"/>
      <c r="S3577" s="123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</row>
    <row r="3578" ht="7.5" customHeight="1">
      <c r="A3578" s="25"/>
      <c r="C3578" s="24"/>
      <c r="D3578" s="24"/>
      <c r="E3578" s="332"/>
      <c r="F3578" s="89"/>
      <c r="G3578" s="90"/>
      <c r="H3578" s="90"/>
      <c r="I3578" s="90"/>
      <c r="J3578" s="365"/>
      <c r="K3578" s="365"/>
      <c r="L3578" s="365"/>
      <c r="M3578" s="208"/>
      <c r="N3578" s="208"/>
      <c r="O3578" s="208"/>
      <c r="P3578" s="208"/>
      <c r="Q3578" s="208"/>
      <c r="R3578" s="478"/>
      <c r="S3578" s="514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</row>
    <row r="3579" ht="7.5" customHeight="1">
      <c r="A3579" s="25"/>
      <c r="B3579" s="3"/>
      <c r="C3579" s="98"/>
      <c r="D3579" s="98"/>
      <c r="E3579" s="511"/>
      <c r="F3579" s="347"/>
      <c r="G3579" s="100"/>
      <c r="H3579" s="100"/>
      <c r="I3579" s="100"/>
      <c r="J3579" s="366"/>
      <c r="K3579" s="366"/>
      <c r="L3579" s="366"/>
      <c r="M3579" s="367"/>
      <c r="N3579" s="367"/>
      <c r="O3579" s="367"/>
      <c r="P3579" s="367"/>
      <c r="Q3579" s="367"/>
      <c r="R3579" s="3"/>
      <c r="S3579" s="3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</row>
    <row r="3580" ht="7.5" customHeight="1">
      <c r="A3580" s="1"/>
      <c r="B3580" s="199" t="s">
        <v>18</v>
      </c>
      <c r="C3580" s="508" t="s">
        <v>811</v>
      </c>
      <c r="D3580" s="72" t="s">
        <v>25</v>
      </c>
      <c r="E3580" s="344"/>
      <c r="F3580" s="227"/>
      <c r="G3580" s="392"/>
      <c r="H3580" s="262"/>
      <c r="I3580" s="148"/>
      <c r="J3580" s="345"/>
      <c r="K3580" s="345"/>
      <c r="L3580" s="345"/>
      <c r="M3580" s="343"/>
      <c r="N3580" s="343"/>
      <c r="O3580" s="343"/>
      <c r="P3580" s="343"/>
      <c r="Q3580" s="343"/>
      <c r="R3580" s="509" t="s">
        <v>21</v>
      </c>
      <c r="S3580" s="346" t="s">
        <v>812</v>
      </c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</row>
    <row r="3581" ht="7.5" customHeight="1">
      <c r="A3581" s="1"/>
      <c r="C3581" s="24"/>
      <c r="D3581" s="24"/>
      <c r="F3581" s="89"/>
      <c r="G3581" s="20"/>
      <c r="H3581" s="103"/>
      <c r="I3581" s="20"/>
      <c r="J3581" s="334"/>
      <c r="K3581" s="334"/>
      <c r="L3581" s="334"/>
      <c r="N3581" s="208"/>
      <c r="P3581" s="208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</row>
    <row r="3582" ht="7.5" customHeight="1">
      <c r="A3582" s="1"/>
      <c r="C3582" s="24"/>
      <c r="D3582" s="24"/>
      <c r="E3582" s="332"/>
      <c r="F3582" s="89"/>
      <c r="G3582" s="323"/>
      <c r="H3582" s="323"/>
      <c r="I3582" s="323"/>
      <c r="J3582" s="123"/>
      <c r="K3582" s="123"/>
      <c r="L3582" s="123"/>
      <c r="M3582" s="123"/>
      <c r="N3582" s="123"/>
      <c r="O3582" s="123"/>
      <c r="P3582" s="123"/>
      <c r="Q3582" s="123"/>
      <c r="R3582" s="510"/>
      <c r="S3582" s="123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</row>
    <row r="3583" ht="7.5" customHeight="1">
      <c r="A3583" s="1"/>
      <c r="C3583" s="24"/>
      <c r="D3583" s="24"/>
      <c r="E3583" s="368"/>
      <c r="F3583" s="190"/>
      <c r="G3583" s="323"/>
      <c r="H3583" s="323"/>
      <c r="I3583" s="323"/>
      <c r="J3583" s="123"/>
      <c r="K3583" s="123"/>
      <c r="L3583" s="123"/>
      <c r="M3583" s="123"/>
      <c r="N3583" s="123"/>
      <c r="O3583" s="123"/>
      <c r="P3583" s="123"/>
      <c r="Q3583" s="123"/>
      <c r="R3583" s="510"/>
      <c r="S3583" s="123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</row>
    <row r="3584" ht="7.5" customHeight="1">
      <c r="A3584" s="1"/>
      <c r="C3584" s="24"/>
      <c r="D3584" s="24"/>
      <c r="E3584" s="336"/>
      <c r="F3584" s="104"/>
      <c r="G3584" s="77"/>
      <c r="H3584" s="91"/>
      <c r="I3584" s="77"/>
      <c r="J3584" s="336"/>
      <c r="K3584" s="208"/>
      <c r="L3584" s="208"/>
      <c r="M3584" s="336"/>
      <c r="N3584" s="336"/>
      <c r="O3584" s="336"/>
      <c r="P3584" s="336"/>
      <c r="Q3584" s="336"/>
      <c r="R3584" s="510"/>
      <c r="S3584" s="123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</row>
    <row r="3585" ht="7.5" customHeight="1">
      <c r="A3585" s="1"/>
      <c r="C3585" s="24"/>
      <c r="D3585" s="24"/>
      <c r="F3585" s="105"/>
      <c r="G3585" s="105"/>
      <c r="H3585" s="105"/>
      <c r="I3585" s="105"/>
      <c r="R3585" s="510"/>
      <c r="S3585" s="123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</row>
    <row r="3586" ht="7.5" customHeight="1">
      <c r="A3586" s="1"/>
      <c r="C3586" s="24"/>
      <c r="D3586" s="24"/>
      <c r="F3586" s="105"/>
      <c r="G3586" s="105"/>
      <c r="H3586" s="105"/>
      <c r="I3586" s="105"/>
      <c r="R3586" s="510"/>
      <c r="S3586" s="123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</row>
    <row r="3587" ht="7.5" customHeight="1">
      <c r="A3587" s="1"/>
      <c r="C3587" s="24"/>
      <c r="D3587" s="24"/>
      <c r="E3587" s="208" t="s">
        <v>25</v>
      </c>
      <c r="F3587" s="104"/>
      <c r="G3587" s="104"/>
      <c r="H3587" s="104"/>
      <c r="I3587" s="104"/>
      <c r="J3587" s="337"/>
      <c r="K3587" s="337"/>
      <c r="L3587" s="337"/>
      <c r="M3587" s="337"/>
      <c r="N3587" s="337"/>
      <c r="O3587" s="337"/>
      <c r="P3587" s="337"/>
      <c r="Q3587" s="337"/>
      <c r="R3587" s="510"/>
      <c r="S3587" s="123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</row>
    <row r="3588" ht="7.5" customHeight="1">
      <c r="A3588" s="1"/>
      <c r="C3588" s="24"/>
      <c r="D3588" s="24"/>
      <c r="F3588" s="85">
        <v>129.15</v>
      </c>
      <c r="G3588" s="86">
        <f>ROUND(F3588*mark_up,0)</f>
        <v>567</v>
      </c>
      <c r="H3588" s="109"/>
      <c r="I3588" s="86" t="s">
        <v>25</v>
      </c>
      <c r="J3588" s="339"/>
      <c r="K3588" s="338" t="s">
        <v>25</v>
      </c>
      <c r="L3588" s="339"/>
      <c r="M3588" s="338" t="s">
        <v>25</v>
      </c>
      <c r="N3588" s="339"/>
      <c r="O3588" s="338" t="s">
        <v>25</v>
      </c>
      <c r="P3588" s="339"/>
      <c r="Q3588" s="338" t="s">
        <v>25</v>
      </c>
      <c r="R3588" s="510"/>
      <c r="S3588" s="123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</row>
    <row r="3589" ht="7.5" customHeight="1">
      <c r="A3589" s="1"/>
      <c r="C3589" s="24"/>
      <c r="D3589" s="24"/>
      <c r="F3589" s="87"/>
      <c r="G3589" s="87"/>
      <c r="H3589" s="110"/>
      <c r="I3589" s="87"/>
      <c r="J3589" s="132"/>
      <c r="K3589" s="132"/>
      <c r="L3589" s="132"/>
      <c r="M3589" s="132"/>
      <c r="N3589" s="132"/>
      <c r="O3589" s="132"/>
      <c r="P3589" s="132"/>
      <c r="Q3589" s="132"/>
      <c r="R3589" s="510"/>
      <c r="S3589" s="123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</row>
    <row r="3590" ht="7.5" customHeight="1">
      <c r="A3590" s="1"/>
      <c r="C3590" s="24"/>
      <c r="D3590" s="24"/>
      <c r="F3590" s="337"/>
      <c r="G3590" s="337"/>
      <c r="H3590" s="337"/>
      <c r="I3590" s="337"/>
      <c r="J3590" s="337"/>
      <c r="K3590" s="337"/>
      <c r="L3590" s="337"/>
      <c r="M3590" s="337"/>
      <c r="N3590" s="337"/>
      <c r="O3590" s="337"/>
      <c r="P3590" s="337"/>
      <c r="Q3590" s="337"/>
      <c r="R3590" s="510"/>
      <c r="S3590" s="123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</row>
    <row r="3591" ht="7.5" customHeight="1">
      <c r="A3591" s="25"/>
      <c r="C3591" s="24"/>
      <c r="D3591" s="24"/>
      <c r="E3591" s="332"/>
      <c r="F3591" s="368"/>
      <c r="G3591" s="368"/>
      <c r="H3591" s="368"/>
      <c r="I3591" s="368"/>
      <c r="J3591" s="368"/>
      <c r="K3591" s="368"/>
      <c r="L3591" s="368"/>
      <c r="M3591" s="368"/>
      <c r="N3591" s="368"/>
      <c r="O3591" s="368"/>
      <c r="P3591" s="368"/>
      <c r="Q3591" s="368"/>
      <c r="R3591" s="510"/>
      <c r="S3591" s="123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</row>
    <row r="3592" ht="7.5" customHeight="1">
      <c r="A3592" s="25"/>
      <c r="C3592" s="24"/>
      <c r="D3592" s="24"/>
      <c r="R3592" s="510"/>
      <c r="S3592" s="123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</row>
    <row r="3593" ht="7.5" customHeight="1">
      <c r="A3593" s="25"/>
      <c r="C3593" s="24"/>
      <c r="D3593" s="24"/>
      <c r="R3593" s="478"/>
      <c r="S3593" s="514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</row>
    <row r="3594" ht="7.5" customHeight="1">
      <c r="A3594" s="1"/>
      <c r="C3594" s="20"/>
      <c r="D3594" s="24"/>
      <c r="R3594" s="456"/>
      <c r="S3594" s="368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</row>
    <row r="3595" ht="7.5" customHeight="1">
      <c r="A3595" s="1"/>
      <c r="C3595" s="94" t="s">
        <v>813</v>
      </c>
      <c r="D3595" s="24"/>
      <c r="R3595" s="456"/>
      <c r="S3595" s="368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</row>
    <row r="3596" ht="7.5" customHeight="1">
      <c r="A3596" s="1"/>
      <c r="C3596" s="24"/>
      <c r="D3596" s="24"/>
      <c r="E3596" s="368"/>
      <c r="F3596" s="368"/>
      <c r="G3596" s="368"/>
      <c r="H3596" s="368"/>
      <c r="I3596" s="368"/>
      <c r="J3596" s="368"/>
      <c r="K3596" s="368"/>
      <c r="L3596" s="368"/>
      <c r="M3596" s="368"/>
      <c r="N3596" s="368"/>
      <c r="O3596" s="368"/>
      <c r="P3596" s="368"/>
      <c r="Q3596" s="368"/>
      <c r="R3596" s="456"/>
      <c r="S3596" s="368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</row>
    <row r="3597" ht="7.5" customHeight="1">
      <c r="A3597" s="1"/>
      <c r="B3597" s="3"/>
      <c r="C3597" s="98"/>
      <c r="D3597" s="20"/>
      <c r="E3597" s="368"/>
      <c r="F3597" s="368"/>
      <c r="G3597" s="368"/>
      <c r="H3597" s="368"/>
      <c r="I3597" s="368"/>
      <c r="J3597" s="368"/>
      <c r="K3597" s="368"/>
      <c r="L3597" s="368"/>
      <c r="M3597" s="368"/>
      <c r="N3597" s="368"/>
      <c r="O3597" s="368"/>
      <c r="P3597" s="368"/>
      <c r="Q3597" s="368"/>
      <c r="R3597" s="456"/>
      <c r="S3597" s="368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</row>
    <row r="3598" ht="11.25" customHeight="1">
      <c r="A3598" s="1"/>
      <c r="B3598" s="351"/>
      <c r="C3598" s="32"/>
      <c r="D3598" s="32"/>
      <c r="E3598" s="32"/>
      <c r="F3598" s="32"/>
      <c r="G3598" s="32"/>
      <c r="H3598" s="32"/>
      <c r="I3598" s="32"/>
      <c r="J3598" s="32"/>
      <c r="K3598" s="32"/>
      <c r="L3598" s="32"/>
      <c r="M3598" s="32"/>
      <c r="N3598" s="32"/>
      <c r="O3598" s="32"/>
      <c r="P3598" s="32"/>
      <c r="Q3598" s="32"/>
      <c r="R3598" s="32"/>
      <c r="S3598" s="165" t="s">
        <v>43</v>
      </c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</row>
    <row r="3599" ht="11.25" customHeight="1">
      <c r="A3599" s="1"/>
      <c r="B3599" s="54"/>
      <c r="C3599" s="54"/>
      <c r="D3599" s="54"/>
      <c r="E3599" s="54"/>
      <c r="F3599" s="54"/>
      <c r="G3599" s="54"/>
      <c r="H3599" s="54"/>
      <c r="I3599" s="54"/>
      <c r="J3599" s="54"/>
      <c r="K3599" s="54"/>
      <c r="L3599" s="54"/>
      <c r="M3599" s="54"/>
      <c r="N3599" s="54"/>
      <c r="O3599" s="54"/>
      <c r="P3599" s="54"/>
      <c r="Q3599" s="54"/>
      <c r="R3599" s="58"/>
      <c r="S3599" s="87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</row>
    <row r="3600" ht="11.25" customHeight="1">
      <c r="A3600" s="1"/>
      <c r="B3600" s="352" t="s">
        <v>814</v>
      </c>
      <c r="C3600" s="353"/>
      <c r="D3600" s="353"/>
      <c r="E3600" s="353"/>
      <c r="F3600" s="353"/>
      <c r="G3600" s="353"/>
      <c r="H3600" s="353"/>
      <c r="I3600" s="353"/>
      <c r="J3600" s="353"/>
      <c r="K3600" s="353"/>
      <c r="L3600" s="353"/>
      <c r="M3600" s="353"/>
      <c r="N3600" s="353"/>
      <c r="O3600" s="353"/>
      <c r="P3600" s="353"/>
      <c r="Q3600" s="353"/>
      <c r="R3600" s="353"/>
      <c r="S3600" s="353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</row>
    <row r="3601" ht="61.5" customHeight="1">
      <c r="A3601" s="1"/>
      <c r="B3601" s="2"/>
      <c r="C3601" s="3"/>
      <c r="D3601" s="3"/>
      <c r="E3601" s="61"/>
      <c r="F3601" s="61"/>
      <c r="G3601" s="61"/>
      <c r="H3601" s="61"/>
      <c r="I3601" s="61"/>
      <c r="J3601" s="61"/>
      <c r="K3601" s="61"/>
      <c r="L3601" s="61"/>
      <c r="M3601" s="61"/>
      <c r="N3601" s="432"/>
      <c r="O3601" s="515" t="s">
        <v>815</v>
      </c>
      <c r="P3601" s="3"/>
      <c r="Q3601" s="3"/>
      <c r="R3601" s="3"/>
      <c r="S3601" s="3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</row>
    <row r="3602" ht="34.5" customHeight="1">
      <c r="A3602" s="1"/>
      <c r="B3602" s="244" t="s">
        <v>6</v>
      </c>
      <c r="C3602" s="244" t="s">
        <v>7</v>
      </c>
      <c r="D3602" s="244" t="s">
        <v>8</v>
      </c>
      <c r="E3602" s="244" t="s">
        <v>9</v>
      </c>
      <c r="F3602" s="245" t="s">
        <v>10</v>
      </c>
      <c r="G3602" s="246" t="s">
        <v>11</v>
      </c>
      <c r="H3602" s="245" t="s">
        <v>10</v>
      </c>
      <c r="I3602" s="246" t="s">
        <v>12</v>
      </c>
      <c r="J3602" s="245" t="s">
        <v>10</v>
      </c>
      <c r="K3602" s="246" t="s">
        <v>13</v>
      </c>
      <c r="L3602" s="245" t="s">
        <v>10</v>
      </c>
      <c r="M3602" s="246" t="s">
        <v>14</v>
      </c>
      <c r="N3602" s="245" t="s">
        <v>10</v>
      </c>
      <c r="O3602" s="246" t="s">
        <v>15</v>
      </c>
      <c r="P3602" s="245" t="s">
        <v>10</v>
      </c>
      <c r="Q3602" s="246" t="s">
        <v>16</v>
      </c>
      <c r="R3602" s="516" t="s">
        <v>17</v>
      </c>
      <c r="S3602" s="69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</row>
    <row r="3603" ht="7.5" customHeight="1">
      <c r="A3603" s="1"/>
      <c r="B3603" s="258" t="s">
        <v>18</v>
      </c>
      <c r="C3603" s="508" t="s">
        <v>816</v>
      </c>
      <c r="D3603" s="72" t="s">
        <v>817</v>
      </c>
      <c r="E3603" s="336"/>
      <c r="F3603" s="208"/>
      <c r="G3603" s="336"/>
      <c r="H3603" s="208"/>
      <c r="I3603" s="208"/>
      <c r="J3603" s="208"/>
      <c r="K3603" s="336"/>
      <c r="L3603" s="208"/>
      <c r="M3603" s="336"/>
      <c r="N3603" s="208"/>
      <c r="O3603" s="336"/>
      <c r="P3603" s="208"/>
      <c r="Q3603" s="336"/>
      <c r="R3603" s="437" t="s">
        <v>21</v>
      </c>
      <c r="S3603" s="341" t="s">
        <v>818</v>
      </c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</row>
    <row r="3604" ht="7.5" customHeight="1">
      <c r="A3604" s="1"/>
      <c r="C3604" s="24"/>
      <c r="D3604" s="24"/>
      <c r="E3604" s="336"/>
      <c r="F3604" s="208"/>
      <c r="G3604" s="336"/>
      <c r="H3604" s="208"/>
      <c r="I3604" s="208"/>
      <c r="J3604" s="208"/>
      <c r="K3604" s="336"/>
      <c r="L3604" s="208"/>
      <c r="M3604" s="336"/>
      <c r="N3604" s="208"/>
      <c r="O3604" s="336"/>
      <c r="P3604" s="208"/>
      <c r="Q3604" s="33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</row>
    <row r="3605" ht="7.5" customHeight="1">
      <c r="A3605" s="1"/>
      <c r="C3605" s="24"/>
      <c r="D3605" s="24"/>
      <c r="E3605" s="336"/>
      <c r="F3605" s="208"/>
      <c r="G3605" s="336"/>
      <c r="H3605" s="208"/>
      <c r="I3605" s="208"/>
      <c r="J3605" s="208"/>
      <c r="K3605" s="336"/>
      <c r="L3605" s="208"/>
      <c r="M3605" s="52"/>
      <c r="N3605" s="208"/>
      <c r="O3605" s="336"/>
      <c r="P3605" s="208"/>
      <c r="Q3605" s="336"/>
      <c r="R3605" s="437" t="s">
        <v>21</v>
      </c>
      <c r="S3605" s="341" t="s">
        <v>819</v>
      </c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</row>
    <row r="3606" ht="7.5" customHeight="1">
      <c r="A3606" s="1"/>
      <c r="C3606" s="24"/>
      <c r="D3606" s="24"/>
      <c r="E3606" s="336"/>
      <c r="F3606" s="208"/>
      <c r="G3606" s="336"/>
      <c r="H3606" s="208"/>
      <c r="I3606" s="208"/>
      <c r="J3606" s="208"/>
      <c r="K3606" s="336"/>
      <c r="L3606" s="208"/>
      <c r="M3606" s="362"/>
      <c r="N3606" s="208"/>
      <c r="O3606" s="336"/>
      <c r="P3606" s="208"/>
      <c r="Q3606" s="33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</row>
    <row r="3607" ht="7.5" customHeight="1">
      <c r="A3607" s="25"/>
      <c r="C3607" s="24"/>
      <c r="D3607" s="24"/>
      <c r="E3607" s="336"/>
      <c r="F3607" s="208"/>
      <c r="G3607" s="208"/>
      <c r="H3607" s="208"/>
      <c r="I3607" s="208"/>
      <c r="J3607" s="208"/>
      <c r="K3607" s="208"/>
      <c r="L3607" s="208"/>
      <c r="M3607" s="208" t="s">
        <v>444</v>
      </c>
      <c r="N3607" s="208"/>
      <c r="O3607" s="208"/>
      <c r="P3607" s="208"/>
      <c r="Q3607" s="208"/>
      <c r="R3607" s="437" t="s">
        <v>21</v>
      </c>
      <c r="S3607" s="341" t="s">
        <v>820</v>
      </c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</row>
    <row r="3608" ht="7.5" customHeight="1">
      <c r="A3608" s="25"/>
      <c r="C3608" s="24"/>
      <c r="D3608" s="24"/>
      <c r="E3608" s="336"/>
      <c r="F3608" s="208"/>
      <c r="G3608" s="132"/>
      <c r="H3608" s="340"/>
      <c r="I3608" s="340"/>
      <c r="J3608" s="340"/>
      <c r="K3608" s="132"/>
      <c r="L3608" s="340"/>
      <c r="M3608" s="132"/>
      <c r="N3608" s="340"/>
      <c r="O3608" s="132"/>
      <c r="P3608" s="340"/>
      <c r="Q3608" s="132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</row>
    <row r="3609" ht="7.5" customHeight="1">
      <c r="A3609" s="25"/>
      <c r="C3609" s="24"/>
      <c r="D3609" s="24"/>
      <c r="E3609" s="208" t="s">
        <v>25</v>
      </c>
      <c r="F3609" s="339"/>
      <c r="G3609" s="338" t="s">
        <v>25</v>
      </c>
      <c r="H3609" s="338"/>
      <c r="I3609" s="338" t="s">
        <v>25</v>
      </c>
      <c r="J3609" s="338"/>
      <c r="K3609" s="338" t="s">
        <v>25</v>
      </c>
      <c r="L3609" s="85">
        <v>59.85</v>
      </c>
      <c r="M3609" s="86">
        <f>ROUND(L3609*mark_up,0)</f>
        <v>263</v>
      </c>
      <c r="N3609" s="338"/>
      <c r="O3609" s="338" t="s">
        <v>25</v>
      </c>
      <c r="P3609" s="338"/>
      <c r="Q3609" s="338" t="s">
        <v>25</v>
      </c>
      <c r="R3609" s="256"/>
      <c r="S3609" s="517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</row>
    <row r="3610" ht="7.5" customHeight="1">
      <c r="A3610" s="1"/>
      <c r="C3610" s="24"/>
      <c r="D3610" s="24"/>
      <c r="F3610" s="132"/>
      <c r="G3610" s="132"/>
      <c r="H3610" s="340"/>
      <c r="I3610" s="132"/>
      <c r="J3610" s="132"/>
      <c r="K3610" s="132"/>
      <c r="L3610" s="87"/>
      <c r="M3610" s="87"/>
      <c r="N3610" s="132"/>
      <c r="O3610" s="132"/>
      <c r="P3610" s="340"/>
      <c r="Q3610" s="132"/>
      <c r="R3610" s="256"/>
      <c r="S3610" s="517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</row>
    <row r="3611" ht="7.5" customHeight="1">
      <c r="A3611" s="1"/>
      <c r="C3611" s="24"/>
      <c r="D3611" s="24"/>
      <c r="E3611" s="336"/>
      <c r="F3611" s="208"/>
      <c r="G3611" s="518"/>
      <c r="H3611" s="338"/>
      <c r="I3611" s="338"/>
      <c r="J3611" s="338"/>
      <c r="K3611" s="518"/>
      <c r="L3611" s="338"/>
      <c r="M3611" s="518"/>
      <c r="N3611" s="338"/>
      <c r="O3611" s="518"/>
      <c r="P3611" s="338"/>
      <c r="Q3611" s="518"/>
      <c r="R3611" s="93"/>
      <c r="S3611" s="140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</row>
    <row r="3612" ht="7.5" customHeight="1">
      <c r="A3612" s="1"/>
      <c r="C3612" s="20"/>
      <c r="D3612" s="24"/>
      <c r="E3612" s="336"/>
      <c r="F3612" s="208"/>
      <c r="G3612" s="336"/>
      <c r="H3612" s="208"/>
      <c r="I3612" s="208"/>
      <c r="J3612" s="208"/>
      <c r="K3612" s="336"/>
      <c r="L3612" s="208"/>
      <c r="M3612" s="336"/>
      <c r="N3612" s="208"/>
      <c r="O3612" s="336"/>
      <c r="P3612" s="208"/>
      <c r="Q3612" s="336"/>
      <c r="R3612" s="93"/>
      <c r="S3612" s="140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</row>
    <row r="3613" ht="7.5" customHeight="1">
      <c r="A3613" s="1"/>
      <c r="C3613" s="94" t="s">
        <v>821</v>
      </c>
      <c r="D3613" s="24"/>
      <c r="E3613" s="208"/>
      <c r="F3613" s="208"/>
      <c r="G3613" s="208"/>
      <c r="H3613" s="208"/>
      <c r="I3613" s="208"/>
      <c r="J3613" s="208"/>
      <c r="K3613" s="208"/>
      <c r="L3613" s="208"/>
      <c r="M3613" s="208"/>
      <c r="N3613" s="208"/>
      <c r="O3613" s="208"/>
      <c r="P3613" s="208"/>
      <c r="Q3613" s="208"/>
      <c r="R3613" s="93"/>
      <c r="S3613" s="140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</row>
    <row r="3614" ht="7.5" customHeight="1">
      <c r="A3614" s="1"/>
      <c r="C3614" s="24"/>
      <c r="D3614" s="24"/>
      <c r="E3614" s="336"/>
      <c r="F3614" s="208"/>
      <c r="G3614" s="336"/>
      <c r="H3614" s="208"/>
      <c r="I3614" s="208"/>
      <c r="J3614" s="208"/>
      <c r="K3614" s="336"/>
      <c r="L3614" s="208"/>
      <c r="M3614" s="336"/>
      <c r="N3614" s="208"/>
      <c r="O3614" s="336"/>
      <c r="P3614" s="208"/>
      <c r="Q3614" s="336"/>
      <c r="R3614" s="93"/>
      <c r="S3614" s="140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</row>
    <row r="3615" ht="7.5" customHeight="1">
      <c r="A3615" s="1"/>
      <c r="B3615" s="3"/>
      <c r="C3615" s="98"/>
      <c r="D3615" s="98"/>
      <c r="E3615" s="444"/>
      <c r="F3615" s="367"/>
      <c r="G3615" s="444"/>
      <c r="H3615" s="367"/>
      <c r="I3615" s="367"/>
      <c r="J3615" s="367"/>
      <c r="K3615" s="444"/>
      <c r="L3615" s="367"/>
      <c r="M3615" s="444"/>
      <c r="N3615" s="367"/>
      <c r="O3615" s="444"/>
      <c r="P3615" s="367"/>
      <c r="Q3615" s="444"/>
      <c r="R3615" s="394"/>
      <c r="S3615" s="505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</row>
    <row r="3616" ht="7.5" customHeight="1">
      <c r="A3616" s="1"/>
      <c r="B3616" s="54"/>
      <c r="C3616" s="54"/>
      <c r="D3616" s="54"/>
      <c r="E3616" s="54"/>
      <c r="F3616" s="54"/>
      <c r="G3616" s="54"/>
      <c r="H3616" s="54"/>
      <c r="I3616" s="54"/>
      <c r="J3616" s="54"/>
      <c r="K3616" s="54"/>
      <c r="L3616" s="54"/>
      <c r="M3616" s="54"/>
      <c r="N3616" s="54"/>
      <c r="O3616" s="54"/>
      <c r="P3616" s="54"/>
      <c r="Q3616" s="54"/>
      <c r="R3616" s="58"/>
      <c r="S3616" s="43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</row>
    <row r="3617" ht="7.5" customHeight="1">
      <c r="A3617" s="1"/>
      <c r="B3617" s="52"/>
      <c r="C3617" s="52"/>
      <c r="D3617" s="52"/>
      <c r="E3617" s="52"/>
      <c r="F3617" s="52"/>
      <c r="G3617" s="52"/>
      <c r="H3617" s="52"/>
      <c r="I3617" s="52"/>
      <c r="J3617" s="52"/>
      <c r="K3617" s="52"/>
      <c r="L3617" s="52"/>
      <c r="M3617" s="52"/>
      <c r="N3617" s="52"/>
      <c r="O3617" s="52"/>
      <c r="P3617" s="52"/>
      <c r="Q3617" s="52"/>
      <c r="R3617" s="256"/>
      <c r="S3617" s="368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</row>
    <row r="3618" ht="7.5" customHeight="1">
      <c r="A3618" s="1"/>
      <c r="B3618" s="52"/>
      <c r="C3618" s="52"/>
      <c r="D3618" s="52"/>
      <c r="E3618" s="52"/>
      <c r="F3618" s="52"/>
      <c r="G3618" s="52"/>
      <c r="H3618" s="52"/>
      <c r="I3618" s="52"/>
      <c r="J3618" s="52"/>
      <c r="K3618" s="52"/>
      <c r="L3618" s="52"/>
      <c r="M3618" s="52"/>
      <c r="N3618" s="52"/>
      <c r="O3618" s="52"/>
      <c r="P3618" s="52"/>
      <c r="Q3618" s="52"/>
      <c r="R3618" s="256"/>
      <c r="S3618" s="368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</row>
    <row r="3619" ht="7.5" customHeight="1">
      <c r="A3619" s="1"/>
      <c r="B3619" s="52"/>
      <c r="C3619" s="52"/>
      <c r="D3619" s="52"/>
      <c r="E3619" s="52"/>
      <c r="F3619" s="52"/>
      <c r="G3619" s="52"/>
      <c r="H3619" s="52"/>
      <c r="I3619" s="52"/>
      <c r="J3619" s="52"/>
      <c r="K3619" s="52"/>
      <c r="L3619" s="52"/>
      <c r="M3619" s="52"/>
      <c r="N3619" s="52"/>
      <c r="O3619" s="52"/>
      <c r="P3619" s="52"/>
      <c r="Q3619" s="52"/>
      <c r="R3619" s="256"/>
      <c r="S3619" s="368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</row>
    <row r="3620" ht="7.5" customHeight="1">
      <c r="A3620" s="1"/>
      <c r="B3620" s="52"/>
      <c r="C3620" s="52"/>
      <c r="D3620" s="52"/>
      <c r="E3620" s="52"/>
      <c r="F3620" s="52"/>
      <c r="G3620" s="52"/>
      <c r="H3620" s="52"/>
      <c r="I3620" s="52"/>
      <c r="J3620" s="52"/>
      <c r="K3620" s="52"/>
      <c r="L3620" s="52"/>
      <c r="M3620" s="52"/>
      <c r="N3620" s="52"/>
      <c r="O3620" s="52"/>
      <c r="P3620" s="52"/>
      <c r="Q3620" s="52"/>
      <c r="R3620" s="256"/>
      <c r="S3620" s="368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</row>
    <row r="3621" ht="7.5" customHeight="1">
      <c r="A3621" s="1"/>
      <c r="B3621" s="52"/>
      <c r="C3621" s="52"/>
      <c r="D3621" s="52"/>
      <c r="E3621" s="52"/>
      <c r="F3621" s="52"/>
      <c r="G3621" s="52"/>
      <c r="H3621" s="52"/>
      <c r="I3621" s="52"/>
      <c r="J3621" s="52"/>
      <c r="K3621" s="52"/>
      <c r="L3621" s="52"/>
      <c r="M3621" s="52"/>
      <c r="N3621" s="52"/>
      <c r="O3621" s="52"/>
      <c r="P3621" s="52"/>
      <c r="Q3621" s="52"/>
      <c r="R3621" s="256"/>
      <c r="S3621" s="368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</row>
    <row r="3622" ht="7.5" customHeight="1">
      <c r="A3622" s="1"/>
      <c r="B3622" s="52"/>
      <c r="C3622" s="52"/>
      <c r="D3622" s="52"/>
      <c r="E3622" s="52"/>
      <c r="F3622" s="52"/>
      <c r="G3622" s="52"/>
      <c r="H3622" s="52"/>
      <c r="I3622" s="52"/>
      <c r="J3622" s="52"/>
      <c r="K3622" s="52"/>
      <c r="L3622" s="52"/>
      <c r="M3622" s="52"/>
      <c r="N3622" s="52"/>
      <c r="O3622" s="52"/>
      <c r="P3622" s="52"/>
      <c r="Q3622" s="52"/>
      <c r="R3622" s="256"/>
      <c r="S3622" s="368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</row>
    <row r="3623" ht="7.5" customHeight="1">
      <c r="A3623" s="25"/>
      <c r="B3623" s="52"/>
      <c r="C3623" s="52"/>
      <c r="D3623" s="52"/>
      <c r="E3623" s="52"/>
      <c r="F3623" s="52"/>
      <c r="G3623" s="52"/>
      <c r="H3623" s="52"/>
      <c r="I3623" s="52"/>
      <c r="J3623" s="52"/>
      <c r="K3623" s="52"/>
      <c r="L3623" s="52"/>
      <c r="M3623" s="52"/>
      <c r="N3623" s="52"/>
      <c r="O3623" s="52"/>
      <c r="P3623" s="52"/>
      <c r="Q3623" s="52"/>
      <c r="R3623" s="256"/>
      <c r="S3623" s="368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</row>
    <row r="3624" ht="7.5" customHeight="1">
      <c r="A3624" s="25"/>
      <c r="B3624" s="52"/>
      <c r="C3624" s="52"/>
      <c r="D3624" s="52"/>
      <c r="E3624" s="52"/>
      <c r="F3624" s="52"/>
      <c r="G3624" s="52"/>
      <c r="H3624" s="52"/>
      <c r="I3624" s="52"/>
      <c r="J3624" s="52"/>
      <c r="K3624" s="52"/>
      <c r="L3624" s="52"/>
      <c r="M3624" s="52"/>
      <c r="N3624" s="52"/>
      <c r="O3624" s="52"/>
      <c r="P3624" s="52"/>
      <c r="Q3624" s="52"/>
      <c r="R3624" s="256"/>
      <c r="S3624" s="368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</row>
    <row r="3625" ht="7.5" customHeight="1">
      <c r="A3625" s="25"/>
      <c r="B3625" s="52"/>
      <c r="C3625" s="52"/>
      <c r="D3625" s="52"/>
      <c r="E3625" s="52"/>
      <c r="F3625" s="52"/>
      <c r="G3625" s="52"/>
      <c r="H3625" s="52"/>
      <c r="I3625" s="52"/>
      <c r="J3625" s="52"/>
      <c r="K3625" s="52"/>
      <c r="L3625" s="52"/>
      <c r="M3625" s="52"/>
      <c r="N3625" s="52"/>
      <c r="O3625" s="52"/>
      <c r="P3625" s="52"/>
      <c r="Q3625" s="52"/>
      <c r="R3625" s="256"/>
      <c r="S3625" s="368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</row>
    <row r="3626" ht="7.5" customHeight="1">
      <c r="A3626" s="1"/>
      <c r="B3626" s="52"/>
      <c r="C3626" s="52"/>
      <c r="D3626" s="52"/>
      <c r="E3626" s="52"/>
      <c r="F3626" s="52"/>
      <c r="G3626" s="52"/>
      <c r="H3626" s="52"/>
      <c r="I3626" s="52"/>
      <c r="J3626" s="52"/>
      <c r="K3626" s="52"/>
      <c r="L3626" s="52"/>
      <c r="M3626" s="52"/>
      <c r="N3626" s="52"/>
      <c r="O3626" s="52"/>
      <c r="P3626" s="52"/>
      <c r="Q3626" s="52"/>
      <c r="R3626" s="256"/>
      <c r="S3626" s="368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</row>
    <row r="3627" ht="7.5" customHeight="1">
      <c r="A3627" s="1"/>
      <c r="B3627" s="52"/>
      <c r="C3627" s="52"/>
      <c r="D3627" s="52"/>
      <c r="E3627" s="52"/>
      <c r="F3627" s="52"/>
      <c r="G3627" s="52"/>
      <c r="H3627" s="52"/>
      <c r="I3627" s="52"/>
      <c r="J3627" s="52"/>
      <c r="K3627" s="52"/>
      <c r="L3627" s="52"/>
      <c r="M3627" s="52"/>
      <c r="N3627" s="52"/>
      <c r="O3627" s="52"/>
      <c r="P3627" s="52"/>
      <c r="Q3627" s="52"/>
      <c r="R3627" s="256"/>
      <c r="S3627" s="368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</row>
    <row r="3628" ht="7.5" customHeight="1">
      <c r="A3628" s="1"/>
      <c r="B3628" s="52"/>
      <c r="C3628" s="52"/>
      <c r="D3628" s="52"/>
      <c r="E3628" s="52"/>
      <c r="F3628" s="52"/>
      <c r="G3628" s="52"/>
      <c r="H3628" s="52"/>
      <c r="I3628" s="52"/>
      <c r="J3628" s="52"/>
      <c r="K3628" s="52"/>
      <c r="L3628" s="52"/>
      <c r="M3628" s="52"/>
      <c r="N3628" s="52"/>
      <c r="O3628" s="52"/>
      <c r="P3628" s="52"/>
      <c r="Q3628" s="52"/>
      <c r="R3628" s="256"/>
      <c r="S3628" s="368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</row>
    <row r="3629" ht="7.5" customHeight="1">
      <c r="A3629" s="1"/>
      <c r="B3629" s="52"/>
      <c r="C3629" s="52"/>
      <c r="D3629" s="52"/>
      <c r="E3629" s="52"/>
      <c r="F3629" s="52"/>
      <c r="G3629" s="52"/>
      <c r="H3629" s="52"/>
      <c r="I3629" s="52"/>
      <c r="J3629" s="52"/>
      <c r="K3629" s="52"/>
      <c r="L3629" s="52"/>
      <c r="M3629" s="52"/>
      <c r="N3629" s="52"/>
      <c r="O3629" s="52"/>
      <c r="P3629" s="52"/>
      <c r="Q3629" s="52"/>
      <c r="R3629" s="256"/>
      <c r="S3629" s="368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</row>
    <row r="3630" ht="7.5" customHeight="1">
      <c r="A3630" s="1"/>
      <c r="B3630" s="52"/>
      <c r="C3630" s="52"/>
      <c r="D3630" s="52"/>
      <c r="E3630" s="52"/>
      <c r="F3630" s="52"/>
      <c r="G3630" s="52"/>
      <c r="H3630" s="52"/>
      <c r="I3630" s="52"/>
      <c r="J3630" s="52"/>
      <c r="K3630" s="52"/>
      <c r="L3630" s="52"/>
      <c r="M3630" s="52"/>
      <c r="N3630" s="52"/>
      <c r="O3630" s="52"/>
      <c r="P3630" s="52"/>
      <c r="Q3630" s="52"/>
      <c r="R3630" s="256"/>
      <c r="S3630" s="368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</row>
    <row r="3631" ht="7.5" customHeight="1">
      <c r="A3631" s="1"/>
      <c r="B3631" s="52"/>
      <c r="C3631" s="52"/>
      <c r="D3631" s="52"/>
      <c r="E3631" s="52"/>
      <c r="F3631" s="52"/>
      <c r="G3631" s="52"/>
      <c r="H3631" s="52"/>
      <c r="I3631" s="52"/>
      <c r="J3631" s="52"/>
      <c r="K3631" s="52"/>
      <c r="L3631" s="52"/>
      <c r="M3631" s="52"/>
      <c r="N3631" s="52"/>
      <c r="O3631" s="52"/>
      <c r="P3631" s="52"/>
      <c r="Q3631" s="52"/>
      <c r="R3631" s="256"/>
      <c r="S3631" s="368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</row>
    <row r="3632" ht="7.5" customHeight="1">
      <c r="A3632" s="1"/>
      <c r="B3632" s="52"/>
      <c r="C3632" s="52"/>
      <c r="D3632" s="52"/>
      <c r="E3632" s="52"/>
      <c r="F3632" s="52"/>
      <c r="G3632" s="52"/>
      <c r="H3632" s="52"/>
      <c r="I3632" s="52"/>
      <c r="J3632" s="52"/>
      <c r="K3632" s="52"/>
      <c r="L3632" s="52"/>
      <c r="M3632" s="52"/>
      <c r="N3632" s="52"/>
      <c r="O3632" s="52"/>
      <c r="P3632" s="52"/>
      <c r="Q3632" s="52"/>
      <c r="R3632" s="256"/>
      <c r="S3632" s="368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</row>
    <row r="3633" ht="7.5" customHeight="1">
      <c r="A3633" s="1"/>
      <c r="B3633" s="52"/>
      <c r="C3633" s="52"/>
      <c r="D3633" s="52"/>
      <c r="E3633" s="52"/>
      <c r="F3633" s="52"/>
      <c r="G3633" s="52"/>
      <c r="H3633" s="52"/>
      <c r="I3633" s="52"/>
      <c r="J3633" s="52"/>
      <c r="K3633" s="52"/>
      <c r="L3633" s="52"/>
      <c r="M3633" s="52"/>
      <c r="N3633" s="52"/>
      <c r="O3633" s="52"/>
      <c r="P3633" s="52"/>
      <c r="Q3633" s="52"/>
      <c r="R3633" s="256"/>
      <c r="S3633" s="368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</row>
    <row r="3634" ht="7.5" customHeight="1">
      <c r="A3634" s="1"/>
      <c r="B3634" s="519" t="s">
        <v>822</v>
      </c>
      <c r="C3634" s="43"/>
      <c r="D3634" s="43"/>
      <c r="E3634" s="43"/>
      <c r="F3634" s="43"/>
      <c r="G3634" s="43"/>
      <c r="H3634" s="43"/>
      <c r="I3634" s="43"/>
      <c r="J3634" s="43"/>
      <c r="K3634" s="43"/>
      <c r="L3634" s="43"/>
      <c r="M3634" s="43"/>
      <c r="N3634" s="43"/>
      <c r="O3634" s="43"/>
      <c r="P3634" s="43"/>
      <c r="Q3634" s="43"/>
      <c r="R3634" s="43"/>
      <c r="S3634" s="239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</row>
    <row r="3635" ht="7.5" customHeight="1">
      <c r="A3635" s="1"/>
      <c r="B3635" s="356"/>
      <c r="S3635" s="357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</row>
    <row r="3636" ht="7.5" customHeight="1">
      <c r="A3636" s="1"/>
      <c r="B3636" s="356"/>
      <c r="S3636" s="357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</row>
    <row r="3637" ht="7.5" customHeight="1">
      <c r="A3637" s="1"/>
      <c r="B3637" s="356"/>
      <c r="S3637" s="357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</row>
    <row r="3638" ht="7.5" customHeight="1">
      <c r="A3638" s="1"/>
      <c r="B3638" s="356"/>
      <c r="S3638" s="357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</row>
    <row r="3639" ht="7.5" customHeight="1">
      <c r="A3639" s="1"/>
      <c r="B3639" s="356"/>
      <c r="S3639" s="357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</row>
    <row r="3640" ht="7.5" customHeight="1">
      <c r="A3640" s="1"/>
      <c r="B3640" s="356"/>
      <c r="S3640" s="357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</row>
    <row r="3641" ht="7.5" customHeight="1">
      <c r="A3641" s="1"/>
      <c r="B3641" s="356"/>
      <c r="S3641" s="357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</row>
    <row r="3642" ht="7.5" customHeight="1">
      <c r="A3642" s="1"/>
      <c r="B3642" s="356"/>
      <c r="S3642" s="357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</row>
    <row r="3643" ht="7.5" customHeight="1">
      <c r="A3643" s="1"/>
      <c r="B3643" s="356"/>
      <c r="S3643" s="357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</row>
    <row r="3644" ht="7.5" customHeight="1">
      <c r="A3644" s="1"/>
      <c r="B3644" s="356"/>
      <c r="S3644" s="357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</row>
    <row r="3645" ht="7.5" customHeight="1">
      <c r="A3645" s="1"/>
      <c r="B3645" s="356"/>
      <c r="S3645" s="357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</row>
    <row r="3646" ht="7.5" customHeight="1">
      <c r="A3646" s="1"/>
      <c r="B3646" s="356"/>
      <c r="S3646" s="357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</row>
    <row r="3647" ht="7.5" customHeight="1">
      <c r="A3647" s="1"/>
      <c r="B3647" s="356"/>
      <c r="S3647" s="357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</row>
    <row r="3648" ht="7.5" customHeight="1">
      <c r="A3648" s="1"/>
      <c r="B3648" s="356"/>
      <c r="S3648" s="357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</row>
    <row r="3649" ht="7.5" customHeight="1">
      <c r="A3649" s="1"/>
      <c r="B3649" s="356"/>
      <c r="S3649" s="357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</row>
    <row r="3650" ht="7.5" customHeight="1">
      <c r="A3650" s="1"/>
      <c r="B3650" s="356"/>
      <c r="S3650" s="357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</row>
    <row r="3651" ht="7.5" customHeight="1">
      <c r="A3651" s="1"/>
      <c r="B3651" s="356"/>
      <c r="S3651" s="357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</row>
    <row r="3652" ht="7.5" customHeight="1">
      <c r="A3652" s="1"/>
      <c r="B3652" s="356"/>
      <c r="S3652" s="357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</row>
    <row r="3653" ht="7.5" customHeight="1">
      <c r="A3653" s="1"/>
      <c r="B3653" s="356"/>
      <c r="S3653" s="357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</row>
    <row r="3654" ht="7.5" customHeight="1">
      <c r="A3654" s="1"/>
      <c r="B3654" s="356"/>
      <c r="S3654" s="357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</row>
    <row r="3655" ht="7.5" customHeight="1">
      <c r="A3655" s="1"/>
      <c r="B3655" s="356"/>
      <c r="S3655" s="357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</row>
    <row r="3656" ht="7.5" customHeight="1">
      <c r="A3656" s="1"/>
      <c r="B3656" s="356"/>
      <c r="S3656" s="357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</row>
    <row r="3657" ht="7.5" customHeight="1">
      <c r="A3657" s="1"/>
      <c r="B3657" s="356"/>
      <c r="S3657" s="357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</row>
    <row r="3658" ht="7.5" customHeight="1">
      <c r="A3658" s="1"/>
      <c r="B3658" s="240"/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  <c r="P3658" s="27"/>
      <c r="Q3658" s="27"/>
      <c r="R3658" s="27"/>
      <c r="S3658" s="241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</row>
    <row r="3659" ht="11.25" customHeight="1">
      <c r="A3659" s="1"/>
      <c r="B3659" s="351"/>
      <c r="C3659" s="32"/>
      <c r="D3659" s="32"/>
      <c r="E3659" s="32"/>
      <c r="F3659" s="32"/>
      <c r="G3659" s="32"/>
      <c r="H3659" s="32"/>
      <c r="I3659" s="32"/>
      <c r="J3659" s="32"/>
      <c r="K3659" s="32"/>
      <c r="L3659" s="32"/>
      <c r="M3659" s="32"/>
      <c r="N3659" s="32"/>
      <c r="O3659" s="32"/>
      <c r="P3659" s="32"/>
      <c r="Q3659" s="32"/>
      <c r="R3659" s="32"/>
      <c r="S3659" s="165" t="s">
        <v>43</v>
      </c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</row>
    <row r="3660" ht="11.25" customHeight="1">
      <c r="A3660" s="1"/>
      <c r="B3660" s="54"/>
      <c r="C3660" s="54"/>
      <c r="D3660" s="54"/>
      <c r="E3660" s="54"/>
      <c r="F3660" s="54"/>
      <c r="G3660" s="54"/>
      <c r="H3660" s="54"/>
      <c r="I3660" s="54"/>
      <c r="J3660" s="54"/>
      <c r="K3660" s="54"/>
      <c r="L3660" s="54"/>
      <c r="M3660" s="54"/>
      <c r="N3660" s="54"/>
      <c r="O3660" s="54"/>
      <c r="P3660" s="54"/>
      <c r="Q3660" s="54"/>
      <c r="R3660" s="58"/>
      <c r="S3660" s="87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</row>
    <row r="3661" ht="11.25" customHeight="1">
      <c r="A3661" s="1"/>
      <c r="B3661" s="352" t="s">
        <v>823</v>
      </c>
      <c r="C3661" s="353"/>
      <c r="D3661" s="353"/>
      <c r="E3661" s="353"/>
      <c r="F3661" s="353"/>
      <c r="G3661" s="353"/>
      <c r="H3661" s="353"/>
      <c r="I3661" s="353"/>
      <c r="J3661" s="353"/>
      <c r="K3661" s="353"/>
      <c r="L3661" s="353"/>
      <c r="M3661" s="353"/>
      <c r="N3661" s="353"/>
      <c r="O3661" s="353"/>
      <c r="P3661" s="353"/>
      <c r="Q3661" s="353"/>
      <c r="R3661" s="353"/>
      <c r="S3661" s="353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</row>
  </sheetData>
  <mergeCells count="4098">
    <mergeCell ref="P171:P172"/>
    <mergeCell ref="Q171:Q172"/>
    <mergeCell ref="R165:R166"/>
    <mergeCell ref="R168:R169"/>
    <mergeCell ref="I171:I172"/>
    <mergeCell ref="J171:J172"/>
    <mergeCell ref="K171:K172"/>
    <mergeCell ref="L171:L172"/>
    <mergeCell ref="M171:M172"/>
    <mergeCell ref="R171:R172"/>
    <mergeCell ref="R144:R145"/>
    <mergeCell ref="S144:S146"/>
    <mergeCell ref="M146:M149"/>
    <mergeCell ref="O148:O149"/>
    <mergeCell ref="I153:I154"/>
    <mergeCell ref="K153:K154"/>
    <mergeCell ref="M153:M154"/>
    <mergeCell ref="N153:N154"/>
    <mergeCell ref="O153:O154"/>
    <mergeCell ref="P153:P154"/>
    <mergeCell ref="R138:R139"/>
    <mergeCell ref="S138:S139"/>
    <mergeCell ref="R140:R141"/>
    <mergeCell ref="S140:S142"/>
    <mergeCell ref="M144:M145"/>
    <mergeCell ref="Q144:Q145"/>
    <mergeCell ref="S147:S149"/>
    <mergeCell ref="Q148:Q149"/>
    <mergeCell ref="S153:S154"/>
    <mergeCell ref="S155:S157"/>
    <mergeCell ref="Q146:Q147"/>
    <mergeCell ref="R147:R148"/>
    <mergeCell ref="R150:R151"/>
    <mergeCell ref="S150:S152"/>
    <mergeCell ref="Q153:Q154"/>
    <mergeCell ref="R153:R154"/>
    <mergeCell ref="R155:R156"/>
    <mergeCell ref="R158:R159"/>
    <mergeCell ref="S158:S159"/>
    <mergeCell ref="R160:R161"/>
    <mergeCell ref="S160:S162"/>
    <mergeCell ref="R163:R164"/>
    <mergeCell ref="S163:S164"/>
    <mergeCell ref="S165:S167"/>
    <mergeCell ref="S168:S170"/>
    <mergeCell ref="N171:N172"/>
    <mergeCell ref="O171:O172"/>
    <mergeCell ref="R228:R229"/>
    <mergeCell ref="R231:R232"/>
    <mergeCell ref="R220:R221"/>
    <mergeCell ref="S220:S221"/>
    <mergeCell ref="R222:R223"/>
    <mergeCell ref="S222:S224"/>
    <mergeCell ref="R225:R226"/>
    <mergeCell ref="S225:S227"/>
    <mergeCell ref="S228:S230"/>
    <mergeCell ref="S171:S175"/>
    <mergeCell ref="R176:R177"/>
    <mergeCell ref="S176:S178"/>
    <mergeCell ref="B181:R181"/>
    <mergeCell ref="S181:S182"/>
    <mergeCell ref="B183:S183"/>
    <mergeCell ref="B184:D184"/>
    <mergeCell ref="O184:S184"/>
    <mergeCell ref="R185:S185"/>
    <mergeCell ref="R186:R187"/>
    <mergeCell ref="S186:S188"/>
    <mergeCell ref="R189:R190"/>
    <mergeCell ref="S189:S191"/>
    <mergeCell ref="S192:S193"/>
    <mergeCell ref="R192:R193"/>
    <mergeCell ref="R194:R195"/>
    <mergeCell ref="S194:S196"/>
    <mergeCell ref="I196:I197"/>
    <mergeCell ref="K196:K197"/>
    <mergeCell ref="M196:M197"/>
    <mergeCell ref="N196:N197"/>
    <mergeCell ref="Q196:Q197"/>
    <mergeCell ref="O196:O197"/>
    <mergeCell ref="P196:P197"/>
    <mergeCell ref="R197:R198"/>
    <mergeCell ref="S197:S198"/>
    <mergeCell ref="R199:R200"/>
    <mergeCell ref="S199:S201"/>
    <mergeCell ref="S202:S204"/>
    <mergeCell ref="I213:I214"/>
    <mergeCell ref="I215:I216"/>
    <mergeCell ref="K215:K216"/>
    <mergeCell ref="M215:M216"/>
    <mergeCell ref="N215:N216"/>
    <mergeCell ref="O215:O216"/>
    <mergeCell ref="P215:P216"/>
    <mergeCell ref="Q215:Q216"/>
    <mergeCell ref="S211:S216"/>
    <mergeCell ref="S217:S219"/>
    <mergeCell ref="R202:R203"/>
    <mergeCell ref="R205:R206"/>
    <mergeCell ref="S205:S207"/>
    <mergeCell ref="R208:R209"/>
    <mergeCell ref="S208:S210"/>
    <mergeCell ref="R211:R212"/>
    <mergeCell ref="R217:R218"/>
    <mergeCell ref="J90:J91"/>
    <mergeCell ref="K90:K91"/>
    <mergeCell ref="H92:H93"/>
    <mergeCell ref="I92:I93"/>
    <mergeCell ref="J92:J93"/>
    <mergeCell ref="K92:K93"/>
    <mergeCell ref="I108:I109"/>
    <mergeCell ref="H110:H111"/>
    <mergeCell ref="I110:I111"/>
    <mergeCell ref="J110:J111"/>
    <mergeCell ref="K110:K111"/>
    <mergeCell ref="B120:R120"/>
    <mergeCell ref="S120:S121"/>
    <mergeCell ref="B122:S122"/>
    <mergeCell ref="B123:D123"/>
    <mergeCell ref="O123:S123"/>
    <mergeCell ref="R124:S124"/>
    <mergeCell ref="O125:O126"/>
    <mergeCell ref="Q125:Q126"/>
    <mergeCell ref="R125:R126"/>
    <mergeCell ref="S125:S127"/>
    <mergeCell ref="I133:I134"/>
    <mergeCell ref="K133:K134"/>
    <mergeCell ref="M133:M134"/>
    <mergeCell ref="N133:N134"/>
    <mergeCell ref="O133:O134"/>
    <mergeCell ref="P133:P134"/>
    <mergeCell ref="Q133:Q134"/>
    <mergeCell ref="M125:M126"/>
    <mergeCell ref="M127:M130"/>
    <mergeCell ref="O127:O128"/>
    <mergeCell ref="Q127:Q128"/>
    <mergeCell ref="S128:S130"/>
    <mergeCell ref="O129:O130"/>
    <mergeCell ref="Q129:Q130"/>
    <mergeCell ref="O144:O145"/>
    <mergeCell ref="O146:O147"/>
    <mergeCell ref="R127:R129"/>
    <mergeCell ref="R131:R132"/>
    <mergeCell ref="S131:S133"/>
    <mergeCell ref="R134:R135"/>
    <mergeCell ref="S134:S135"/>
    <mergeCell ref="R136:R137"/>
    <mergeCell ref="S136:S137"/>
    <mergeCell ref="Q260:Q261"/>
    <mergeCell ref="R260:R261"/>
    <mergeCell ref="R257:R258"/>
    <mergeCell ref="I260:I261"/>
    <mergeCell ref="J260:J261"/>
    <mergeCell ref="K260:K261"/>
    <mergeCell ref="L260:L261"/>
    <mergeCell ref="M260:M261"/>
    <mergeCell ref="N260:N261"/>
    <mergeCell ref="Q72:Q73"/>
    <mergeCell ref="R72:R73"/>
    <mergeCell ref="S72:S74"/>
    <mergeCell ref="R75:R76"/>
    <mergeCell ref="S75:S76"/>
    <mergeCell ref="R82:R83"/>
    <mergeCell ref="S82:S83"/>
    <mergeCell ref="N90:N91"/>
    <mergeCell ref="O90:O91"/>
    <mergeCell ref="R84:R85"/>
    <mergeCell ref="S84:S85"/>
    <mergeCell ref="R86:R87"/>
    <mergeCell ref="S86:S88"/>
    <mergeCell ref="R89:R90"/>
    <mergeCell ref="S89:S91"/>
    <mergeCell ref="I90:I91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L90:L91"/>
    <mergeCell ref="M90:M91"/>
    <mergeCell ref="I233:I234"/>
    <mergeCell ref="J233:J234"/>
    <mergeCell ref="K233:K234"/>
    <mergeCell ref="L233:L234"/>
    <mergeCell ref="M233:M234"/>
    <mergeCell ref="N233:N234"/>
    <mergeCell ref="O233:O234"/>
    <mergeCell ref="P233:P234"/>
    <mergeCell ref="Q233:Q234"/>
    <mergeCell ref="B242:R242"/>
    <mergeCell ref="B244:S244"/>
    <mergeCell ref="B245:D245"/>
    <mergeCell ref="O260:O261"/>
    <mergeCell ref="P260:P261"/>
    <mergeCell ref="C225:C238"/>
    <mergeCell ref="C239:C241"/>
    <mergeCell ref="B247:B274"/>
    <mergeCell ref="D247:D274"/>
    <mergeCell ref="E247:E274"/>
    <mergeCell ref="F260:F261"/>
    <mergeCell ref="G260:G261"/>
    <mergeCell ref="C247:C271"/>
    <mergeCell ref="C272:C274"/>
    <mergeCell ref="B275:B302"/>
    <mergeCell ref="D275:D302"/>
    <mergeCell ref="E275:E302"/>
    <mergeCell ref="F287:F288"/>
    <mergeCell ref="G287:G288"/>
    <mergeCell ref="O245:S245"/>
    <mergeCell ref="R246:S246"/>
    <mergeCell ref="R247:R248"/>
    <mergeCell ref="S247:S249"/>
    <mergeCell ref="R250:R251"/>
    <mergeCell ref="S250:S251"/>
    <mergeCell ref="R252:R253"/>
    <mergeCell ref="S231:S233"/>
    <mergeCell ref="S242:S243"/>
    <mergeCell ref="S252:S256"/>
    <mergeCell ref="S257:S259"/>
    <mergeCell ref="S260:S262"/>
    <mergeCell ref="R263:R264"/>
    <mergeCell ref="S263:S265"/>
    <mergeCell ref="R275:R276"/>
    <mergeCell ref="S275:S277"/>
    <mergeCell ref="R278:R279"/>
    <mergeCell ref="S278:S279"/>
    <mergeCell ref="R280:R281"/>
    <mergeCell ref="S280:S284"/>
    <mergeCell ref="S285:S286"/>
    <mergeCell ref="O287:O288"/>
    <mergeCell ref="P287:P288"/>
    <mergeCell ref="R285:R286"/>
    <mergeCell ref="I287:I288"/>
    <mergeCell ref="J287:J288"/>
    <mergeCell ref="K287:K288"/>
    <mergeCell ref="L287:L288"/>
    <mergeCell ref="M287:M288"/>
    <mergeCell ref="N287:N288"/>
    <mergeCell ref="Q287:Q288"/>
    <mergeCell ref="B303:R303"/>
    <mergeCell ref="S303:S304"/>
    <mergeCell ref="B305:S305"/>
    <mergeCell ref="B306:D306"/>
    <mergeCell ref="O306:S306"/>
    <mergeCell ref="R307:S307"/>
    <mergeCell ref="L317:L318"/>
    <mergeCell ref="M317:M318"/>
    <mergeCell ref="N317:N318"/>
    <mergeCell ref="O317:O318"/>
    <mergeCell ref="P317:P318"/>
    <mergeCell ref="Q317:Q318"/>
    <mergeCell ref="R308:R309"/>
    <mergeCell ref="S308:S310"/>
    <mergeCell ref="R311:R312"/>
    <mergeCell ref="S311:S312"/>
    <mergeCell ref="R313:R314"/>
    <mergeCell ref="S313:S315"/>
    <mergeCell ref="S316:S318"/>
    <mergeCell ref="C100:C114"/>
    <mergeCell ref="C115:C117"/>
    <mergeCell ref="B125:B143"/>
    <mergeCell ref="D125:D143"/>
    <mergeCell ref="E125:E143"/>
    <mergeCell ref="F133:F134"/>
    <mergeCell ref="G133:G134"/>
    <mergeCell ref="C125:C140"/>
    <mergeCell ref="C141:C143"/>
    <mergeCell ref="B144:B162"/>
    <mergeCell ref="D144:D162"/>
    <mergeCell ref="E144:E162"/>
    <mergeCell ref="F153:F154"/>
    <mergeCell ref="G153:G154"/>
    <mergeCell ref="C144:C159"/>
    <mergeCell ref="C160:C162"/>
    <mergeCell ref="B163:B180"/>
    <mergeCell ref="D163:D180"/>
    <mergeCell ref="E163:E180"/>
    <mergeCell ref="F171:F172"/>
    <mergeCell ref="G171:G172"/>
    <mergeCell ref="C163:C177"/>
    <mergeCell ref="C178:C180"/>
    <mergeCell ref="B186:B207"/>
    <mergeCell ref="D186:D207"/>
    <mergeCell ref="E186:E207"/>
    <mergeCell ref="F196:F197"/>
    <mergeCell ref="G196:G197"/>
    <mergeCell ref="C186:C204"/>
    <mergeCell ref="C205:C207"/>
    <mergeCell ref="B208:B224"/>
    <mergeCell ref="D208:D224"/>
    <mergeCell ref="E208:E224"/>
    <mergeCell ref="F215:F216"/>
    <mergeCell ref="G215:G216"/>
    <mergeCell ref="C208:C221"/>
    <mergeCell ref="C222:C224"/>
    <mergeCell ref="B225:B241"/>
    <mergeCell ref="D225:D241"/>
    <mergeCell ref="E225:E241"/>
    <mergeCell ref="F233:F234"/>
    <mergeCell ref="G233:G234"/>
    <mergeCell ref="D344:D345"/>
    <mergeCell ref="D346:D347"/>
    <mergeCell ref="C275:C299"/>
    <mergeCell ref="C300:C302"/>
    <mergeCell ref="B308:B328"/>
    <mergeCell ref="D319:D320"/>
    <mergeCell ref="E319:E320"/>
    <mergeCell ref="F319:F320"/>
    <mergeCell ref="G319:G320"/>
    <mergeCell ref="D329:D332"/>
    <mergeCell ref="E346:E347"/>
    <mergeCell ref="F346:F347"/>
    <mergeCell ref="C308:C328"/>
    <mergeCell ref="C329:C332"/>
    <mergeCell ref="B333:B363"/>
    <mergeCell ref="E344:E345"/>
    <mergeCell ref="F344:F345"/>
    <mergeCell ref="G344:G345"/>
    <mergeCell ref="G346:G347"/>
    <mergeCell ref="D360:D363"/>
    <mergeCell ref="F393:F394"/>
    <mergeCell ref="G393:G394"/>
    <mergeCell ref="D395:D396"/>
    <mergeCell ref="E395:E396"/>
    <mergeCell ref="F395:F396"/>
    <mergeCell ref="G395:G396"/>
    <mergeCell ref="D442:D443"/>
    <mergeCell ref="D444:D445"/>
    <mergeCell ref="E444:E445"/>
    <mergeCell ref="F444:F445"/>
    <mergeCell ref="C461:C481"/>
    <mergeCell ref="C482:C485"/>
    <mergeCell ref="B491:B518"/>
    <mergeCell ref="C491:C514"/>
    <mergeCell ref="C515:C518"/>
    <mergeCell ref="C519:C543"/>
    <mergeCell ref="C544:C546"/>
    <mergeCell ref="C613:C665"/>
    <mergeCell ref="D613:D668"/>
    <mergeCell ref="E613:E668"/>
    <mergeCell ref="C666:C668"/>
    <mergeCell ref="B519:B546"/>
    <mergeCell ref="B552:B579"/>
    <mergeCell ref="C577:C579"/>
    <mergeCell ref="B580:B607"/>
    <mergeCell ref="C580:C604"/>
    <mergeCell ref="C605:C607"/>
    <mergeCell ref="B613:B668"/>
    <mergeCell ref="D735:D754"/>
    <mergeCell ref="E735:E754"/>
    <mergeCell ref="F744:F745"/>
    <mergeCell ref="G744:G745"/>
    <mergeCell ref="B674:B729"/>
    <mergeCell ref="C674:C726"/>
    <mergeCell ref="D674:D729"/>
    <mergeCell ref="E674:E729"/>
    <mergeCell ref="C727:C729"/>
    <mergeCell ref="C735:C751"/>
    <mergeCell ref="C752:C754"/>
    <mergeCell ref="B755:B772"/>
    <mergeCell ref="B773:B790"/>
    <mergeCell ref="C773:C787"/>
    <mergeCell ref="D773:D790"/>
    <mergeCell ref="E780:E781"/>
    <mergeCell ref="F780:F781"/>
    <mergeCell ref="G780:G781"/>
    <mergeCell ref="C788:C790"/>
    <mergeCell ref="B735:B754"/>
    <mergeCell ref="C755:C769"/>
    <mergeCell ref="D755:D772"/>
    <mergeCell ref="E763:E764"/>
    <mergeCell ref="F763:F764"/>
    <mergeCell ref="G763:G764"/>
    <mergeCell ref="C770:C772"/>
    <mergeCell ref="C333:C359"/>
    <mergeCell ref="C360:C363"/>
    <mergeCell ref="B369:B424"/>
    <mergeCell ref="A380:A382"/>
    <mergeCell ref="D393:D394"/>
    <mergeCell ref="E393:E394"/>
    <mergeCell ref="A403:A405"/>
    <mergeCell ref="D421:D424"/>
    <mergeCell ref="C369:C420"/>
    <mergeCell ref="C421:C424"/>
    <mergeCell ref="B430:B460"/>
    <mergeCell ref="E442:E443"/>
    <mergeCell ref="F442:F443"/>
    <mergeCell ref="G442:G443"/>
    <mergeCell ref="G444:G445"/>
    <mergeCell ref="D457:D460"/>
    <mergeCell ref="E472:E473"/>
    <mergeCell ref="F472:F473"/>
    <mergeCell ref="C430:C456"/>
    <mergeCell ref="C457:C460"/>
    <mergeCell ref="B461:B485"/>
    <mergeCell ref="E470:E471"/>
    <mergeCell ref="F470:F471"/>
    <mergeCell ref="G470:G471"/>
    <mergeCell ref="G472:G473"/>
    <mergeCell ref="D482:D485"/>
    <mergeCell ref="E503:E504"/>
    <mergeCell ref="F503:F504"/>
    <mergeCell ref="D515:D518"/>
    <mergeCell ref="D519:D543"/>
    <mergeCell ref="G528:G530"/>
    <mergeCell ref="E531:E532"/>
    <mergeCell ref="F531:F532"/>
    <mergeCell ref="G531:G532"/>
    <mergeCell ref="D470:D471"/>
    <mergeCell ref="D472:D473"/>
    <mergeCell ref="D501:D502"/>
    <mergeCell ref="E501:E502"/>
    <mergeCell ref="F501:F502"/>
    <mergeCell ref="G501:G502"/>
    <mergeCell ref="D503:D504"/>
    <mergeCell ref="G503:G504"/>
    <mergeCell ref="E593:E594"/>
    <mergeCell ref="F593:F594"/>
    <mergeCell ref="G636:G638"/>
    <mergeCell ref="F639:F640"/>
    <mergeCell ref="G639:G640"/>
    <mergeCell ref="G698:G700"/>
    <mergeCell ref="F701:F702"/>
    <mergeCell ref="G701:G702"/>
    <mergeCell ref="C552:C576"/>
    <mergeCell ref="D552:D576"/>
    <mergeCell ref="G561:G563"/>
    <mergeCell ref="E564:E565"/>
    <mergeCell ref="F564:F565"/>
    <mergeCell ref="G564:G565"/>
    <mergeCell ref="D593:D594"/>
    <mergeCell ref="G593:G594"/>
    <mergeCell ref="R316:R317"/>
    <mergeCell ref="D317:D318"/>
    <mergeCell ref="E317:E318"/>
    <mergeCell ref="F317:F318"/>
    <mergeCell ref="G317:G318"/>
    <mergeCell ref="H317:H318"/>
    <mergeCell ref="I317:I318"/>
    <mergeCell ref="J317:J318"/>
    <mergeCell ref="K317:K318"/>
    <mergeCell ref="H319:H320"/>
    <mergeCell ref="I319:I320"/>
    <mergeCell ref="J319:J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R324:R325"/>
    <mergeCell ref="M344:M345"/>
    <mergeCell ref="N344:N345"/>
    <mergeCell ref="O344:O345"/>
    <mergeCell ref="P344:P345"/>
    <mergeCell ref="Q344:Q345"/>
    <mergeCell ref="R344:R345"/>
    <mergeCell ref="R338:R339"/>
    <mergeCell ref="R341:R342"/>
    <mergeCell ref="H344:H345"/>
    <mergeCell ref="I344:I345"/>
    <mergeCell ref="J344:J345"/>
    <mergeCell ref="K344:K345"/>
    <mergeCell ref="L344:L345"/>
    <mergeCell ref="O346:O347"/>
    <mergeCell ref="P346:P347"/>
    <mergeCell ref="Q346:Q347"/>
    <mergeCell ref="B366:S366"/>
    <mergeCell ref="B367:D367"/>
    <mergeCell ref="O367:S367"/>
    <mergeCell ref="H346:H347"/>
    <mergeCell ref="I346:I347"/>
    <mergeCell ref="J346:J347"/>
    <mergeCell ref="K346:K347"/>
    <mergeCell ref="L346:L347"/>
    <mergeCell ref="M346:M347"/>
    <mergeCell ref="N346:N347"/>
    <mergeCell ref="O393:O394"/>
    <mergeCell ref="P393:P394"/>
    <mergeCell ref="Q393:Q394"/>
    <mergeCell ref="R393:R394"/>
    <mergeCell ref="H393:H394"/>
    <mergeCell ref="I393:I394"/>
    <mergeCell ref="J393:J394"/>
    <mergeCell ref="K393:K394"/>
    <mergeCell ref="L393:L394"/>
    <mergeCell ref="M393:M394"/>
    <mergeCell ref="N393:N394"/>
    <mergeCell ref="O395:O396"/>
    <mergeCell ref="P395:P396"/>
    <mergeCell ref="Q395:Q396"/>
    <mergeCell ref="H395:H396"/>
    <mergeCell ref="I395:I396"/>
    <mergeCell ref="J395:J396"/>
    <mergeCell ref="K395:K396"/>
    <mergeCell ref="L395:L396"/>
    <mergeCell ref="M395:M396"/>
    <mergeCell ref="N395:N396"/>
    <mergeCell ref="R3:R4"/>
    <mergeCell ref="R6:R7"/>
    <mergeCell ref="S6:S7"/>
    <mergeCell ref="R8:R9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B1:D1"/>
    <mergeCell ref="O1:S1"/>
    <mergeCell ref="R2:S2"/>
    <mergeCell ref="B3:B20"/>
    <mergeCell ref="C3:C17"/>
    <mergeCell ref="S3:S5"/>
    <mergeCell ref="R11:R12"/>
    <mergeCell ref="C18:C20"/>
    <mergeCell ref="R26:R27"/>
    <mergeCell ref="R28:R29"/>
    <mergeCell ref="R33:R34"/>
    <mergeCell ref="R36:R37"/>
    <mergeCell ref="R40:R41"/>
    <mergeCell ref="R43:R44"/>
    <mergeCell ref="R45:R46"/>
    <mergeCell ref="R47:R48"/>
    <mergeCell ref="N30:N31"/>
    <mergeCell ref="O30:O31"/>
    <mergeCell ref="P30:P31"/>
    <mergeCell ref="Q30:Q31"/>
    <mergeCell ref="R30:R31"/>
    <mergeCell ref="S28:S29"/>
    <mergeCell ref="S30:S32"/>
    <mergeCell ref="S33:S35"/>
    <mergeCell ref="S36:S37"/>
    <mergeCell ref="S40:S42"/>
    <mergeCell ref="S43:S44"/>
    <mergeCell ref="S45:S46"/>
    <mergeCell ref="S47:S48"/>
    <mergeCell ref="S8:S10"/>
    <mergeCell ref="S11:S13"/>
    <mergeCell ref="R21:R22"/>
    <mergeCell ref="S21:S23"/>
    <mergeCell ref="R24:R25"/>
    <mergeCell ref="S24:S25"/>
    <mergeCell ref="S26:S27"/>
    <mergeCell ref="G30:G31"/>
    <mergeCell ref="H30:H31"/>
    <mergeCell ref="I30:I31"/>
    <mergeCell ref="J30:J31"/>
    <mergeCell ref="K30:K31"/>
    <mergeCell ref="L30:L31"/>
    <mergeCell ref="M30:M31"/>
    <mergeCell ref="G49:G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1"/>
    <mergeCell ref="R52:R53"/>
    <mergeCell ref="S52:S54"/>
    <mergeCell ref="R55:R56"/>
    <mergeCell ref="S55:S56"/>
    <mergeCell ref="B59:R59"/>
    <mergeCell ref="S59:S60"/>
    <mergeCell ref="B61:S61"/>
    <mergeCell ref="B62:D62"/>
    <mergeCell ref="O62:S62"/>
    <mergeCell ref="R63:S63"/>
    <mergeCell ref="R64:R65"/>
    <mergeCell ref="S64:S65"/>
    <mergeCell ref="R66:R67"/>
    <mergeCell ref="S66:S68"/>
    <mergeCell ref="R69:R70"/>
    <mergeCell ref="S69:S71"/>
    <mergeCell ref="J72:J73"/>
    <mergeCell ref="K72:K73"/>
    <mergeCell ref="L72:L73"/>
    <mergeCell ref="M72:M73"/>
    <mergeCell ref="N72:N73"/>
    <mergeCell ref="O72:O73"/>
    <mergeCell ref="P72:P73"/>
    <mergeCell ref="G74:G75"/>
    <mergeCell ref="H74:H75"/>
    <mergeCell ref="I74:I75"/>
    <mergeCell ref="J74:J75"/>
    <mergeCell ref="K74:K75"/>
    <mergeCell ref="G70:G71"/>
    <mergeCell ref="H70:H71"/>
    <mergeCell ref="I70:I71"/>
    <mergeCell ref="J70:J71"/>
    <mergeCell ref="K70:K71"/>
    <mergeCell ref="G72:G73"/>
    <mergeCell ref="I72:I73"/>
    <mergeCell ref="D3:D20"/>
    <mergeCell ref="E11:E12"/>
    <mergeCell ref="C21:C36"/>
    <mergeCell ref="D21:D39"/>
    <mergeCell ref="E21:E39"/>
    <mergeCell ref="F30:F31"/>
    <mergeCell ref="C37:C39"/>
    <mergeCell ref="B21:B39"/>
    <mergeCell ref="B40:B58"/>
    <mergeCell ref="C40:C55"/>
    <mergeCell ref="D40:D58"/>
    <mergeCell ref="E49:E50"/>
    <mergeCell ref="F49:F50"/>
    <mergeCell ref="C56:C58"/>
    <mergeCell ref="C64:C78"/>
    <mergeCell ref="D64:D81"/>
    <mergeCell ref="E70:E71"/>
    <mergeCell ref="F70:F71"/>
    <mergeCell ref="E72:E73"/>
    <mergeCell ref="F72:F73"/>
    <mergeCell ref="C79:C81"/>
    <mergeCell ref="F92:F93"/>
    <mergeCell ref="G92:G93"/>
    <mergeCell ref="E106:E107"/>
    <mergeCell ref="E108:E109"/>
    <mergeCell ref="F108:F109"/>
    <mergeCell ref="G108:G109"/>
    <mergeCell ref="E110:E111"/>
    <mergeCell ref="F110:F111"/>
    <mergeCell ref="G110:G111"/>
    <mergeCell ref="E74:E75"/>
    <mergeCell ref="F74:F75"/>
    <mergeCell ref="E88:E89"/>
    <mergeCell ref="E90:E91"/>
    <mergeCell ref="F90:F91"/>
    <mergeCell ref="G90:G91"/>
    <mergeCell ref="E92:E93"/>
    <mergeCell ref="B64:B81"/>
    <mergeCell ref="B82:B99"/>
    <mergeCell ref="C82:C96"/>
    <mergeCell ref="D82:D99"/>
    <mergeCell ref="C97:C99"/>
    <mergeCell ref="B100:B117"/>
    <mergeCell ref="D100:D117"/>
    <mergeCell ref="P90:P91"/>
    <mergeCell ref="Q90:Q91"/>
    <mergeCell ref="R92:R93"/>
    <mergeCell ref="S92:S93"/>
    <mergeCell ref="R100:R101"/>
    <mergeCell ref="S100:S101"/>
    <mergeCell ref="S102:S103"/>
    <mergeCell ref="R102:R103"/>
    <mergeCell ref="R104:R105"/>
    <mergeCell ref="S104:S106"/>
    <mergeCell ref="R107:R108"/>
    <mergeCell ref="S107:S109"/>
    <mergeCell ref="R110:R111"/>
    <mergeCell ref="S110:S111"/>
    <mergeCell ref="S319:S323"/>
    <mergeCell ref="S324:S326"/>
    <mergeCell ref="R333:R334"/>
    <mergeCell ref="S333:S335"/>
    <mergeCell ref="R336:R337"/>
    <mergeCell ref="S336:S337"/>
    <mergeCell ref="S338:S340"/>
    <mergeCell ref="S341:S343"/>
    <mergeCell ref="S344:S348"/>
    <mergeCell ref="R349:R350"/>
    <mergeCell ref="S349:S350"/>
    <mergeCell ref="R351:R352"/>
    <mergeCell ref="S351:S353"/>
    <mergeCell ref="S364:S365"/>
    <mergeCell ref="S374:S376"/>
    <mergeCell ref="S377:S379"/>
    <mergeCell ref="S380:S384"/>
    <mergeCell ref="S385:S386"/>
    <mergeCell ref="S387:S389"/>
    <mergeCell ref="S390:S392"/>
    <mergeCell ref="S393:S397"/>
    <mergeCell ref="S687:S689"/>
    <mergeCell ref="R380:R381"/>
    <mergeCell ref="R385:R386"/>
    <mergeCell ref="R387:R388"/>
    <mergeCell ref="R390:R391"/>
    <mergeCell ref="R687:R688"/>
    <mergeCell ref="R368:S368"/>
    <mergeCell ref="R369:R370"/>
    <mergeCell ref="S369:S371"/>
    <mergeCell ref="R372:R373"/>
    <mergeCell ref="S372:S373"/>
    <mergeCell ref="R374:R375"/>
    <mergeCell ref="R377:R378"/>
    <mergeCell ref="B425:R425"/>
    <mergeCell ref="S425:S426"/>
    <mergeCell ref="B427:S427"/>
    <mergeCell ref="B428:D428"/>
    <mergeCell ref="O428:S428"/>
    <mergeCell ref="R429:S429"/>
    <mergeCell ref="S430:S432"/>
    <mergeCell ref="R430:R431"/>
    <mergeCell ref="R433:R434"/>
    <mergeCell ref="S433:S434"/>
    <mergeCell ref="R435:R436"/>
    <mergeCell ref="S435:S437"/>
    <mergeCell ref="R438:R439"/>
    <mergeCell ref="R441:R442"/>
    <mergeCell ref="M442:M443"/>
    <mergeCell ref="N442:N443"/>
    <mergeCell ref="O442:O443"/>
    <mergeCell ref="P442:P443"/>
    <mergeCell ref="H442:H443"/>
    <mergeCell ref="H444:H445"/>
    <mergeCell ref="I444:I445"/>
    <mergeCell ref="J444:J445"/>
    <mergeCell ref="K444:K445"/>
    <mergeCell ref="L444:L445"/>
    <mergeCell ref="M444:M445"/>
    <mergeCell ref="N444:N445"/>
    <mergeCell ref="S438:S440"/>
    <mergeCell ref="S441:S445"/>
    <mergeCell ref="I442:I443"/>
    <mergeCell ref="J442:J443"/>
    <mergeCell ref="K442:K443"/>
    <mergeCell ref="L442:L443"/>
    <mergeCell ref="Q442:Q443"/>
    <mergeCell ref="Q444:Q445"/>
    <mergeCell ref="O444:O445"/>
    <mergeCell ref="P444:P445"/>
    <mergeCell ref="R446:R447"/>
    <mergeCell ref="S446:S447"/>
    <mergeCell ref="R448:R449"/>
    <mergeCell ref="S448:S450"/>
    <mergeCell ref="S451:S453"/>
    <mergeCell ref="S464:S465"/>
    <mergeCell ref="S466:S468"/>
    <mergeCell ref="S471:S473"/>
    <mergeCell ref="S474:S476"/>
    <mergeCell ref="R451:R452"/>
    <mergeCell ref="R454:R455"/>
    <mergeCell ref="S454:S458"/>
    <mergeCell ref="R461:R462"/>
    <mergeCell ref="S461:S463"/>
    <mergeCell ref="R464:R465"/>
    <mergeCell ref="R466:R467"/>
    <mergeCell ref="O470:O471"/>
    <mergeCell ref="P470:P471"/>
    <mergeCell ref="R471:R472"/>
    <mergeCell ref="N472:N473"/>
    <mergeCell ref="O472:O473"/>
    <mergeCell ref="P472:P473"/>
    <mergeCell ref="Q472:Q473"/>
    <mergeCell ref="R474:R475"/>
    <mergeCell ref="H470:H471"/>
    <mergeCell ref="H472:H473"/>
    <mergeCell ref="I472:I473"/>
    <mergeCell ref="J472:J473"/>
    <mergeCell ref="K472:K473"/>
    <mergeCell ref="L472:L473"/>
    <mergeCell ref="M472:M473"/>
    <mergeCell ref="R469:R470"/>
    <mergeCell ref="S469:S470"/>
    <mergeCell ref="I470:I471"/>
    <mergeCell ref="J470:J471"/>
    <mergeCell ref="K470:K471"/>
    <mergeCell ref="L470:L471"/>
    <mergeCell ref="Q470:Q471"/>
    <mergeCell ref="M470:M471"/>
    <mergeCell ref="N470:N471"/>
    <mergeCell ref="B486:R486"/>
    <mergeCell ref="S486:S487"/>
    <mergeCell ref="B488:S488"/>
    <mergeCell ref="B489:D489"/>
    <mergeCell ref="O489:S489"/>
    <mergeCell ref="M501:M502"/>
    <mergeCell ref="N501:N502"/>
    <mergeCell ref="O501:O502"/>
    <mergeCell ref="P501:P502"/>
    <mergeCell ref="S496:S498"/>
    <mergeCell ref="S499:S503"/>
    <mergeCell ref="I501:I502"/>
    <mergeCell ref="J501:J502"/>
    <mergeCell ref="K501:K502"/>
    <mergeCell ref="L501:L502"/>
    <mergeCell ref="Q501:Q502"/>
    <mergeCell ref="N503:N504"/>
    <mergeCell ref="O503:O504"/>
    <mergeCell ref="P503:P504"/>
    <mergeCell ref="Q503:Q504"/>
    <mergeCell ref="R504:R505"/>
    <mergeCell ref="S504:S506"/>
    <mergeCell ref="R507:R508"/>
    <mergeCell ref="S507:S509"/>
    <mergeCell ref="H501:H502"/>
    <mergeCell ref="H503:H504"/>
    <mergeCell ref="I503:I504"/>
    <mergeCell ref="J503:J504"/>
    <mergeCell ref="K503:K504"/>
    <mergeCell ref="L503:L504"/>
    <mergeCell ref="M503:M504"/>
    <mergeCell ref="R490:S490"/>
    <mergeCell ref="R491:R492"/>
    <mergeCell ref="S491:S493"/>
    <mergeCell ref="R494:R495"/>
    <mergeCell ref="S494:S495"/>
    <mergeCell ref="R496:R497"/>
    <mergeCell ref="R499:R500"/>
    <mergeCell ref="R519:R520"/>
    <mergeCell ref="S519:S521"/>
    <mergeCell ref="R522:R523"/>
    <mergeCell ref="S522:S523"/>
    <mergeCell ref="R524:R525"/>
    <mergeCell ref="S524:S526"/>
    <mergeCell ref="R530:R531"/>
    <mergeCell ref="N531:N532"/>
    <mergeCell ref="O531:O532"/>
    <mergeCell ref="P531:P532"/>
    <mergeCell ref="Q531:Q532"/>
    <mergeCell ref="B547:R547"/>
    <mergeCell ref="B549:S549"/>
    <mergeCell ref="B550:D550"/>
    <mergeCell ref="O550:S550"/>
    <mergeCell ref="R551:S551"/>
    <mergeCell ref="R527:R528"/>
    <mergeCell ref="I528:I530"/>
    <mergeCell ref="H531:H532"/>
    <mergeCell ref="I531:I532"/>
    <mergeCell ref="K531:K532"/>
    <mergeCell ref="L531:L532"/>
    <mergeCell ref="M531:M532"/>
    <mergeCell ref="S555:S556"/>
    <mergeCell ref="S557:S559"/>
    <mergeCell ref="S563:S565"/>
    <mergeCell ref="S527:S529"/>
    <mergeCell ref="S530:S532"/>
    <mergeCell ref="S547:S548"/>
    <mergeCell ref="R552:R553"/>
    <mergeCell ref="S552:S554"/>
    <mergeCell ref="R555:R556"/>
    <mergeCell ref="R557:R558"/>
    <mergeCell ref="R594:R595"/>
    <mergeCell ref="S594:S596"/>
    <mergeCell ref="S608:S609"/>
    <mergeCell ref="R612:S612"/>
    <mergeCell ref="R613:R614"/>
    <mergeCell ref="S613:S617"/>
    <mergeCell ref="S618:S620"/>
    <mergeCell ref="R700:R701"/>
    <mergeCell ref="R702:R703"/>
    <mergeCell ref="R755:R756"/>
    <mergeCell ref="R760:R761"/>
    <mergeCell ref="R765:R766"/>
    <mergeCell ref="R773:R774"/>
    <mergeCell ref="R778:R779"/>
    <mergeCell ref="R783:R784"/>
    <mergeCell ref="R618:R619"/>
    <mergeCell ref="R621:R622"/>
    <mergeCell ref="R623:R624"/>
    <mergeCell ref="R626:R627"/>
    <mergeCell ref="R629:R630"/>
    <mergeCell ref="R634:R635"/>
    <mergeCell ref="R641:R642"/>
    <mergeCell ref="S702:S708"/>
    <mergeCell ref="S755:S759"/>
    <mergeCell ref="S760:S764"/>
    <mergeCell ref="S765:S767"/>
    <mergeCell ref="S773:S777"/>
    <mergeCell ref="S778:S782"/>
    <mergeCell ref="S783:S785"/>
    <mergeCell ref="S791:S792"/>
    <mergeCell ref="S621:S622"/>
    <mergeCell ref="S623:S625"/>
    <mergeCell ref="S626:S628"/>
    <mergeCell ref="S629:S636"/>
    <mergeCell ref="S641:S647"/>
    <mergeCell ref="S690:S697"/>
    <mergeCell ref="S700:S701"/>
    <mergeCell ref="L564:L565"/>
    <mergeCell ref="M564:M565"/>
    <mergeCell ref="N564:N565"/>
    <mergeCell ref="O564:O565"/>
    <mergeCell ref="R560:R561"/>
    <mergeCell ref="S560:S562"/>
    <mergeCell ref="I561:I563"/>
    <mergeCell ref="R563:R564"/>
    <mergeCell ref="H564:H565"/>
    <mergeCell ref="I564:I565"/>
    <mergeCell ref="K564:K565"/>
    <mergeCell ref="P564:P565"/>
    <mergeCell ref="Q564:Q565"/>
    <mergeCell ref="R566:R567"/>
    <mergeCell ref="S566:S568"/>
    <mergeCell ref="R580:R581"/>
    <mergeCell ref="S580:S584"/>
    <mergeCell ref="S585:S587"/>
    <mergeCell ref="R585:R586"/>
    <mergeCell ref="R588:R589"/>
    <mergeCell ref="S588:S590"/>
    <mergeCell ref="M590:M592"/>
    <mergeCell ref="O591:O592"/>
    <mergeCell ref="R591:R592"/>
    <mergeCell ref="S591:S593"/>
    <mergeCell ref="I593:I594"/>
    <mergeCell ref="K593:K594"/>
    <mergeCell ref="L593:L594"/>
    <mergeCell ref="M593:M594"/>
    <mergeCell ref="N593:N594"/>
    <mergeCell ref="O593:O594"/>
    <mergeCell ref="Q593:Q594"/>
    <mergeCell ref="O639:O640"/>
    <mergeCell ref="P639:P640"/>
    <mergeCell ref="Q639:Q640"/>
    <mergeCell ref="R639:R640"/>
    <mergeCell ref="S639:S640"/>
    <mergeCell ref="H639:H640"/>
    <mergeCell ref="I639:I640"/>
    <mergeCell ref="J639:J640"/>
    <mergeCell ref="K639:K640"/>
    <mergeCell ref="L639:L640"/>
    <mergeCell ref="M639:M640"/>
    <mergeCell ref="N639:N640"/>
    <mergeCell ref="S684:S686"/>
    <mergeCell ref="G696:I697"/>
    <mergeCell ref="K696:M697"/>
    <mergeCell ref="O696:Q697"/>
    <mergeCell ref="K698:K700"/>
    <mergeCell ref="S698:S699"/>
    <mergeCell ref="I698:I700"/>
    <mergeCell ref="I701:I702"/>
    <mergeCell ref="J701:J702"/>
    <mergeCell ref="K701:K702"/>
    <mergeCell ref="L701:L702"/>
    <mergeCell ref="M701:M702"/>
    <mergeCell ref="N701:N702"/>
    <mergeCell ref="Q701:Q702"/>
    <mergeCell ref="B608:R608"/>
    <mergeCell ref="B610:S610"/>
    <mergeCell ref="B611:D611"/>
    <mergeCell ref="O611:S611"/>
    <mergeCell ref="G634:I635"/>
    <mergeCell ref="K634:M635"/>
    <mergeCell ref="O634:Q635"/>
    <mergeCell ref="I636:I638"/>
    <mergeCell ref="K636:K638"/>
    <mergeCell ref="M636:M638"/>
    <mergeCell ref="O636:O638"/>
    <mergeCell ref="Q636:Q638"/>
    <mergeCell ref="R637:R638"/>
    <mergeCell ref="S637:S638"/>
    <mergeCell ref="B669:R669"/>
    <mergeCell ref="S669:S670"/>
    <mergeCell ref="B671:S671"/>
    <mergeCell ref="B672:D672"/>
    <mergeCell ref="O672:S672"/>
    <mergeCell ref="R673:S673"/>
    <mergeCell ref="S674:S678"/>
    <mergeCell ref="R674:R675"/>
    <mergeCell ref="R679:R680"/>
    <mergeCell ref="S679:S681"/>
    <mergeCell ref="R682:R683"/>
    <mergeCell ref="S682:S683"/>
    <mergeCell ref="R684:R685"/>
    <mergeCell ref="R690:R691"/>
    <mergeCell ref="M698:M700"/>
    <mergeCell ref="O698:O700"/>
    <mergeCell ref="Q698:Q700"/>
    <mergeCell ref="R698:R699"/>
    <mergeCell ref="O701:O702"/>
    <mergeCell ref="P701:P702"/>
    <mergeCell ref="B730:R730"/>
    <mergeCell ref="S730:S731"/>
    <mergeCell ref="B732:S732"/>
    <mergeCell ref="B733:D733"/>
    <mergeCell ref="O733:S733"/>
    <mergeCell ref="B794:D794"/>
    <mergeCell ref="E796:E797"/>
    <mergeCell ref="M796:M797"/>
    <mergeCell ref="O796:O797"/>
    <mergeCell ref="Q796:Q797"/>
    <mergeCell ref="R796:R797"/>
    <mergeCell ref="D796:D814"/>
    <mergeCell ref="E798:E799"/>
    <mergeCell ref="E800:E801"/>
    <mergeCell ref="E808:E809"/>
    <mergeCell ref="G808:G809"/>
    <mergeCell ref="C812:C814"/>
    <mergeCell ref="G798:G799"/>
    <mergeCell ref="K798:K799"/>
    <mergeCell ref="S796:S800"/>
    <mergeCell ref="S801:S805"/>
    <mergeCell ref="S806:S808"/>
    <mergeCell ref="Q806:Q807"/>
    <mergeCell ref="Q808:Q809"/>
    <mergeCell ref="M798:M799"/>
    <mergeCell ref="O798:O799"/>
    <mergeCell ref="O806:O807"/>
    <mergeCell ref="R806:R807"/>
    <mergeCell ref="K808:K809"/>
    <mergeCell ref="M808:M809"/>
    <mergeCell ref="O808:O809"/>
    <mergeCell ref="B791:R791"/>
    <mergeCell ref="B793:S793"/>
    <mergeCell ref="O794:S794"/>
    <mergeCell ref="R795:S795"/>
    <mergeCell ref="B796:B814"/>
    <mergeCell ref="R801:R802"/>
    <mergeCell ref="Q804:Q805"/>
    <mergeCell ref="N823:N824"/>
    <mergeCell ref="O823:O824"/>
    <mergeCell ref="P823:P824"/>
    <mergeCell ref="Q823:Q824"/>
    <mergeCell ref="G823:G824"/>
    <mergeCell ref="H823:H824"/>
    <mergeCell ref="I823:I824"/>
    <mergeCell ref="J823:J824"/>
    <mergeCell ref="K823:K824"/>
    <mergeCell ref="L823:L824"/>
    <mergeCell ref="M823:M824"/>
    <mergeCell ref="C796:C811"/>
    <mergeCell ref="E806:E807"/>
    <mergeCell ref="C815:C829"/>
    <mergeCell ref="D815:D832"/>
    <mergeCell ref="E823:E824"/>
    <mergeCell ref="F823:F824"/>
    <mergeCell ref="C830:C832"/>
    <mergeCell ref="D857:D875"/>
    <mergeCell ref="D876:D894"/>
    <mergeCell ref="F884:F885"/>
    <mergeCell ref="G884:G885"/>
    <mergeCell ref="H884:H885"/>
    <mergeCell ref="I884:I885"/>
    <mergeCell ref="J884:J885"/>
    <mergeCell ref="C876:C891"/>
    <mergeCell ref="C892:C894"/>
    <mergeCell ref="B913:R913"/>
    <mergeCell ref="B815:B832"/>
    <mergeCell ref="B857:B875"/>
    <mergeCell ref="C857:C871"/>
    <mergeCell ref="E857:E875"/>
    <mergeCell ref="C873:C875"/>
    <mergeCell ref="B876:B894"/>
    <mergeCell ref="E876:E894"/>
    <mergeCell ref="P780:P781"/>
    <mergeCell ref="Q780:Q781"/>
    <mergeCell ref="I780:I781"/>
    <mergeCell ref="J780:J781"/>
    <mergeCell ref="K780:K781"/>
    <mergeCell ref="L780:L781"/>
    <mergeCell ref="M780:M781"/>
    <mergeCell ref="N780:N781"/>
    <mergeCell ref="O780:O781"/>
    <mergeCell ref="P744:P745"/>
    <mergeCell ref="Q744:Q745"/>
    <mergeCell ref="S740:S742"/>
    <mergeCell ref="S743:S745"/>
    <mergeCell ref="I744:I745"/>
    <mergeCell ref="J744:J745"/>
    <mergeCell ref="K744:K745"/>
    <mergeCell ref="L744:L745"/>
    <mergeCell ref="M744:M745"/>
    <mergeCell ref="R746:R747"/>
    <mergeCell ref="S746:S747"/>
    <mergeCell ref="R734:S734"/>
    <mergeCell ref="R735:R736"/>
    <mergeCell ref="S735:S737"/>
    <mergeCell ref="R738:R739"/>
    <mergeCell ref="S738:S739"/>
    <mergeCell ref="R740:R741"/>
    <mergeCell ref="R743:R744"/>
    <mergeCell ref="N763:N764"/>
    <mergeCell ref="O763:O764"/>
    <mergeCell ref="P763:P764"/>
    <mergeCell ref="Q763:Q764"/>
    <mergeCell ref="N744:N745"/>
    <mergeCell ref="O744:O745"/>
    <mergeCell ref="I763:I764"/>
    <mergeCell ref="J763:J764"/>
    <mergeCell ref="K763:K764"/>
    <mergeCell ref="L763:L764"/>
    <mergeCell ref="M763:M764"/>
    <mergeCell ref="G796:G797"/>
    <mergeCell ref="K796:K797"/>
    <mergeCell ref="Q798:Q799"/>
    <mergeCell ref="G800:G801"/>
    <mergeCell ref="K800:K801"/>
    <mergeCell ref="M800:M801"/>
    <mergeCell ref="O800:O801"/>
    <mergeCell ref="Q800:Q801"/>
    <mergeCell ref="E804:E805"/>
    <mergeCell ref="G804:G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K806:K807"/>
    <mergeCell ref="M806:M807"/>
    <mergeCell ref="B852:R852"/>
    <mergeCell ref="S852:S853"/>
    <mergeCell ref="B854:S854"/>
    <mergeCell ref="B855:D855"/>
    <mergeCell ref="O855:S855"/>
    <mergeCell ref="R856:S856"/>
    <mergeCell ref="S857:S859"/>
    <mergeCell ref="L865:L866"/>
    <mergeCell ref="M865:M866"/>
    <mergeCell ref="N865:N866"/>
    <mergeCell ref="O865:O866"/>
    <mergeCell ref="P865:P866"/>
    <mergeCell ref="Q865:Q866"/>
    <mergeCell ref="R857:R858"/>
    <mergeCell ref="R860:R861"/>
    <mergeCell ref="S860:S864"/>
    <mergeCell ref="I863:I864"/>
    <mergeCell ref="F865:F866"/>
    <mergeCell ref="G865:G866"/>
    <mergeCell ref="I865:I866"/>
    <mergeCell ref="R865:R866"/>
    <mergeCell ref="I881:I883"/>
    <mergeCell ref="G882:G883"/>
    <mergeCell ref="K863:K864"/>
    <mergeCell ref="K865:K866"/>
    <mergeCell ref="S865:S867"/>
    <mergeCell ref="R876:R877"/>
    <mergeCell ref="S876:S880"/>
    <mergeCell ref="R881:R882"/>
    <mergeCell ref="S881:S883"/>
    <mergeCell ref="S887:S889"/>
    <mergeCell ref="S913:S914"/>
    <mergeCell ref="R917:S917"/>
    <mergeCell ref="R815:R816"/>
    <mergeCell ref="S815:S819"/>
    <mergeCell ref="R820:R821"/>
    <mergeCell ref="S820:S824"/>
    <mergeCell ref="R825:R826"/>
    <mergeCell ref="S825:S827"/>
    <mergeCell ref="R887:R888"/>
    <mergeCell ref="R884:R885"/>
    <mergeCell ref="S884:S886"/>
    <mergeCell ref="K884:K885"/>
    <mergeCell ref="L884:L885"/>
    <mergeCell ref="M884:M885"/>
    <mergeCell ref="N884:N885"/>
    <mergeCell ref="O884:O885"/>
    <mergeCell ref="P884:P885"/>
    <mergeCell ref="Q884:Q885"/>
    <mergeCell ref="R918:R919"/>
    <mergeCell ref="Q921:Q925"/>
    <mergeCell ref="R921:R922"/>
    <mergeCell ref="R924:R925"/>
    <mergeCell ref="D918:D935"/>
    <mergeCell ref="G923:G925"/>
    <mergeCell ref="E926:E927"/>
    <mergeCell ref="F926:F927"/>
    <mergeCell ref="G926:G927"/>
    <mergeCell ref="I923:I925"/>
    <mergeCell ref="K923:K925"/>
    <mergeCell ref="M923:M925"/>
    <mergeCell ref="O924:O925"/>
    <mergeCell ref="O926:O927"/>
    <mergeCell ref="P926:P927"/>
    <mergeCell ref="B915:S915"/>
    <mergeCell ref="B916:D916"/>
    <mergeCell ref="O916:S916"/>
    <mergeCell ref="B918:B935"/>
    <mergeCell ref="S918:S920"/>
    <mergeCell ref="S921:S923"/>
    <mergeCell ref="S929:S931"/>
    <mergeCell ref="K945:K946"/>
    <mergeCell ref="L945:L946"/>
    <mergeCell ref="M945:M946"/>
    <mergeCell ref="N945:N946"/>
    <mergeCell ref="O945:O946"/>
    <mergeCell ref="P945:P946"/>
    <mergeCell ref="Q945:Q946"/>
    <mergeCell ref="C918:C932"/>
    <mergeCell ref="C933:C935"/>
    <mergeCell ref="C936:C951"/>
    <mergeCell ref="D936:D954"/>
    <mergeCell ref="I942:I944"/>
    <mergeCell ref="K942:K944"/>
    <mergeCell ref="C952:C954"/>
    <mergeCell ref="N963:N964"/>
    <mergeCell ref="O963:O964"/>
    <mergeCell ref="B974:R974"/>
    <mergeCell ref="B976:S976"/>
    <mergeCell ref="B977:D977"/>
    <mergeCell ref="O977:S977"/>
    <mergeCell ref="B936:B954"/>
    <mergeCell ref="C955:C970"/>
    <mergeCell ref="D955:D973"/>
    <mergeCell ref="E955:E972"/>
    <mergeCell ref="F963:F964"/>
    <mergeCell ref="G963:G964"/>
    <mergeCell ref="C971:C973"/>
    <mergeCell ref="R988:R989"/>
    <mergeCell ref="S988:S990"/>
    <mergeCell ref="R991:R992"/>
    <mergeCell ref="S991:S993"/>
    <mergeCell ref="R978:S978"/>
    <mergeCell ref="R979:R980"/>
    <mergeCell ref="S979:S980"/>
    <mergeCell ref="R981:R982"/>
    <mergeCell ref="S981:S982"/>
    <mergeCell ref="R983:R984"/>
    <mergeCell ref="S983:S985"/>
    <mergeCell ref="D979:D997"/>
    <mergeCell ref="D998:D1016"/>
    <mergeCell ref="D1017:D1034"/>
    <mergeCell ref="E1017:E1034"/>
    <mergeCell ref="D1040:D1058"/>
    <mergeCell ref="E1040:E1058"/>
    <mergeCell ref="M1006:M1007"/>
    <mergeCell ref="N1006:N1007"/>
    <mergeCell ref="O1006:O1007"/>
    <mergeCell ref="P1006:P1007"/>
    <mergeCell ref="Q1006:Q1007"/>
    <mergeCell ref="B955:B972"/>
    <mergeCell ref="B979:B997"/>
    <mergeCell ref="C979:C994"/>
    <mergeCell ref="E979:E997"/>
    <mergeCell ref="C995:C997"/>
    <mergeCell ref="C998:C1013"/>
    <mergeCell ref="C1014:C1016"/>
    <mergeCell ref="E998:E1016"/>
    <mergeCell ref="F1006:F1007"/>
    <mergeCell ref="G1006:G1007"/>
    <mergeCell ref="I1006:I1007"/>
    <mergeCell ref="J1006:J1007"/>
    <mergeCell ref="K1006:K1007"/>
    <mergeCell ref="L1006:L1007"/>
    <mergeCell ref="F1021:F1022"/>
    <mergeCell ref="F1025:F1026"/>
    <mergeCell ref="G1025:G1026"/>
    <mergeCell ref="I1025:I1026"/>
    <mergeCell ref="J1025:J1026"/>
    <mergeCell ref="K1025:K1026"/>
    <mergeCell ref="L1025:L1026"/>
    <mergeCell ref="B998:B1016"/>
    <mergeCell ref="B1017:B1034"/>
    <mergeCell ref="C1017:C1031"/>
    <mergeCell ref="C1032:C1034"/>
    <mergeCell ref="B1040:B1058"/>
    <mergeCell ref="C1040:C1055"/>
    <mergeCell ref="B1059:B1076"/>
    <mergeCell ref="C1074:C1076"/>
    <mergeCell ref="P1067:P1068"/>
    <mergeCell ref="Q1067:Q1068"/>
    <mergeCell ref="R1068:R1069"/>
    <mergeCell ref="S1068:S1070"/>
    <mergeCell ref="R1071:R1072"/>
    <mergeCell ref="S1071:S1073"/>
    <mergeCell ref="L1048:L1049"/>
    <mergeCell ref="M1048:M1049"/>
    <mergeCell ref="K1067:K1068"/>
    <mergeCell ref="L1067:L1068"/>
    <mergeCell ref="M1067:M1068"/>
    <mergeCell ref="N1067:N1068"/>
    <mergeCell ref="O1067:O1068"/>
    <mergeCell ref="N1087:N1088"/>
    <mergeCell ref="O1087:O1088"/>
    <mergeCell ref="E1087:E1088"/>
    <mergeCell ref="F1087:F1088"/>
    <mergeCell ref="I1087:I1088"/>
    <mergeCell ref="J1087:J1088"/>
    <mergeCell ref="K1087:K1088"/>
    <mergeCell ref="L1087:L1088"/>
    <mergeCell ref="M1087:M1088"/>
    <mergeCell ref="C1056:C1058"/>
    <mergeCell ref="C1059:C1073"/>
    <mergeCell ref="D1059:D1076"/>
    <mergeCell ref="E1059:E1076"/>
    <mergeCell ref="G1064:G1066"/>
    <mergeCell ref="F1067:F1068"/>
    <mergeCell ref="G1067:G1068"/>
    <mergeCell ref="N1081:N1082"/>
    <mergeCell ref="O1081:O1082"/>
    <mergeCell ref="P1081:P1082"/>
    <mergeCell ref="Q1081:Q1082"/>
    <mergeCell ref="I1067:I1068"/>
    <mergeCell ref="J1067:J1068"/>
    <mergeCell ref="I1081:I1082"/>
    <mergeCell ref="J1081:J1082"/>
    <mergeCell ref="K1081:K1082"/>
    <mergeCell ref="L1081:L1082"/>
    <mergeCell ref="M1081:M1082"/>
    <mergeCell ref="N1084:N1085"/>
    <mergeCell ref="O1084:O1085"/>
    <mergeCell ref="P1084:P1085"/>
    <mergeCell ref="Q1084:Q1085"/>
    <mergeCell ref="P1087:P1088"/>
    <mergeCell ref="Q1087:Q1088"/>
    <mergeCell ref="E1084:E1085"/>
    <mergeCell ref="F1084:F1085"/>
    <mergeCell ref="I1084:I1085"/>
    <mergeCell ref="J1084:J1085"/>
    <mergeCell ref="K1084:K1085"/>
    <mergeCell ref="L1084:L1085"/>
    <mergeCell ref="M1084:M1085"/>
    <mergeCell ref="D1084:D1085"/>
    <mergeCell ref="D1087:D1088"/>
    <mergeCell ref="C1077:C1092"/>
    <mergeCell ref="C1093:C1095"/>
    <mergeCell ref="B1077:B1094"/>
    <mergeCell ref="D1081:D1082"/>
    <mergeCell ref="E1081:E1082"/>
    <mergeCell ref="F1081:F1082"/>
    <mergeCell ref="G1081:G1082"/>
    <mergeCell ref="G1084:G1085"/>
    <mergeCell ref="G1087:G1088"/>
    <mergeCell ref="S924:S926"/>
    <mergeCell ref="I926:I927"/>
    <mergeCell ref="J926:J927"/>
    <mergeCell ref="K926:K927"/>
    <mergeCell ref="L926:L927"/>
    <mergeCell ref="M926:M927"/>
    <mergeCell ref="N926:N927"/>
    <mergeCell ref="Q926:Q927"/>
    <mergeCell ref="R927:R928"/>
    <mergeCell ref="R939:R940"/>
    <mergeCell ref="R942:R943"/>
    <mergeCell ref="M942:M944"/>
    <mergeCell ref="O943:O944"/>
    <mergeCell ref="S927:S928"/>
    <mergeCell ref="R929:R930"/>
    <mergeCell ref="R936:R937"/>
    <mergeCell ref="S936:S938"/>
    <mergeCell ref="S939:S941"/>
    <mergeCell ref="Q940:Q944"/>
    <mergeCell ref="S942:S944"/>
    <mergeCell ref="G942:G944"/>
    <mergeCell ref="E945:E946"/>
    <mergeCell ref="F945:F946"/>
    <mergeCell ref="G945:G946"/>
    <mergeCell ref="I945:I946"/>
    <mergeCell ref="J945:J946"/>
    <mergeCell ref="P963:P964"/>
    <mergeCell ref="Q963:Q964"/>
    <mergeCell ref="S959:S960"/>
    <mergeCell ref="S961:S962"/>
    <mergeCell ref="I963:I964"/>
    <mergeCell ref="J963:J964"/>
    <mergeCell ref="K963:K964"/>
    <mergeCell ref="L963:L964"/>
    <mergeCell ref="M963:M964"/>
    <mergeCell ref="R963:R964"/>
    <mergeCell ref="L987:L988"/>
    <mergeCell ref="M987:M988"/>
    <mergeCell ref="N987:N988"/>
    <mergeCell ref="O987:O988"/>
    <mergeCell ref="P987:P988"/>
    <mergeCell ref="Q987:Q988"/>
    <mergeCell ref="R986:R987"/>
    <mergeCell ref="S986:S987"/>
    <mergeCell ref="F987:F988"/>
    <mergeCell ref="G987:G988"/>
    <mergeCell ref="I987:I988"/>
    <mergeCell ref="J987:J988"/>
    <mergeCell ref="K987:K988"/>
    <mergeCell ref="M1025:M1026"/>
    <mergeCell ref="N1025:N1026"/>
    <mergeCell ref="O1025:O1026"/>
    <mergeCell ref="P1025:P1026"/>
    <mergeCell ref="Q1025:Q1026"/>
    <mergeCell ref="B1035:R1035"/>
    <mergeCell ref="B1037:S1037"/>
    <mergeCell ref="B1038:D1038"/>
    <mergeCell ref="O1038:S1038"/>
    <mergeCell ref="R1040:R1041"/>
    <mergeCell ref="S1040:S1041"/>
    <mergeCell ref="R1042:R1043"/>
    <mergeCell ref="S1042:S1043"/>
    <mergeCell ref="S1044:S1045"/>
    <mergeCell ref="S1035:S1036"/>
    <mergeCell ref="R1039:S1039"/>
    <mergeCell ref="S1046:S1048"/>
    <mergeCell ref="R1049:R1050"/>
    <mergeCell ref="S1049:S1053"/>
    <mergeCell ref="R1059:R1060"/>
    <mergeCell ref="S1059:S1060"/>
    <mergeCell ref="R1061:R1062"/>
    <mergeCell ref="S1061:S1062"/>
    <mergeCell ref="R1063:R1064"/>
    <mergeCell ref="S1063:S1065"/>
    <mergeCell ref="R1066:R1067"/>
    <mergeCell ref="S1066:S1067"/>
    <mergeCell ref="S1077:S1078"/>
    <mergeCell ref="R945:R946"/>
    <mergeCell ref="S945:S946"/>
    <mergeCell ref="R947:R948"/>
    <mergeCell ref="S947:S949"/>
    <mergeCell ref="R955:R956"/>
    <mergeCell ref="S955:S956"/>
    <mergeCell ref="S957:S958"/>
    <mergeCell ref="R957:R958"/>
    <mergeCell ref="R959:R960"/>
    <mergeCell ref="R961:R962"/>
    <mergeCell ref="S963:S965"/>
    <mergeCell ref="R966:R967"/>
    <mergeCell ref="S966:S968"/>
    <mergeCell ref="S974:S975"/>
    <mergeCell ref="R1005:R1006"/>
    <mergeCell ref="R1007:R1008"/>
    <mergeCell ref="R1010:R1011"/>
    <mergeCell ref="R1017:R1018"/>
    <mergeCell ref="R1019:R1020"/>
    <mergeCell ref="R1021:R1022"/>
    <mergeCell ref="R1023:R1024"/>
    <mergeCell ref="R1026:R1027"/>
    <mergeCell ref="R998:R999"/>
    <mergeCell ref="S998:S999"/>
    <mergeCell ref="R1000:R1001"/>
    <mergeCell ref="S1000:S1001"/>
    <mergeCell ref="R1002:R1003"/>
    <mergeCell ref="S1002:S1004"/>
    <mergeCell ref="S1005:S1006"/>
    <mergeCell ref="S1007:S1009"/>
    <mergeCell ref="S1010:S1012"/>
    <mergeCell ref="S1017:S1018"/>
    <mergeCell ref="S1019:S1020"/>
    <mergeCell ref="S1021:S1022"/>
    <mergeCell ref="S1023:S1025"/>
    <mergeCell ref="S1026:S1028"/>
    <mergeCell ref="R1077:R1078"/>
    <mergeCell ref="R1079:R1080"/>
    <mergeCell ref="R1081:R1082"/>
    <mergeCell ref="R1083:R1084"/>
    <mergeCell ref="R1086:R1087"/>
    <mergeCell ref="R1089:R1090"/>
    <mergeCell ref="R1092:R1093"/>
    <mergeCell ref="S1079:S1080"/>
    <mergeCell ref="S1081:S1082"/>
    <mergeCell ref="S1083:S1085"/>
    <mergeCell ref="S1086:S1088"/>
    <mergeCell ref="S1089:S1091"/>
    <mergeCell ref="S1092:S1094"/>
    <mergeCell ref="S1096:S1097"/>
    <mergeCell ref="R1100:S1100"/>
    <mergeCell ref="N1048:N1049"/>
    <mergeCell ref="O1048:O1049"/>
    <mergeCell ref="P1048:P1049"/>
    <mergeCell ref="Q1048:Q1049"/>
    <mergeCell ref="R1044:R1045"/>
    <mergeCell ref="R1046:R1047"/>
    <mergeCell ref="F1048:F1049"/>
    <mergeCell ref="G1048:G1049"/>
    <mergeCell ref="I1048:I1049"/>
    <mergeCell ref="J1048:J1049"/>
    <mergeCell ref="K1048:K1049"/>
    <mergeCell ref="R1101:R1102"/>
    <mergeCell ref="R1103:R1104"/>
    <mergeCell ref="R1107:R1108"/>
    <mergeCell ref="S1107:S1109"/>
    <mergeCell ref="D1110:D1111"/>
    <mergeCell ref="E1110:E1111"/>
    <mergeCell ref="F1110:F1111"/>
    <mergeCell ref="G1110:G1111"/>
    <mergeCell ref="P1241:P1242"/>
    <mergeCell ref="Q1241:Q1242"/>
    <mergeCell ref="S1242:S1244"/>
    <mergeCell ref="S1245:S1247"/>
    <mergeCell ref="S1248:S1253"/>
    <mergeCell ref="B1279:R1279"/>
    <mergeCell ref="S1279:S1280"/>
    <mergeCell ref="B1281:S1281"/>
    <mergeCell ref="B1282:D1282"/>
    <mergeCell ref="O1282:S1282"/>
    <mergeCell ref="R1283:S1283"/>
    <mergeCell ref="R1284:R1285"/>
    <mergeCell ref="S1284:S1286"/>
    <mergeCell ref="S1287:S1289"/>
    <mergeCell ref="R1187:R1188"/>
    <mergeCell ref="B1218:R1218"/>
    <mergeCell ref="S1218:S1219"/>
    <mergeCell ref="B1220:S1220"/>
    <mergeCell ref="B1221:D1221"/>
    <mergeCell ref="O1221:S1221"/>
    <mergeCell ref="R1222:S1222"/>
    <mergeCell ref="R1231:R1232"/>
    <mergeCell ref="R1234:R1235"/>
    <mergeCell ref="R1237:R1238"/>
    <mergeCell ref="R1239:R1240"/>
    <mergeCell ref="R1242:R1243"/>
    <mergeCell ref="R1245:R1246"/>
    <mergeCell ref="R1248:R1249"/>
    <mergeCell ref="R1223:R1224"/>
    <mergeCell ref="S1223:S1225"/>
    <mergeCell ref="R1226:R1227"/>
    <mergeCell ref="S1226:S1228"/>
    <mergeCell ref="R1229:R1230"/>
    <mergeCell ref="S1229:S1230"/>
    <mergeCell ref="S1231:S1233"/>
    <mergeCell ref="L1241:L1242"/>
    <mergeCell ref="M1241:M1242"/>
    <mergeCell ref="N1241:N1242"/>
    <mergeCell ref="O1241:O1242"/>
    <mergeCell ref="S1234:S1236"/>
    <mergeCell ref="S1237:S1238"/>
    <mergeCell ref="S1239:S1241"/>
    <mergeCell ref="H1241:H1242"/>
    <mergeCell ref="I1241:I1242"/>
    <mergeCell ref="J1241:J1242"/>
    <mergeCell ref="K1241:K1242"/>
    <mergeCell ref="R1287:R1288"/>
    <mergeCell ref="R1290:R1291"/>
    <mergeCell ref="S1103:S1104"/>
    <mergeCell ref="R1105:R1106"/>
    <mergeCell ref="S1105:S1106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Q1110:Q1111"/>
    <mergeCell ref="R1110:R1111"/>
    <mergeCell ref="E1113:E1114"/>
    <mergeCell ref="F1113:F1114"/>
    <mergeCell ref="G1113:G1114"/>
    <mergeCell ref="I1113:I1114"/>
    <mergeCell ref="J1113:J1114"/>
    <mergeCell ref="K1113:K1114"/>
    <mergeCell ref="L1113:L1114"/>
    <mergeCell ref="M1113:M1114"/>
    <mergeCell ref="N1113:N1114"/>
    <mergeCell ref="O1113:O1114"/>
    <mergeCell ref="P1113:P1114"/>
    <mergeCell ref="Q1113:Q1114"/>
    <mergeCell ref="S1110:S1112"/>
    <mergeCell ref="S1113:S1115"/>
    <mergeCell ref="E1116:E1117"/>
    <mergeCell ref="F1116:F1117"/>
    <mergeCell ref="R1135:R1136"/>
    <mergeCell ref="R1138:R1139"/>
    <mergeCell ref="R1116:R1117"/>
    <mergeCell ref="S1116:S1118"/>
    <mergeCell ref="R1129:R1130"/>
    <mergeCell ref="S1129:S1131"/>
    <mergeCell ref="R1132:R1133"/>
    <mergeCell ref="S1132:S1134"/>
    <mergeCell ref="S1135:S1137"/>
    <mergeCell ref="S1290:S1292"/>
    <mergeCell ref="R1293:R1294"/>
    <mergeCell ref="S1293:S1294"/>
    <mergeCell ref="R1295:R1296"/>
    <mergeCell ref="S1295:S1296"/>
    <mergeCell ref="R1297:R1298"/>
    <mergeCell ref="R1299:R1300"/>
    <mergeCell ref="S1305:S1307"/>
    <mergeCell ref="S1308:S1313"/>
    <mergeCell ref="S1340:S1341"/>
    <mergeCell ref="R1344:S1344"/>
    <mergeCell ref="S1354:S1355"/>
    <mergeCell ref="S1356:S1357"/>
    <mergeCell ref="S1358:S1359"/>
    <mergeCell ref="S1360:S1362"/>
    <mergeCell ref="S1297:S1298"/>
    <mergeCell ref="S1299:S1301"/>
    <mergeCell ref="Q1301:Q1302"/>
    <mergeCell ref="R1302:R1303"/>
    <mergeCell ref="S1302:S1304"/>
    <mergeCell ref="R1305:R1306"/>
    <mergeCell ref="R1308:R1309"/>
    <mergeCell ref="N1141:N1142"/>
    <mergeCell ref="O1141:O1142"/>
    <mergeCell ref="F1141:F1142"/>
    <mergeCell ref="G1141:G1142"/>
    <mergeCell ref="I1141:I1142"/>
    <mergeCell ref="J1141:J1142"/>
    <mergeCell ref="K1141:K1142"/>
    <mergeCell ref="L1141:L1142"/>
    <mergeCell ref="M1141:M1142"/>
    <mergeCell ref="R1170:R1171"/>
    <mergeCell ref="R1173:R1174"/>
    <mergeCell ref="R1175:R1176"/>
    <mergeCell ref="R1162:R1163"/>
    <mergeCell ref="S1162:S1164"/>
    <mergeCell ref="R1165:R1166"/>
    <mergeCell ref="S1165:S1167"/>
    <mergeCell ref="R1168:R1169"/>
    <mergeCell ref="S1168:S1169"/>
    <mergeCell ref="S1170:S1172"/>
    <mergeCell ref="J1180:J1181"/>
    <mergeCell ref="K1180:K1181"/>
    <mergeCell ref="L1180:L1181"/>
    <mergeCell ref="M1180:M1181"/>
    <mergeCell ref="N1180:N1181"/>
    <mergeCell ref="O1180:O1181"/>
    <mergeCell ref="S1173:S1174"/>
    <mergeCell ref="S1175:S1177"/>
    <mergeCell ref="I1178:I1179"/>
    <mergeCell ref="R1178:R1179"/>
    <mergeCell ref="S1178:S1180"/>
    <mergeCell ref="H1180:H1181"/>
    <mergeCell ref="I1180:I1181"/>
    <mergeCell ref="P1180:P1181"/>
    <mergeCell ref="Q1180:Q1181"/>
    <mergeCell ref="R1181:R1182"/>
    <mergeCell ref="S1181:S1183"/>
    <mergeCell ref="R1184:R1185"/>
    <mergeCell ref="S1184:S1186"/>
    <mergeCell ref="S1187:S1192"/>
    <mergeCell ref="S1348:S1350"/>
    <mergeCell ref="S1351:S1353"/>
    <mergeCell ref="B1342:S1342"/>
    <mergeCell ref="B1343:D1343"/>
    <mergeCell ref="O1343:S1343"/>
    <mergeCell ref="R1345:R1346"/>
    <mergeCell ref="S1345:S1347"/>
    <mergeCell ref="R1348:R1349"/>
    <mergeCell ref="R1351:R1352"/>
    <mergeCell ref="M1361:M1362"/>
    <mergeCell ref="N1361:N1362"/>
    <mergeCell ref="R1354:R1355"/>
    <mergeCell ref="R1356:R1357"/>
    <mergeCell ref="R1358:R1359"/>
    <mergeCell ref="R1360:R1361"/>
    <mergeCell ref="I1361:I1362"/>
    <mergeCell ref="K1361:K1362"/>
    <mergeCell ref="L1361:L1362"/>
    <mergeCell ref="G1116:G1117"/>
    <mergeCell ref="I1116:I1117"/>
    <mergeCell ref="J1116:J1117"/>
    <mergeCell ref="K1116:K1117"/>
    <mergeCell ref="L1116:L1117"/>
    <mergeCell ref="M1116:M1117"/>
    <mergeCell ref="N1116:N1117"/>
    <mergeCell ref="O1116:O1117"/>
    <mergeCell ref="B1096:R1096"/>
    <mergeCell ref="B1098:S1098"/>
    <mergeCell ref="B1099:D1099"/>
    <mergeCell ref="O1099:S1099"/>
    <mergeCell ref="B1101:B1128"/>
    <mergeCell ref="S1101:S1102"/>
    <mergeCell ref="R1113:R1114"/>
    <mergeCell ref="C1126:C1128"/>
    <mergeCell ref="P1116:P1117"/>
    <mergeCell ref="Q1116:Q1117"/>
    <mergeCell ref="S1138:S1140"/>
    <mergeCell ref="P1141:P1142"/>
    <mergeCell ref="Q1141:Q1142"/>
    <mergeCell ref="R1141:R1142"/>
    <mergeCell ref="R1144:R1145"/>
    <mergeCell ref="S1141:S1143"/>
    <mergeCell ref="S1144:S1146"/>
    <mergeCell ref="B1157:R1157"/>
    <mergeCell ref="S1157:S1158"/>
    <mergeCell ref="B1159:S1159"/>
    <mergeCell ref="O1160:S1160"/>
    <mergeCell ref="R1161:S1161"/>
    <mergeCell ref="S1366:S1368"/>
    <mergeCell ref="S1369:S1374"/>
    <mergeCell ref="S1401:S1402"/>
    <mergeCell ref="R1405:S1405"/>
    <mergeCell ref="O1361:O1362"/>
    <mergeCell ref="P1361:P1362"/>
    <mergeCell ref="Q1361:Q1362"/>
    <mergeCell ref="R1363:R1364"/>
    <mergeCell ref="S1363:S1365"/>
    <mergeCell ref="R1366:R1367"/>
    <mergeCell ref="R1369:R1370"/>
    <mergeCell ref="C1284:C1316"/>
    <mergeCell ref="D1284:D1319"/>
    <mergeCell ref="I1299:I1300"/>
    <mergeCell ref="F1301:F1302"/>
    <mergeCell ref="G1301:G1302"/>
    <mergeCell ref="I1301:I1302"/>
    <mergeCell ref="J1301:J1302"/>
    <mergeCell ref="B1284:B1319"/>
    <mergeCell ref="C1317:C1319"/>
    <mergeCell ref="B1345:B1380"/>
    <mergeCell ref="D1345:D1380"/>
    <mergeCell ref="E1345:E1380"/>
    <mergeCell ref="F1361:F1362"/>
    <mergeCell ref="G1361:G1362"/>
    <mergeCell ref="R1417:R1418"/>
    <mergeCell ref="S1417:S1418"/>
    <mergeCell ref="R1406:R1407"/>
    <mergeCell ref="R1409:R1410"/>
    <mergeCell ref="S1409:S1411"/>
    <mergeCell ref="R1412:R1413"/>
    <mergeCell ref="S1412:S1413"/>
    <mergeCell ref="R1414:R1415"/>
    <mergeCell ref="S1414:S1416"/>
    <mergeCell ref="I1425:I1426"/>
    <mergeCell ref="J1425:J1426"/>
    <mergeCell ref="K1425:K1426"/>
    <mergeCell ref="L1425:L1426"/>
    <mergeCell ref="M1425:M1426"/>
    <mergeCell ref="N1425:N1426"/>
    <mergeCell ref="O1425:O1426"/>
    <mergeCell ref="P1425:P1426"/>
    <mergeCell ref="Q1425:Q1426"/>
    <mergeCell ref="R1425:R1426"/>
    <mergeCell ref="R1419:R1420"/>
    <mergeCell ref="S1419:S1421"/>
    <mergeCell ref="G1422:G1424"/>
    <mergeCell ref="R1422:R1423"/>
    <mergeCell ref="S1422:S1424"/>
    <mergeCell ref="F1425:F1426"/>
    <mergeCell ref="G1425:G1426"/>
    <mergeCell ref="C1101:C1125"/>
    <mergeCell ref="D1113:D1114"/>
    <mergeCell ref="D1116:D1117"/>
    <mergeCell ref="B1129:B1156"/>
    <mergeCell ref="C1129:C1153"/>
    <mergeCell ref="D1129:D1153"/>
    <mergeCell ref="E1129:E1153"/>
    <mergeCell ref="F1180:F1181"/>
    <mergeCell ref="G1180:G1181"/>
    <mergeCell ref="G1237:G1240"/>
    <mergeCell ref="F1241:F1242"/>
    <mergeCell ref="G1241:G1242"/>
    <mergeCell ref="C1154:C1156"/>
    <mergeCell ref="B1160:D1160"/>
    <mergeCell ref="C1162:C1195"/>
    <mergeCell ref="D1162:D1198"/>
    <mergeCell ref="E1162:E1198"/>
    <mergeCell ref="G1177:G1179"/>
    <mergeCell ref="C1196:C1198"/>
    <mergeCell ref="B1162:B1198"/>
    <mergeCell ref="B1223:B1259"/>
    <mergeCell ref="C1223:C1256"/>
    <mergeCell ref="D1223:D1259"/>
    <mergeCell ref="E1223:E1259"/>
    <mergeCell ref="C1257:C1259"/>
    <mergeCell ref="E1284:E1319"/>
    <mergeCell ref="K1301:K1302"/>
    <mergeCell ref="L1301:L1302"/>
    <mergeCell ref="M1301:M1302"/>
    <mergeCell ref="N1301:N1302"/>
    <mergeCell ref="O1301:O1302"/>
    <mergeCell ref="P1301:P1302"/>
    <mergeCell ref="B1340:R1340"/>
    <mergeCell ref="B1406:B1445"/>
    <mergeCell ref="C1406:C1442"/>
    <mergeCell ref="D1406:D1445"/>
    <mergeCell ref="E1406:E1445"/>
    <mergeCell ref="C1443:C1445"/>
    <mergeCell ref="C1345:C1377"/>
    <mergeCell ref="C1378:C1380"/>
    <mergeCell ref="B1401:R1401"/>
    <mergeCell ref="B1403:S1403"/>
    <mergeCell ref="B1404:D1404"/>
    <mergeCell ref="O1404:S1404"/>
    <mergeCell ref="S1406:S1408"/>
    <mergeCell ref="S1425:S1427"/>
    <mergeCell ref="R1428:R1429"/>
    <mergeCell ref="S1428:S1430"/>
    <mergeCell ref="R1431:R1432"/>
    <mergeCell ref="S1431:S1436"/>
    <mergeCell ref="B1462:R1462"/>
    <mergeCell ref="S1462:S1463"/>
    <mergeCell ref="R1466:S1466"/>
    <mergeCell ref="R1467:R1468"/>
    <mergeCell ref="S1467:S1469"/>
    <mergeCell ref="R1470:R1471"/>
    <mergeCell ref="S1470:S1472"/>
    <mergeCell ref="R1473:R1474"/>
    <mergeCell ref="S1473:S1474"/>
    <mergeCell ref="R1475:R1476"/>
    <mergeCell ref="S1475:S1477"/>
    <mergeCell ref="R1478:R1479"/>
    <mergeCell ref="S1478:S1480"/>
    <mergeCell ref="S1481:S1482"/>
    <mergeCell ref="S1483:S1485"/>
    <mergeCell ref="R1605:R1606"/>
    <mergeCell ref="R1608:R1609"/>
    <mergeCell ref="R1614:R1615"/>
    <mergeCell ref="S1614:S1616"/>
    <mergeCell ref="R1617:R1618"/>
    <mergeCell ref="S1617:S1619"/>
    <mergeCell ref="S1620:S1622"/>
    <mergeCell ref="S1623:S1625"/>
    <mergeCell ref="R1620:R1621"/>
    <mergeCell ref="R1623:R1624"/>
    <mergeCell ref="R1671:R1672"/>
    <mergeCell ref="S1671:S1675"/>
    <mergeCell ref="R1676:R1677"/>
    <mergeCell ref="S1676:S1680"/>
    <mergeCell ref="S1681:S1683"/>
    <mergeCell ref="R1528:R1529"/>
    <mergeCell ref="R1531:R1532"/>
    <mergeCell ref="S1531:S1532"/>
    <mergeCell ref="R1533:R1534"/>
    <mergeCell ref="S1533:S1535"/>
    <mergeCell ref="R1536:R1537"/>
    <mergeCell ref="S1536:S1538"/>
    <mergeCell ref="R1553:R1554"/>
    <mergeCell ref="S1553:S1555"/>
    <mergeCell ref="R1556:R1557"/>
    <mergeCell ref="S1556:S1558"/>
    <mergeCell ref="R1559:R1560"/>
    <mergeCell ref="S1559:S1560"/>
    <mergeCell ref="S1561:S1563"/>
    <mergeCell ref="R1566:R1567"/>
    <mergeCell ref="S1566:S1568"/>
    <mergeCell ref="R1569:R1570"/>
    <mergeCell ref="S1569:S1570"/>
    <mergeCell ref="R1571:R1572"/>
    <mergeCell ref="S1571:S1572"/>
    <mergeCell ref="S1573:S1574"/>
    <mergeCell ref="R1573:R1574"/>
    <mergeCell ref="R1589:R1590"/>
    <mergeCell ref="S1589:S1591"/>
    <mergeCell ref="R1592:R1593"/>
    <mergeCell ref="S1592:S1594"/>
    <mergeCell ref="R1595:R1596"/>
    <mergeCell ref="S1595:S1597"/>
    <mergeCell ref="R1598:R1599"/>
    <mergeCell ref="S1598:S1599"/>
    <mergeCell ref="R1600:R1601"/>
    <mergeCell ref="S1600:S1602"/>
    <mergeCell ref="R1603:R1604"/>
    <mergeCell ref="S1603:S1604"/>
    <mergeCell ref="S1605:S1607"/>
    <mergeCell ref="S1608:S1609"/>
    <mergeCell ref="R1681:R1682"/>
    <mergeCell ref="R1684:R1685"/>
    <mergeCell ref="S1684:S1686"/>
    <mergeCell ref="S1706:S1707"/>
    <mergeCell ref="R1710:S1710"/>
    <mergeCell ref="R1711:R1712"/>
    <mergeCell ref="S1711:S1713"/>
    <mergeCell ref="R1714:R1715"/>
    <mergeCell ref="S1714:S1718"/>
    <mergeCell ref="S1753:S1755"/>
    <mergeCell ref="S1756:S1760"/>
    <mergeCell ref="T1854:W1856"/>
    <mergeCell ref="T1866:W1868"/>
    <mergeCell ref="R1746:R1747"/>
    <mergeCell ref="R1749:R1750"/>
    <mergeCell ref="S1749:S1750"/>
    <mergeCell ref="R1751:R1752"/>
    <mergeCell ref="S1751:S1752"/>
    <mergeCell ref="R1753:R1754"/>
    <mergeCell ref="R1756:R1757"/>
    <mergeCell ref="S1719:S1721"/>
    <mergeCell ref="R1722:R1723"/>
    <mergeCell ref="S1722:S1724"/>
    <mergeCell ref="R1728:R1729"/>
    <mergeCell ref="S1728:S1730"/>
    <mergeCell ref="R1731:R1732"/>
    <mergeCell ref="R1733:R1734"/>
    <mergeCell ref="N1736:N1737"/>
    <mergeCell ref="O1736:O1737"/>
    <mergeCell ref="S1731:S1732"/>
    <mergeCell ref="S1733:S1737"/>
    <mergeCell ref="I1736:I1737"/>
    <mergeCell ref="J1736:J1737"/>
    <mergeCell ref="K1736:K1737"/>
    <mergeCell ref="L1736:L1737"/>
    <mergeCell ref="M1736:M1737"/>
    <mergeCell ref="P1736:P1737"/>
    <mergeCell ref="Q1736:Q1737"/>
    <mergeCell ref="R1738:R1739"/>
    <mergeCell ref="S1738:S1740"/>
    <mergeCell ref="R1741:R1742"/>
    <mergeCell ref="S1741:S1743"/>
    <mergeCell ref="S1746:S1748"/>
    <mergeCell ref="P1755:P1756"/>
    <mergeCell ref="Q1755:Q1756"/>
    <mergeCell ref="I1755:I1756"/>
    <mergeCell ref="J1755:J1756"/>
    <mergeCell ref="K1755:K1756"/>
    <mergeCell ref="L1755:L1756"/>
    <mergeCell ref="M1755:M1756"/>
    <mergeCell ref="N1755:N1756"/>
    <mergeCell ref="O1755:O1756"/>
    <mergeCell ref="R1761:R1762"/>
    <mergeCell ref="S1761:S1763"/>
    <mergeCell ref="P1680:P1681"/>
    <mergeCell ref="Q1680:Q1681"/>
    <mergeCell ref="I1680:I1681"/>
    <mergeCell ref="J1680:J1681"/>
    <mergeCell ref="K1680:K1681"/>
    <mergeCell ref="L1680:L1681"/>
    <mergeCell ref="M1680:M1681"/>
    <mergeCell ref="N1680:N1681"/>
    <mergeCell ref="O1680:O1681"/>
    <mergeCell ref="M1719:M1720"/>
    <mergeCell ref="N1719:N1720"/>
    <mergeCell ref="O1719:O1720"/>
    <mergeCell ref="P1719:P1720"/>
    <mergeCell ref="Q1719:Q1720"/>
    <mergeCell ref="R1719:R1720"/>
    <mergeCell ref="B1706:R1706"/>
    <mergeCell ref="B1708:S1708"/>
    <mergeCell ref="B1709:D1709"/>
    <mergeCell ref="O1709:S1709"/>
    <mergeCell ref="I1719:I1720"/>
    <mergeCell ref="K1719:K1720"/>
    <mergeCell ref="L1719:L1720"/>
    <mergeCell ref="D1728:D1745"/>
    <mergeCell ref="D1746:D1766"/>
    <mergeCell ref="C1764:C1766"/>
    <mergeCell ref="B1770:D1770"/>
    <mergeCell ref="B1711:B1727"/>
    <mergeCell ref="B1728:B1745"/>
    <mergeCell ref="C1728:C1742"/>
    <mergeCell ref="E1728:E1745"/>
    <mergeCell ref="C1743:C1745"/>
    <mergeCell ref="B1746:B1766"/>
    <mergeCell ref="C1746:C1763"/>
    <mergeCell ref="E1746:E1766"/>
    <mergeCell ref="F1755:F1756"/>
    <mergeCell ref="G1755:G1756"/>
    <mergeCell ref="R1764:R1765"/>
    <mergeCell ref="S1764:S1766"/>
    <mergeCell ref="B1767:R1767"/>
    <mergeCell ref="S1767:S1768"/>
    <mergeCell ref="M1774:M1776"/>
    <mergeCell ref="O1774:O1776"/>
    <mergeCell ref="S1775:S1779"/>
    <mergeCell ref="M1777:M1778"/>
    <mergeCell ref="O1777:O1778"/>
    <mergeCell ref="Q1777:Q1778"/>
    <mergeCell ref="R1777:R1778"/>
    <mergeCell ref="B1769:S1769"/>
    <mergeCell ref="O1770:S1770"/>
    <mergeCell ref="R1771:S1771"/>
    <mergeCell ref="R1772:R1773"/>
    <mergeCell ref="S1772:S1774"/>
    <mergeCell ref="K1774:K1776"/>
    <mergeCell ref="Q1774:Q1776"/>
    <mergeCell ref="I1774:I1776"/>
    <mergeCell ref="E1777:E1778"/>
    <mergeCell ref="G1777:G1778"/>
    <mergeCell ref="I1777:I1778"/>
    <mergeCell ref="K1777:K1778"/>
    <mergeCell ref="I1780:I1781"/>
    <mergeCell ref="J1780:J1781"/>
    <mergeCell ref="S1868:S1872"/>
    <mergeCell ref="R1873:R1874"/>
    <mergeCell ref="S1845:S1849"/>
    <mergeCell ref="R1850:R1851"/>
    <mergeCell ref="S1850:S1852"/>
    <mergeCell ref="R1853:R1854"/>
    <mergeCell ref="S1853:S1855"/>
    <mergeCell ref="S1861:S1865"/>
    <mergeCell ref="S1866:S1867"/>
    <mergeCell ref="R1821:R1822"/>
    <mergeCell ref="S1821:S1823"/>
    <mergeCell ref="B1828:R1828"/>
    <mergeCell ref="B1830:S1830"/>
    <mergeCell ref="B1831:D1831"/>
    <mergeCell ref="O1831:S1831"/>
    <mergeCell ref="R1832:S1832"/>
    <mergeCell ref="R1805:R1806"/>
    <mergeCell ref="R1807:R1808"/>
    <mergeCell ref="S1807:S1811"/>
    <mergeCell ref="R1812:R1813"/>
    <mergeCell ref="S1812:S1814"/>
    <mergeCell ref="R1815:R1816"/>
    <mergeCell ref="R1818:R1819"/>
    <mergeCell ref="Q1842:Q1843"/>
    <mergeCell ref="R1842:R1843"/>
    <mergeCell ref="S1842:S1844"/>
    <mergeCell ref="M1843:M1845"/>
    <mergeCell ref="O1844:O1845"/>
    <mergeCell ref="Q1844:Q1845"/>
    <mergeCell ref="R1845:R1846"/>
    <mergeCell ref="S1815:S1817"/>
    <mergeCell ref="S1818:S1820"/>
    <mergeCell ref="S1828:S1829"/>
    <mergeCell ref="R1833:R1834"/>
    <mergeCell ref="S1833:S1836"/>
    <mergeCell ref="R1837:R1838"/>
    <mergeCell ref="S1837:S1841"/>
    <mergeCell ref="I1861:I1863"/>
    <mergeCell ref="K1861:K1863"/>
    <mergeCell ref="M1861:M1863"/>
    <mergeCell ref="O1861:O1863"/>
    <mergeCell ref="Q1861:Q1863"/>
    <mergeCell ref="R1861:R1862"/>
    <mergeCell ref="I1846:I1847"/>
    <mergeCell ref="K1846:K1847"/>
    <mergeCell ref="L1846:L1847"/>
    <mergeCell ref="M1846:M1847"/>
    <mergeCell ref="N1846:N1847"/>
    <mergeCell ref="O1846:O1847"/>
    <mergeCell ref="Q1846:Q1847"/>
    <mergeCell ref="R1866:R1867"/>
    <mergeCell ref="R1868:R1869"/>
    <mergeCell ref="N1798:N1799"/>
    <mergeCell ref="O1798:O1799"/>
    <mergeCell ref="M1811:M1813"/>
    <mergeCell ref="O1811:O1813"/>
    <mergeCell ref="K1814:K1815"/>
    <mergeCell ref="L1814:L1815"/>
    <mergeCell ref="O1814:O1815"/>
    <mergeCell ref="I1814:I1815"/>
    <mergeCell ref="I1874:I1875"/>
    <mergeCell ref="J1874:J1875"/>
    <mergeCell ref="K1874:K1875"/>
    <mergeCell ref="L1874:L1875"/>
    <mergeCell ref="M1874:M1875"/>
    <mergeCell ref="N1874:N1875"/>
    <mergeCell ref="K1780:K1781"/>
    <mergeCell ref="L1780:L1781"/>
    <mergeCell ref="M1780:M1781"/>
    <mergeCell ref="N1780:N1781"/>
    <mergeCell ref="O1780:O1781"/>
    <mergeCell ref="P1780:P1781"/>
    <mergeCell ref="Q1780:Q1781"/>
    <mergeCell ref="S1791:S1793"/>
    <mergeCell ref="S1794:S1798"/>
    <mergeCell ref="I1798:I1799"/>
    <mergeCell ref="J1798:J1799"/>
    <mergeCell ref="K1798:K1799"/>
    <mergeCell ref="L1798:L1799"/>
    <mergeCell ref="M1798:M1799"/>
    <mergeCell ref="P1798:P1799"/>
    <mergeCell ref="Q1798:Q1799"/>
    <mergeCell ref="R1799:R1800"/>
    <mergeCell ref="S1799:S1801"/>
    <mergeCell ref="R1802:R1803"/>
    <mergeCell ref="S1802:S1804"/>
    <mergeCell ref="S1805:S1806"/>
    <mergeCell ref="M1814:M1815"/>
    <mergeCell ref="N1814:N1815"/>
    <mergeCell ref="Q1814:Q1815"/>
    <mergeCell ref="K1895:K1897"/>
    <mergeCell ref="M1895:M1897"/>
    <mergeCell ref="S1889:S1890"/>
    <mergeCell ref="S1895:S1903"/>
    <mergeCell ref="R1897:R1898"/>
    <mergeCell ref="R1900:R1901"/>
    <mergeCell ref="C1467:C1500"/>
    <mergeCell ref="C1501:C1503"/>
    <mergeCell ref="B1528:B1552"/>
    <mergeCell ref="D1528:D1552"/>
    <mergeCell ref="E1528:E1552"/>
    <mergeCell ref="F1539:F1540"/>
    <mergeCell ref="G1539:G1540"/>
    <mergeCell ref="C1528:C1549"/>
    <mergeCell ref="C1550:C1552"/>
    <mergeCell ref="B1553:B1577"/>
    <mergeCell ref="D1553:D1577"/>
    <mergeCell ref="E1553:E1577"/>
    <mergeCell ref="F1564:F1565"/>
    <mergeCell ref="G1564:G1565"/>
    <mergeCell ref="C1553:C1574"/>
    <mergeCell ref="C1575:C1577"/>
    <mergeCell ref="B1589:B1613"/>
    <mergeCell ref="D1589:D1613"/>
    <mergeCell ref="E1589:E1613"/>
    <mergeCell ref="F1601:F1602"/>
    <mergeCell ref="G1601:G1602"/>
    <mergeCell ref="C1589:C1610"/>
    <mergeCell ref="C1611:C1613"/>
    <mergeCell ref="B1614:B1629"/>
    <mergeCell ref="D1614:D1629"/>
    <mergeCell ref="E1614:E1629"/>
    <mergeCell ref="F1621:F1622"/>
    <mergeCell ref="G1621:G1622"/>
    <mergeCell ref="C1614:C1626"/>
    <mergeCell ref="C1627:C1629"/>
    <mergeCell ref="B1650:B1670"/>
    <mergeCell ref="D1650:D1670"/>
    <mergeCell ref="E1660:E1661"/>
    <mergeCell ref="F1660:F1661"/>
    <mergeCell ref="G1660:G1661"/>
    <mergeCell ref="C1650:C1667"/>
    <mergeCell ref="C1668:C1670"/>
    <mergeCell ref="B1671:B1691"/>
    <mergeCell ref="D1671:D1691"/>
    <mergeCell ref="E1671:E1691"/>
    <mergeCell ref="F1680:F1681"/>
    <mergeCell ref="G1680:G1681"/>
    <mergeCell ref="F1780:F1781"/>
    <mergeCell ref="G1780:G1781"/>
    <mergeCell ref="D1912:D1930"/>
    <mergeCell ref="E1912:E1930"/>
    <mergeCell ref="C1861:C1885"/>
    <mergeCell ref="C1886:C1888"/>
    <mergeCell ref="C1895:C1908"/>
    <mergeCell ref="D1895:D1911"/>
    <mergeCell ref="E1895:E1911"/>
    <mergeCell ref="C1909:C1911"/>
    <mergeCell ref="C1912:C1927"/>
    <mergeCell ref="C1928:C1930"/>
    <mergeCell ref="F1940:F1941"/>
    <mergeCell ref="G1940:G1941"/>
    <mergeCell ref="G1967:G1969"/>
    <mergeCell ref="F1970:F1971"/>
    <mergeCell ref="G1970:G1971"/>
    <mergeCell ref="G1995:G1997"/>
    <mergeCell ref="F1998:F1999"/>
    <mergeCell ref="G1998:G1999"/>
    <mergeCell ref="G2023:G2025"/>
    <mergeCell ref="F2026:F2027"/>
    <mergeCell ref="G2026:G2027"/>
    <mergeCell ref="G2040:G2041"/>
    <mergeCell ref="G2042:G2043"/>
    <mergeCell ref="F2044:F2045"/>
    <mergeCell ref="G2059:G2061"/>
    <mergeCell ref="F2062:F2063"/>
    <mergeCell ref="G2062:G2063"/>
    <mergeCell ref="G2078:G2080"/>
    <mergeCell ref="G2082:G2084"/>
    <mergeCell ref="F2085:F2086"/>
    <mergeCell ref="G2085:G2086"/>
    <mergeCell ref="G2100:G2102"/>
    <mergeCell ref="F2103:F2104"/>
    <mergeCell ref="G2103:G2104"/>
    <mergeCell ref="G2120:G2122"/>
    <mergeCell ref="F2123:F2124"/>
    <mergeCell ref="G2123:G2124"/>
    <mergeCell ref="G2149:G2151"/>
    <mergeCell ref="G2213:G2214"/>
    <mergeCell ref="G2237:G2239"/>
    <mergeCell ref="F2240:F2241"/>
    <mergeCell ref="G2240:G2241"/>
    <mergeCell ref="G2283:G2285"/>
    <mergeCell ref="F2286:F2287"/>
    <mergeCell ref="G2286:G2287"/>
    <mergeCell ref="F2152:F2153"/>
    <mergeCell ref="G2152:G2153"/>
    <mergeCell ref="G2175:G2177"/>
    <mergeCell ref="F2178:F2179"/>
    <mergeCell ref="G2178:G2179"/>
    <mergeCell ref="G2210:G2212"/>
    <mergeCell ref="F2213:F2214"/>
    <mergeCell ref="C1671:C1687"/>
    <mergeCell ref="C1689:C1691"/>
    <mergeCell ref="C1711:C1724"/>
    <mergeCell ref="D1711:D1727"/>
    <mergeCell ref="E1711:E1727"/>
    <mergeCell ref="G1719:G1720"/>
    <mergeCell ref="G1736:G1737"/>
    <mergeCell ref="C1725:C1727"/>
    <mergeCell ref="C1772:C1787"/>
    <mergeCell ref="D1772:D1790"/>
    <mergeCell ref="E1774:E1776"/>
    <mergeCell ref="G1774:G1776"/>
    <mergeCell ref="E1779:E1782"/>
    <mergeCell ref="C1788:C1790"/>
    <mergeCell ref="B1772:B1790"/>
    <mergeCell ref="C1791:C1803"/>
    <mergeCell ref="D1791:D1806"/>
    <mergeCell ref="E1791:E1806"/>
    <mergeCell ref="F1798:F1799"/>
    <mergeCell ref="G1798:G1799"/>
    <mergeCell ref="C1804:C1806"/>
    <mergeCell ref="B1791:B1806"/>
    <mergeCell ref="C1807:C1824"/>
    <mergeCell ref="D1807:D1823"/>
    <mergeCell ref="E1807:E1823"/>
    <mergeCell ref="F1814:F1815"/>
    <mergeCell ref="G1814:G1815"/>
    <mergeCell ref="C1825:C1827"/>
    <mergeCell ref="G1842:G1843"/>
    <mergeCell ref="G1844:G1845"/>
    <mergeCell ref="F1846:F1847"/>
    <mergeCell ref="G1846:G1847"/>
    <mergeCell ref="G1861:G1863"/>
    <mergeCell ref="F1874:F1875"/>
    <mergeCell ref="G1874:G1875"/>
    <mergeCell ref="G1900:G1901"/>
    <mergeCell ref="F1902:F1903"/>
    <mergeCell ref="G1902:G1903"/>
    <mergeCell ref="G1918:G1919"/>
    <mergeCell ref="F1920:F1921"/>
    <mergeCell ref="G1920:G1921"/>
    <mergeCell ref="E1940:E1941"/>
    <mergeCell ref="G2044:G2045"/>
    <mergeCell ref="G2053:G2055"/>
    <mergeCell ref="C2037:C2049"/>
    <mergeCell ref="C2050:C2052"/>
    <mergeCell ref="B2053:B2072"/>
    <mergeCell ref="C2053:C2069"/>
    <mergeCell ref="C2070:C2072"/>
    <mergeCell ref="C2078:C2090"/>
    <mergeCell ref="C2091:C2093"/>
    <mergeCell ref="B2139:B2165"/>
    <mergeCell ref="B2166:B2194"/>
    <mergeCell ref="B2200:B2227"/>
    <mergeCell ref="B2228:B2255"/>
    <mergeCell ref="B2261:B2288"/>
    <mergeCell ref="B2078:B2093"/>
    <mergeCell ref="B2094:B2113"/>
    <mergeCell ref="B2114:B2133"/>
    <mergeCell ref="C2114:C2130"/>
    <mergeCell ref="C2131:C2133"/>
    <mergeCell ref="C2139:C2162"/>
    <mergeCell ref="C2163:C2165"/>
    <mergeCell ref="C2314:C2316"/>
    <mergeCell ref="B2326:D2327"/>
    <mergeCell ref="C2166:C2191"/>
    <mergeCell ref="C2192:C2194"/>
    <mergeCell ref="C2200:C2224"/>
    <mergeCell ref="C2225:C2227"/>
    <mergeCell ref="C2228:C2252"/>
    <mergeCell ref="C2253:C2255"/>
    <mergeCell ref="C2261:C2313"/>
    <mergeCell ref="D2017:D2036"/>
    <mergeCell ref="D2037:D2052"/>
    <mergeCell ref="D2053:D2072"/>
    <mergeCell ref="E2053:E2072"/>
    <mergeCell ref="D2078:D2093"/>
    <mergeCell ref="E2078:E2093"/>
    <mergeCell ref="E2094:E2113"/>
    <mergeCell ref="D2228:D2255"/>
    <mergeCell ref="E2228:E2255"/>
    <mergeCell ref="D2261:D2313"/>
    <mergeCell ref="E2261:E2312"/>
    <mergeCell ref="D2094:D2113"/>
    <mergeCell ref="D2114:D2133"/>
    <mergeCell ref="D2139:D2165"/>
    <mergeCell ref="D2166:D2191"/>
    <mergeCell ref="E2166:E2191"/>
    <mergeCell ref="D2200:D2227"/>
    <mergeCell ref="E2200:E2227"/>
    <mergeCell ref="B1861:B1888"/>
    <mergeCell ref="B1895:B1911"/>
    <mergeCell ref="B1912:B1930"/>
    <mergeCell ref="B1931:B1950"/>
    <mergeCell ref="C1931:C1947"/>
    <mergeCell ref="D1931:D1950"/>
    <mergeCell ref="C1948:C1950"/>
    <mergeCell ref="E1995:E1996"/>
    <mergeCell ref="D1997:D1998"/>
    <mergeCell ref="E1997:E2000"/>
    <mergeCell ref="D1999:D2000"/>
    <mergeCell ref="B1956:B1985"/>
    <mergeCell ref="C1956:C1982"/>
    <mergeCell ref="D1956:D1985"/>
    <mergeCell ref="E1956:E1985"/>
    <mergeCell ref="C1983:C1985"/>
    <mergeCell ref="C1986:C2008"/>
    <mergeCell ref="C2009:C2011"/>
    <mergeCell ref="B1986:B2011"/>
    <mergeCell ref="B2017:B2036"/>
    <mergeCell ref="C2017:C2033"/>
    <mergeCell ref="E2017:E2036"/>
    <mergeCell ref="C2034:C2036"/>
    <mergeCell ref="B2037:B2052"/>
    <mergeCell ref="E2037:E2052"/>
    <mergeCell ref="C2094:C2110"/>
    <mergeCell ref="C2111:C2113"/>
    <mergeCell ref="E2114:E2133"/>
    <mergeCell ref="E2139:E2165"/>
    <mergeCell ref="N1970:N1971"/>
    <mergeCell ref="O1970:O1971"/>
    <mergeCell ref="P1970:P1971"/>
    <mergeCell ref="Q1970:Q1971"/>
    <mergeCell ref="B1953:S1953"/>
    <mergeCell ref="B1954:D1954"/>
    <mergeCell ref="O1954:S1954"/>
    <mergeCell ref="I1967:I1969"/>
    <mergeCell ref="I1970:I1971"/>
    <mergeCell ref="J1970:J1971"/>
    <mergeCell ref="K1970:K1971"/>
    <mergeCell ref="O1874:O1875"/>
    <mergeCell ref="P1874:P1875"/>
    <mergeCell ref="Q1874:Q1875"/>
    <mergeCell ref="B1889:R1889"/>
    <mergeCell ref="B1891:S1891"/>
    <mergeCell ref="O1893:S1893"/>
    <mergeCell ref="I1895:I1897"/>
    <mergeCell ref="P1902:P1903"/>
    <mergeCell ref="Q1902:Q1903"/>
    <mergeCell ref="P1912:P1914"/>
    <mergeCell ref="R1912:R1913"/>
    <mergeCell ref="O1895:O1897"/>
    <mergeCell ref="R1895:R1896"/>
    <mergeCell ref="I1902:I1903"/>
    <mergeCell ref="J1902:J1903"/>
    <mergeCell ref="K1902:K1903"/>
    <mergeCell ref="L1902:L1903"/>
    <mergeCell ref="M1902:M1903"/>
    <mergeCell ref="N1920:N1921"/>
    <mergeCell ref="O1920:O1921"/>
    <mergeCell ref="P1920:P1921"/>
    <mergeCell ref="Q1920:Q1921"/>
    <mergeCell ref="N1902:N1903"/>
    <mergeCell ref="O1902:O1903"/>
    <mergeCell ref="I1920:I1921"/>
    <mergeCell ref="J1920:J1921"/>
    <mergeCell ref="K1920:K1921"/>
    <mergeCell ref="L1920:L1921"/>
    <mergeCell ref="M1920:M1921"/>
    <mergeCell ref="I1940:I1941"/>
    <mergeCell ref="J1940:J1941"/>
    <mergeCell ref="K1940:K1941"/>
    <mergeCell ref="M1940:M1941"/>
    <mergeCell ref="O1940:O1941"/>
    <mergeCell ref="Q1940:Q1941"/>
    <mergeCell ref="B1951:R1951"/>
    <mergeCell ref="L1970:L1971"/>
    <mergeCell ref="M1970:M1971"/>
    <mergeCell ref="F1485:F1486"/>
    <mergeCell ref="G1485:G1486"/>
    <mergeCell ref="I1485:I1486"/>
    <mergeCell ref="J1485:J1486"/>
    <mergeCell ref="K1485:K1486"/>
    <mergeCell ref="L1485:L1486"/>
    <mergeCell ref="M1485:M1486"/>
    <mergeCell ref="N1485:N1486"/>
    <mergeCell ref="O1485:O1486"/>
    <mergeCell ref="P1485:P1486"/>
    <mergeCell ref="Q1485:Q1486"/>
    <mergeCell ref="R1486:R1487"/>
    <mergeCell ref="S1486:S1488"/>
    <mergeCell ref="R1489:R1490"/>
    <mergeCell ref="Q1564:Q1565"/>
    <mergeCell ref="R1564:R1565"/>
    <mergeCell ref="R1561:R1562"/>
    <mergeCell ref="I1564:I1565"/>
    <mergeCell ref="J1564:J1565"/>
    <mergeCell ref="K1564:K1565"/>
    <mergeCell ref="L1564:L1565"/>
    <mergeCell ref="M1564:M1565"/>
    <mergeCell ref="N1564:N1565"/>
    <mergeCell ref="G1481:G1484"/>
    <mergeCell ref="R1481:R1482"/>
    <mergeCell ref="I1483:I1484"/>
    <mergeCell ref="R1483:R1484"/>
    <mergeCell ref="S1489:S1491"/>
    <mergeCell ref="R1492:R1493"/>
    <mergeCell ref="B1464:S1464"/>
    <mergeCell ref="B1465:D1465"/>
    <mergeCell ref="O1465:S1465"/>
    <mergeCell ref="B1467:B1503"/>
    <mergeCell ref="D1467:D1503"/>
    <mergeCell ref="E1467:E1503"/>
    <mergeCell ref="S1492:S1497"/>
    <mergeCell ref="B1523:R1523"/>
    <mergeCell ref="S1523:S1524"/>
    <mergeCell ref="B1525:S1525"/>
    <mergeCell ref="B1526:D1526"/>
    <mergeCell ref="O1526:S1526"/>
    <mergeCell ref="R1527:S1527"/>
    <mergeCell ref="S1528:S1530"/>
    <mergeCell ref="P1539:P1540"/>
    <mergeCell ref="Q1539:Q1540"/>
    <mergeCell ref="R1539:R1540"/>
    <mergeCell ref="S1539:S1541"/>
    <mergeCell ref="I1539:I1540"/>
    <mergeCell ref="J1539:J1540"/>
    <mergeCell ref="K1539:K1540"/>
    <mergeCell ref="L1539:L1540"/>
    <mergeCell ref="M1539:M1540"/>
    <mergeCell ref="N1539:N1540"/>
    <mergeCell ref="O1539:O1540"/>
    <mergeCell ref="O1564:O1565"/>
    <mergeCell ref="P1564:P1565"/>
    <mergeCell ref="S1564:S1565"/>
    <mergeCell ref="B1584:R1584"/>
    <mergeCell ref="S1584:S1585"/>
    <mergeCell ref="B1586:S1586"/>
    <mergeCell ref="B1587:D1587"/>
    <mergeCell ref="P1601:P1602"/>
    <mergeCell ref="Q1601:Q1602"/>
    <mergeCell ref="O1587:S1587"/>
    <mergeCell ref="R1588:S1588"/>
    <mergeCell ref="I1601:I1602"/>
    <mergeCell ref="J1601:J1602"/>
    <mergeCell ref="K1601:K1602"/>
    <mergeCell ref="L1601:L1602"/>
    <mergeCell ref="M1601:M1602"/>
    <mergeCell ref="N1601:N1602"/>
    <mergeCell ref="O1601:O1602"/>
    <mergeCell ref="I1621:I1622"/>
    <mergeCell ref="J1621:J1622"/>
    <mergeCell ref="K1621:K1622"/>
    <mergeCell ref="L1621:L1622"/>
    <mergeCell ref="M1621:M1622"/>
    <mergeCell ref="N1621:N1622"/>
    <mergeCell ref="O1621:O1622"/>
    <mergeCell ref="P1621:P1622"/>
    <mergeCell ref="Q1621:Q1622"/>
    <mergeCell ref="B1645:R1645"/>
    <mergeCell ref="S1645:S1646"/>
    <mergeCell ref="B1647:S1647"/>
    <mergeCell ref="B1648:D1648"/>
    <mergeCell ref="O1648:S1648"/>
    <mergeCell ref="R1649:S1649"/>
    <mergeCell ref="R1650:R1651"/>
    <mergeCell ref="S1650:S1654"/>
    <mergeCell ref="R1655:R1656"/>
    <mergeCell ref="S1655:S1659"/>
    <mergeCell ref="O1660:O1661"/>
    <mergeCell ref="P1660:P1661"/>
    <mergeCell ref="Q1660:Q1661"/>
    <mergeCell ref="R1660:R1661"/>
    <mergeCell ref="S1660:S1662"/>
    <mergeCell ref="R1663:R1664"/>
    <mergeCell ref="S1663:S1665"/>
    <mergeCell ref="H1660:H1661"/>
    <mergeCell ref="I1660:I1661"/>
    <mergeCell ref="J1660:J1661"/>
    <mergeCell ref="K1660:K1661"/>
    <mergeCell ref="L1660:L1661"/>
    <mergeCell ref="M1660:M1661"/>
    <mergeCell ref="N1660:N1661"/>
    <mergeCell ref="D1833:D1860"/>
    <mergeCell ref="D1861:D1888"/>
    <mergeCell ref="B1807:B1827"/>
    <mergeCell ref="B1833:B1860"/>
    <mergeCell ref="C1833:C1857"/>
    <mergeCell ref="E1833:E1860"/>
    <mergeCell ref="C1858:C1860"/>
    <mergeCell ref="E1861:E1888"/>
    <mergeCell ref="B1893:D1893"/>
    <mergeCell ref="R1936:R1937"/>
    <mergeCell ref="R1939:R1940"/>
    <mergeCell ref="R1942:R1943"/>
    <mergeCell ref="S1939:S1941"/>
    <mergeCell ref="S1942:S1944"/>
    <mergeCell ref="S1951:S1952"/>
    <mergeCell ref="R1955:S1955"/>
    <mergeCell ref="R1956:R1957"/>
    <mergeCell ref="S1956:S1958"/>
    <mergeCell ref="S1959:S1960"/>
    <mergeCell ref="I1995:I1997"/>
    <mergeCell ref="K1995:K1996"/>
    <mergeCell ref="M1995:M1996"/>
    <mergeCell ref="O1995:O1996"/>
    <mergeCell ref="P1995:P1996"/>
    <mergeCell ref="R1995:R1996"/>
    <mergeCell ref="S1995:S1996"/>
    <mergeCell ref="P1998:P1999"/>
    <mergeCell ref="Q1998:Q1999"/>
    <mergeCell ref="I1998:I1999"/>
    <mergeCell ref="J1998:J1999"/>
    <mergeCell ref="K1998:K1999"/>
    <mergeCell ref="L1998:L1999"/>
    <mergeCell ref="M1998:M1999"/>
    <mergeCell ref="N1998:N1999"/>
    <mergeCell ref="O1998:O1999"/>
    <mergeCell ref="B2012:R2012"/>
    <mergeCell ref="S2012:S2013"/>
    <mergeCell ref="B2014:S2014"/>
    <mergeCell ref="B2015:D2015"/>
    <mergeCell ref="O2015:S2015"/>
    <mergeCell ref="R2016:S2016"/>
    <mergeCell ref="S2017:S2019"/>
    <mergeCell ref="J2026:J2027"/>
    <mergeCell ref="K2026:K2027"/>
    <mergeCell ref="N2026:N2027"/>
    <mergeCell ref="O2026:O2027"/>
    <mergeCell ref="O2040:O2041"/>
    <mergeCell ref="Q2040:Q2041"/>
    <mergeCell ref="Q2042:Q2043"/>
    <mergeCell ref="N2044:N2045"/>
    <mergeCell ref="O2044:O2045"/>
    <mergeCell ref="Q2044:Q2045"/>
    <mergeCell ref="P2026:P2027"/>
    <mergeCell ref="Q2026:Q2027"/>
    <mergeCell ref="R2029:R2030"/>
    <mergeCell ref="R2017:R2018"/>
    <mergeCell ref="R2020:R2021"/>
    <mergeCell ref="S2020:S2022"/>
    <mergeCell ref="I2023:I2025"/>
    <mergeCell ref="R2023:R2024"/>
    <mergeCell ref="S2023:S2025"/>
    <mergeCell ref="I2026:I2027"/>
    <mergeCell ref="K2053:K2055"/>
    <mergeCell ref="M2053:M2055"/>
    <mergeCell ref="O2053:O2055"/>
    <mergeCell ref="P2053:P2055"/>
    <mergeCell ref="R2053:R2054"/>
    <mergeCell ref="S2053:S2055"/>
    <mergeCell ref="L2026:L2027"/>
    <mergeCell ref="M2026:M2027"/>
    <mergeCell ref="I2044:I2045"/>
    <mergeCell ref="K2044:K2045"/>
    <mergeCell ref="L2044:L2045"/>
    <mergeCell ref="M2044:M2045"/>
    <mergeCell ref="I2053:I2055"/>
    <mergeCell ref="P2062:P2063"/>
    <mergeCell ref="Q2062:Q2063"/>
    <mergeCell ref="I2062:I2063"/>
    <mergeCell ref="J2062:J2063"/>
    <mergeCell ref="K2062:K2063"/>
    <mergeCell ref="L2062:L2063"/>
    <mergeCell ref="M2062:M2063"/>
    <mergeCell ref="N2062:N2063"/>
    <mergeCell ref="O2062:O2063"/>
    <mergeCell ref="R2208:R2209"/>
    <mergeCell ref="R2228:R2229"/>
    <mergeCell ref="S2228:S2230"/>
    <mergeCell ref="R2231:R2232"/>
    <mergeCell ref="S2231:S2235"/>
    <mergeCell ref="R2236:R2237"/>
    <mergeCell ref="R2241:R2242"/>
    <mergeCell ref="S2236:S2240"/>
    <mergeCell ref="S2241:S2246"/>
    <mergeCell ref="S2256:S2257"/>
    <mergeCell ref="R2260:S2260"/>
    <mergeCell ref="R2261:R2262"/>
    <mergeCell ref="S2261:S2263"/>
    <mergeCell ref="R2264:R2265"/>
    <mergeCell ref="R1780:R1781"/>
    <mergeCell ref="S1780:S1781"/>
    <mergeCell ref="R1782:R1783"/>
    <mergeCell ref="S1782:S1784"/>
    <mergeCell ref="R1785:R1786"/>
    <mergeCell ref="S1785:S1787"/>
    <mergeCell ref="S1788:S1790"/>
    <mergeCell ref="R1788:R1789"/>
    <mergeCell ref="R1791:R1792"/>
    <mergeCell ref="R1794:R1795"/>
    <mergeCell ref="S1873:S1875"/>
    <mergeCell ref="R1876:R1877"/>
    <mergeCell ref="S1876:S1878"/>
    <mergeCell ref="R1894:S1894"/>
    <mergeCell ref="S1912:S1920"/>
    <mergeCell ref="S1921:S1923"/>
    <mergeCell ref="R1904:R1905"/>
    <mergeCell ref="S1904:S1906"/>
    <mergeCell ref="R1907:R1908"/>
    <mergeCell ref="S1907:S1911"/>
    <mergeCell ref="R1914:R1915"/>
    <mergeCell ref="R1918:R1919"/>
    <mergeCell ref="R1921:R1922"/>
    <mergeCell ref="R1924:R1925"/>
    <mergeCell ref="S1924:S1926"/>
    <mergeCell ref="R1931:R1932"/>
    <mergeCell ref="S1931:S1933"/>
    <mergeCell ref="R1934:R1935"/>
    <mergeCell ref="S1934:S1935"/>
    <mergeCell ref="S1936:S1938"/>
    <mergeCell ref="R1959:R1960"/>
    <mergeCell ref="R1961:R1962"/>
    <mergeCell ref="R2037:R2038"/>
    <mergeCell ref="R2039:R2040"/>
    <mergeCell ref="R2041:R2042"/>
    <mergeCell ref="R2046:R2047"/>
    <mergeCell ref="R2056:R2057"/>
    <mergeCell ref="S2317:S2318"/>
    <mergeCell ref="S2378:S2379"/>
    <mergeCell ref="S2439:S2440"/>
    <mergeCell ref="R2443:S2443"/>
    <mergeCell ref="S2264:S2268"/>
    <mergeCell ref="S2269:S2273"/>
    <mergeCell ref="R2270:R2271"/>
    <mergeCell ref="R2274:R2275"/>
    <mergeCell ref="S2274:S2280"/>
    <mergeCell ref="R2281:R2282"/>
    <mergeCell ref="S2281:S2283"/>
    <mergeCell ref="S1961:S1968"/>
    <mergeCell ref="R1969:R1970"/>
    <mergeCell ref="S1969:S1971"/>
    <mergeCell ref="R1972:R1973"/>
    <mergeCell ref="S1972:S1979"/>
    <mergeCell ref="R1980:R1981"/>
    <mergeCell ref="S1980:S1984"/>
    <mergeCell ref="R1986:R1987"/>
    <mergeCell ref="S1986:S1988"/>
    <mergeCell ref="R1989:R1990"/>
    <mergeCell ref="S1989:S1991"/>
    <mergeCell ref="R1992:R1993"/>
    <mergeCell ref="S1992:S1994"/>
    <mergeCell ref="R1997:R1998"/>
    <mergeCell ref="S2063:S2064"/>
    <mergeCell ref="S2065:S2067"/>
    <mergeCell ref="S2073:S2074"/>
    <mergeCell ref="S1997:S1998"/>
    <mergeCell ref="S2037:S2038"/>
    <mergeCell ref="S2039:S2040"/>
    <mergeCell ref="S2041:S2045"/>
    <mergeCell ref="S2046:S2048"/>
    <mergeCell ref="S2056:S2057"/>
    <mergeCell ref="S2058:S2062"/>
    <mergeCell ref="R2058:R2059"/>
    <mergeCell ref="R2063:R2064"/>
    <mergeCell ref="R2065:R2066"/>
    <mergeCell ref="R2068:R2069"/>
    <mergeCell ref="S2068:S2070"/>
    <mergeCell ref="R2077:S2077"/>
    <mergeCell ref="R2081:R2082"/>
    <mergeCell ref="S2081:S2082"/>
    <mergeCell ref="S2083:S2085"/>
    <mergeCell ref="R2086:R2087"/>
    <mergeCell ref="S2086:S2087"/>
    <mergeCell ref="R2088:R2089"/>
    <mergeCell ref="S2088:S2090"/>
    <mergeCell ref="S2091:S2093"/>
    <mergeCell ref="S2102:S2107"/>
    <mergeCell ref="S2108:S2113"/>
    <mergeCell ref="R2091:R2092"/>
    <mergeCell ref="R2094:R2095"/>
    <mergeCell ref="S2094:S2096"/>
    <mergeCell ref="R2097:R2098"/>
    <mergeCell ref="S2097:S2101"/>
    <mergeCell ref="R2102:R2103"/>
    <mergeCell ref="R2108:R2109"/>
    <mergeCell ref="R2114:R2115"/>
    <mergeCell ref="S2114:S2116"/>
    <mergeCell ref="R2117:R2118"/>
    <mergeCell ref="S2117:S2121"/>
    <mergeCell ref="R2122:R2123"/>
    <mergeCell ref="S2122:S2126"/>
    <mergeCell ref="R2127:R2128"/>
    <mergeCell ref="S2127:S2132"/>
    <mergeCell ref="S2134:S2135"/>
    <mergeCell ref="R2138:S2138"/>
    <mergeCell ref="R2139:R2140"/>
    <mergeCell ref="S2139:S2141"/>
    <mergeCell ref="R2142:R2143"/>
    <mergeCell ref="R2147:R2148"/>
    <mergeCell ref="R2169:R2170"/>
    <mergeCell ref="R2174:R2175"/>
    <mergeCell ref="S2142:S2146"/>
    <mergeCell ref="S2147:S2152"/>
    <mergeCell ref="R2153:R2154"/>
    <mergeCell ref="S2153:S2158"/>
    <mergeCell ref="R2166:R2167"/>
    <mergeCell ref="S2166:S2168"/>
    <mergeCell ref="S2169:S2173"/>
    <mergeCell ref="S2200:S2202"/>
    <mergeCell ref="S2203:S2207"/>
    <mergeCell ref="S2208:S2212"/>
    <mergeCell ref="S2213:S2218"/>
    <mergeCell ref="S2174:S2178"/>
    <mergeCell ref="R2179:R2180"/>
    <mergeCell ref="S2179:S2184"/>
    <mergeCell ref="S2195:S2196"/>
    <mergeCell ref="R2199:S2199"/>
    <mergeCell ref="R2200:R2201"/>
    <mergeCell ref="R2203:R2204"/>
    <mergeCell ref="B2075:S2075"/>
    <mergeCell ref="B2076:D2076"/>
    <mergeCell ref="O2076:S2076"/>
    <mergeCell ref="I2078:I2080"/>
    <mergeCell ref="K2078:K2080"/>
    <mergeCell ref="M2078:M2080"/>
    <mergeCell ref="O2078:O2080"/>
    <mergeCell ref="S2078:S2080"/>
    <mergeCell ref="N2085:N2086"/>
    <mergeCell ref="O2085:O2086"/>
    <mergeCell ref="P2085:P2086"/>
    <mergeCell ref="Q2085:Q2086"/>
    <mergeCell ref="P2078:P2080"/>
    <mergeCell ref="R2078:R2079"/>
    <mergeCell ref="M2082:M2084"/>
    <mergeCell ref="R2083:R2084"/>
    <mergeCell ref="I2085:I2086"/>
    <mergeCell ref="J2085:J2086"/>
    <mergeCell ref="K2085:K2086"/>
    <mergeCell ref="N2103:N2104"/>
    <mergeCell ref="O2103:O2104"/>
    <mergeCell ref="P2103:P2104"/>
    <mergeCell ref="Q2103:Q2104"/>
    <mergeCell ref="L2085:L2086"/>
    <mergeCell ref="M2085:M2086"/>
    <mergeCell ref="I2103:I2104"/>
    <mergeCell ref="J2103:J2104"/>
    <mergeCell ref="K2103:K2104"/>
    <mergeCell ref="L2103:L2104"/>
    <mergeCell ref="M2103:M2104"/>
    <mergeCell ref="B2136:S2136"/>
    <mergeCell ref="B2137:D2137"/>
    <mergeCell ref="O2137:S2137"/>
    <mergeCell ref="P2123:P2124"/>
    <mergeCell ref="Q2123:Q2124"/>
    <mergeCell ref="I2123:I2124"/>
    <mergeCell ref="J2123:J2124"/>
    <mergeCell ref="K2123:K2124"/>
    <mergeCell ref="L2123:L2124"/>
    <mergeCell ref="M2123:M2124"/>
    <mergeCell ref="N2123:N2124"/>
    <mergeCell ref="O2123:O2124"/>
    <mergeCell ref="P2152:P2153"/>
    <mergeCell ref="Q2152:Q2153"/>
    <mergeCell ref="I2152:I2153"/>
    <mergeCell ref="J2152:J2153"/>
    <mergeCell ref="K2152:K2153"/>
    <mergeCell ref="L2152:L2153"/>
    <mergeCell ref="M2152:M2153"/>
    <mergeCell ref="N2152:N2153"/>
    <mergeCell ref="O2152:O2153"/>
    <mergeCell ref="P2178:P2179"/>
    <mergeCell ref="Q2178:Q2179"/>
    <mergeCell ref="B2197:S2197"/>
    <mergeCell ref="B2198:D2198"/>
    <mergeCell ref="O2198:S2198"/>
    <mergeCell ref="I2178:I2179"/>
    <mergeCell ref="J2178:J2179"/>
    <mergeCell ref="K2178:K2179"/>
    <mergeCell ref="L2178:L2179"/>
    <mergeCell ref="M2178:M2179"/>
    <mergeCell ref="N2178:N2179"/>
    <mergeCell ref="O2178:O2179"/>
    <mergeCell ref="I2286:I2287"/>
    <mergeCell ref="J2286:J2287"/>
    <mergeCell ref="K2286:K2287"/>
    <mergeCell ref="L2286:L2287"/>
    <mergeCell ref="M2286:M2287"/>
    <mergeCell ref="N2286:N2287"/>
    <mergeCell ref="O2286:O2287"/>
    <mergeCell ref="B2319:S2319"/>
    <mergeCell ref="B2320:D2320"/>
    <mergeCell ref="O2320:S2320"/>
    <mergeCell ref="B2321:S2321"/>
    <mergeCell ref="E2326:I2327"/>
    <mergeCell ref="K2326:Q2327"/>
    <mergeCell ref="R2326:S2327"/>
    <mergeCell ref="P2213:P2214"/>
    <mergeCell ref="Q2213:Q2214"/>
    <mergeCell ref="R2213:R2214"/>
    <mergeCell ref="I2213:I2214"/>
    <mergeCell ref="J2213:J2214"/>
    <mergeCell ref="K2213:K2214"/>
    <mergeCell ref="L2213:L2214"/>
    <mergeCell ref="M2213:M2214"/>
    <mergeCell ref="N2213:N2214"/>
    <mergeCell ref="O2213:O2214"/>
    <mergeCell ref="P2240:P2241"/>
    <mergeCell ref="Q2240:Q2241"/>
    <mergeCell ref="B2258:S2258"/>
    <mergeCell ref="B2259:D2259"/>
    <mergeCell ref="O2259:S2259"/>
    <mergeCell ref="I2240:I2241"/>
    <mergeCell ref="J2240:J2241"/>
    <mergeCell ref="K2240:K2241"/>
    <mergeCell ref="L2240:L2241"/>
    <mergeCell ref="M2240:M2241"/>
    <mergeCell ref="N2240:N2241"/>
    <mergeCell ref="O2240:O2241"/>
    <mergeCell ref="P2286:P2287"/>
    <mergeCell ref="Q2286:Q2287"/>
    <mergeCell ref="B2380:S2380"/>
    <mergeCell ref="B2381:D2381"/>
    <mergeCell ref="O2381:S2381"/>
    <mergeCell ref="B2382:S2382"/>
    <mergeCell ref="B2387:D2388"/>
    <mergeCell ref="E2387:K2388"/>
    <mergeCell ref="M2387:S2388"/>
    <mergeCell ref="R2454:R2455"/>
    <mergeCell ref="S2454:S2456"/>
    <mergeCell ref="R2457:R2458"/>
    <mergeCell ref="S2457:S2459"/>
    <mergeCell ref="R2461:R2462"/>
    <mergeCell ref="S2461:S2462"/>
    <mergeCell ref="R2463:R2464"/>
    <mergeCell ref="S2463:S2465"/>
    <mergeCell ref="S2468:S2470"/>
    <mergeCell ref="P2479:P2480"/>
    <mergeCell ref="Q2479:Q2480"/>
    <mergeCell ref="I2479:I2480"/>
    <mergeCell ref="J2479:J2480"/>
    <mergeCell ref="K2479:K2480"/>
    <mergeCell ref="L2479:L2480"/>
    <mergeCell ref="M2479:M2480"/>
    <mergeCell ref="N2479:N2480"/>
    <mergeCell ref="O2479:O2480"/>
    <mergeCell ref="R2488:R2489"/>
    <mergeCell ref="R2491:R2492"/>
    <mergeCell ref="R2468:R2469"/>
    <mergeCell ref="R2471:R2472"/>
    <mergeCell ref="R2474:R2475"/>
    <mergeCell ref="R2476:R2477"/>
    <mergeCell ref="R2479:R2480"/>
    <mergeCell ref="R2482:R2483"/>
    <mergeCell ref="R2486:R2487"/>
    <mergeCell ref="P2513:P2514"/>
    <mergeCell ref="Q2513:Q2514"/>
    <mergeCell ref="O2452:O2453"/>
    <mergeCell ref="Q2452:Q2453"/>
    <mergeCell ref="R2507:R2508"/>
    <mergeCell ref="S2507:S2511"/>
    <mergeCell ref="R2512:R2513"/>
    <mergeCell ref="S2512:S2514"/>
    <mergeCell ref="O2513:O2514"/>
    <mergeCell ref="B2441:S2441"/>
    <mergeCell ref="B2442:D2442"/>
    <mergeCell ref="O2442:S2442"/>
    <mergeCell ref="C2444:C2457"/>
    <mergeCell ref="D2444:D2460"/>
    <mergeCell ref="E2444:E2460"/>
    <mergeCell ref="C2458:C2460"/>
    <mergeCell ref="I2466:I2467"/>
    <mergeCell ref="J2466:J2467"/>
    <mergeCell ref="K2466:K2467"/>
    <mergeCell ref="M2466:M2467"/>
    <mergeCell ref="O2466:O2467"/>
    <mergeCell ref="Q2466:Q2467"/>
    <mergeCell ref="R2466:R2467"/>
    <mergeCell ref="S2466:S2467"/>
    <mergeCell ref="B2444:B2460"/>
    <mergeCell ref="C2461:C2470"/>
    <mergeCell ref="D2461:D2473"/>
    <mergeCell ref="E2466:E2467"/>
    <mergeCell ref="F2466:F2467"/>
    <mergeCell ref="G2466:G2467"/>
    <mergeCell ref="C2471:C2473"/>
    <mergeCell ref="B2461:B2473"/>
    <mergeCell ref="C2474:C2482"/>
    <mergeCell ref="D2474:D2485"/>
    <mergeCell ref="E2474:E2485"/>
    <mergeCell ref="F2479:F2480"/>
    <mergeCell ref="G2479:G2480"/>
    <mergeCell ref="C2483:C2485"/>
    <mergeCell ref="I2513:I2514"/>
    <mergeCell ref="J2513:J2514"/>
    <mergeCell ref="K2513:K2514"/>
    <mergeCell ref="L2513:L2514"/>
    <mergeCell ref="M2513:M2514"/>
    <mergeCell ref="N2513:N2514"/>
    <mergeCell ref="S2515:S2517"/>
    <mergeCell ref="O2523:O2525"/>
    <mergeCell ref="O2526:O2527"/>
    <mergeCell ref="L2531:L2532"/>
    <mergeCell ref="M2531:M2532"/>
    <mergeCell ref="N2531:N2532"/>
    <mergeCell ref="O2531:O2532"/>
    <mergeCell ref="P2531:P2532"/>
    <mergeCell ref="Q2531:Q2532"/>
    <mergeCell ref="R2515:R2516"/>
    <mergeCell ref="R2518:R2519"/>
    <mergeCell ref="S2518:S2519"/>
    <mergeCell ref="M2523:M2525"/>
    <mergeCell ref="P2523:P2525"/>
    <mergeCell ref="S2523:S2524"/>
    <mergeCell ref="M2526:M2527"/>
    <mergeCell ref="P2526:P2527"/>
    <mergeCell ref="F3020:F3021"/>
    <mergeCell ref="G3020:G3021"/>
    <mergeCell ref="G2894:G2896"/>
    <mergeCell ref="F2897:F2898"/>
    <mergeCell ref="G2897:G2898"/>
    <mergeCell ref="G2954:G2956"/>
    <mergeCell ref="F2957:F2958"/>
    <mergeCell ref="G2957:G2958"/>
    <mergeCell ref="G3017:G3019"/>
    <mergeCell ref="C2786:C2801"/>
    <mergeCell ref="C2802:C2804"/>
    <mergeCell ref="B2810:B2865"/>
    <mergeCell ref="C2810:C2862"/>
    <mergeCell ref="C2863:C2865"/>
    <mergeCell ref="C2871:C2923"/>
    <mergeCell ref="C2924:C2926"/>
    <mergeCell ref="B2871:B2926"/>
    <mergeCell ref="B2932:B2987"/>
    <mergeCell ref="B2993:B3048"/>
    <mergeCell ref="B3054:B3109"/>
    <mergeCell ref="C3054:C3106"/>
    <mergeCell ref="D3054:D3109"/>
    <mergeCell ref="C3107:C3109"/>
    <mergeCell ref="C2749:C2770"/>
    <mergeCell ref="D2749:D2773"/>
    <mergeCell ref="E2749:E2773"/>
    <mergeCell ref="G2757:G2759"/>
    <mergeCell ref="F2760:F2761"/>
    <mergeCell ref="G2760:G2761"/>
    <mergeCell ref="C2771:C2773"/>
    <mergeCell ref="D2774:D2785"/>
    <mergeCell ref="D2786:D2804"/>
    <mergeCell ref="D2810:D2862"/>
    <mergeCell ref="E2810:E2863"/>
    <mergeCell ref="D2897:D2898"/>
    <mergeCell ref="E2897:E2898"/>
    <mergeCell ref="D2932:D2984"/>
    <mergeCell ref="E2932:E2984"/>
    <mergeCell ref="B2749:B2773"/>
    <mergeCell ref="B2774:B2785"/>
    <mergeCell ref="C2774:C2782"/>
    <mergeCell ref="E2774:E2785"/>
    <mergeCell ref="C2783:C2785"/>
    <mergeCell ref="B2786:B2804"/>
    <mergeCell ref="E2786:E2804"/>
    <mergeCell ref="F2778:F2779"/>
    <mergeCell ref="G2778:G2779"/>
    <mergeCell ref="F2794:F2795"/>
    <mergeCell ref="G2794:G2795"/>
    <mergeCell ref="G2832:G2834"/>
    <mergeCell ref="F2835:F2836"/>
    <mergeCell ref="G2835:G2836"/>
    <mergeCell ref="F3025:F3026"/>
    <mergeCell ref="G3025:G3026"/>
    <mergeCell ref="G3079:G3080"/>
    <mergeCell ref="E3081:E3082"/>
    <mergeCell ref="F3081:F3082"/>
    <mergeCell ref="G3081:G3082"/>
    <mergeCell ref="C2932:C2984"/>
    <mergeCell ref="C2985:C2987"/>
    <mergeCell ref="C2993:C3045"/>
    <mergeCell ref="D2993:D3048"/>
    <mergeCell ref="E2993:E3048"/>
    <mergeCell ref="F3023:F3024"/>
    <mergeCell ref="G3023:G3024"/>
    <mergeCell ref="C3046:C3048"/>
    <mergeCell ref="G3151:G3154"/>
    <mergeCell ref="F3155:F3156"/>
    <mergeCell ref="C3115:C3137"/>
    <mergeCell ref="D3115:D3140"/>
    <mergeCell ref="E3115:E3140"/>
    <mergeCell ref="G3123:G3126"/>
    <mergeCell ref="F3127:F3128"/>
    <mergeCell ref="G3127:G3128"/>
    <mergeCell ref="C3138:C3140"/>
    <mergeCell ref="G3155:G3156"/>
    <mergeCell ref="C3176:C3187"/>
    <mergeCell ref="D3176:D3190"/>
    <mergeCell ref="F3182:F3183"/>
    <mergeCell ref="G3182:G3183"/>
    <mergeCell ref="C3188:C3190"/>
    <mergeCell ref="B3176:B3190"/>
    <mergeCell ref="B3191:B3207"/>
    <mergeCell ref="C3191:C3204"/>
    <mergeCell ref="D3191:D3207"/>
    <mergeCell ref="E3198:E3199"/>
    <mergeCell ref="F3198:F3199"/>
    <mergeCell ref="G3198:G3199"/>
    <mergeCell ref="C3205:C3207"/>
    <mergeCell ref="B3115:B3140"/>
    <mergeCell ref="B3141:B3170"/>
    <mergeCell ref="C3141:C3167"/>
    <mergeCell ref="D3141:D3170"/>
    <mergeCell ref="E3141:E3170"/>
    <mergeCell ref="C3168:C3170"/>
    <mergeCell ref="E3182:E3183"/>
    <mergeCell ref="D3247:D3248"/>
    <mergeCell ref="E3247:E3248"/>
    <mergeCell ref="F3247:F3248"/>
    <mergeCell ref="G3247:G3248"/>
    <mergeCell ref="D3249:D3250"/>
    <mergeCell ref="E3249:E3250"/>
    <mergeCell ref="F3249:F3250"/>
    <mergeCell ref="G3249:G3250"/>
    <mergeCell ref="D3251:D3252"/>
    <mergeCell ref="E3251:E3252"/>
    <mergeCell ref="F3251:F3252"/>
    <mergeCell ref="G3251:G3252"/>
    <mergeCell ref="B3237:B3261"/>
    <mergeCell ref="C3237:C3258"/>
    <mergeCell ref="G3242:G3244"/>
    <mergeCell ref="D3245:D3246"/>
    <mergeCell ref="E3245:E3246"/>
    <mergeCell ref="F3245:F3246"/>
    <mergeCell ref="G3245:G3246"/>
    <mergeCell ref="C3259:C3261"/>
    <mergeCell ref="D3253:D3254"/>
    <mergeCell ref="E3253:E3254"/>
    <mergeCell ref="B3262:B3290"/>
    <mergeCell ref="C3262:C3287"/>
    <mergeCell ref="D3262:D3290"/>
    <mergeCell ref="E3275:E3276"/>
    <mergeCell ref="C3288:C3290"/>
    <mergeCell ref="F3311:F3312"/>
    <mergeCell ref="F3328:F3329"/>
    <mergeCell ref="F3253:F3254"/>
    <mergeCell ref="G3253:G3254"/>
    <mergeCell ref="F3264:F3265"/>
    <mergeCell ref="F3275:F3276"/>
    <mergeCell ref="G3275:G3276"/>
    <mergeCell ref="F3300:F3301"/>
    <mergeCell ref="G3311:G3312"/>
    <mergeCell ref="D3458:D3475"/>
    <mergeCell ref="E3458:E3475"/>
    <mergeCell ref="E3489:E3490"/>
    <mergeCell ref="F3489:F3490"/>
    <mergeCell ref="G3489:G3490"/>
    <mergeCell ref="B3458:B3475"/>
    <mergeCell ref="B3481:B3500"/>
    <mergeCell ref="C3481:C3497"/>
    <mergeCell ref="D3481:D3500"/>
    <mergeCell ref="C3498:C3500"/>
    <mergeCell ref="C3420:C3435"/>
    <mergeCell ref="C3436:C3438"/>
    <mergeCell ref="B3439:B3457"/>
    <mergeCell ref="C3439:C3454"/>
    <mergeCell ref="D3439:D3457"/>
    <mergeCell ref="E3439:E3457"/>
    <mergeCell ref="C3473:C3475"/>
    <mergeCell ref="B3298:B3325"/>
    <mergeCell ref="C3298:C3322"/>
    <mergeCell ref="D3298:D3325"/>
    <mergeCell ref="C3323:C3325"/>
    <mergeCell ref="C3326:C3350"/>
    <mergeCell ref="D3326:D3353"/>
    <mergeCell ref="C3351:C3353"/>
    <mergeCell ref="E3371:E3372"/>
    <mergeCell ref="E3396:E3397"/>
    <mergeCell ref="F3396:F3397"/>
    <mergeCell ref="G3396:G3397"/>
    <mergeCell ref="E3311:E3312"/>
    <mergeCell ref="E3338:E3339"/>
    <mergeCell ref="F3338:F3339"/>
    <mergeCell ref="G3338:G3339"/>
    <mergeCell ref="F3361:F3362"/>
    <mergeCell ref="F3371:F3372"/>
    <mergeCell ref="G3371:G3372"/>
    <mergeCell ref="B3326:B3353"/>
    <mergeCell ref="B3359:B3386"/>
    <mergeCell ref="C3359:C3383"/>
    <mergeCell ref="D3359:D3385"/>
    <mergeCell ref="C3384:C3386"/>
    <mergeCell ref="B3387:B3405"/>
    <mergeCell ref="D3387:D3405"/>
    <mergeCell ref="F3443:F3444"/>
    <mergeCell ref="G3443:G3444"/>
    <mergeCell ref="G3447:G3448"/>
    <mergeCell ref="G3466:G3467"/>
    <mergeCell ref="C3387:C3402"/>
    <mergeCell ref="C3403:C3405"/>
    <mergeCell ref="B3420:B3438"/>
    <mergeCell ref="D3420:D3438"/>
    <mergeCell ref="E3428:E3429"/>
    <mergeCell ref="F3428:F3429"/>
    <mergeCell ref="G3428:G3429"/>
    <mergeCell ref="C3455:C3457"/>
    <mergeCell ref="C3458:C3472"/>
    <mergeCell ref="S3008:S3014"/>
    <mergeCell ref="S3015:S3017"/>
    <mergeCell ref="S3018:S3020"/>
    <mergeCell ref="S3021:S3027"/>
    <mergeCell ref="S3049:S3050"/>
    <mergeCell ref="S3054:S3058"/>
    <mergeCell ref="S3059:S3061"/>
    <mergeCell ref="S3062:S3063"/>
    <mergeCell ref="S3064:S3066"/>
    <mergeCell ref="S3069:S3075"/>
    <mergeCell ref="S3120:S3124"/>
    <mergeCell ref="S3125:S3129"/>
    <mergeCell ref="S3132:S3134"/>
    <mergeCell ref="S3135:S3137"/>
    <mergeCell ref="S3138:S3140"/>
    <mergeCell ref="S3141:S3143"/>
    <mergeCell ref="S3146:S3150"/>
    <mergeCell ref="S3151:S3155"/>
    <mergeCell ref="S3156:S3157"/>
    <mergeCell ref="S3158:S3161"/>
    <mergeCell ref="S3162:S3164"/>
    <mergeCell ref="S3165:S3169"/>
    <mergeCell ref="S3171:S3172"/>
    <mergeCell ref="S3176:S3178"/>
    <mergeCell ref="S3179:S3181"/>
    <mergeCell ref="S3184:S3186"/>
    <mergeCell ref="S3187:S3189"/>
    <mergeCell ref="S3191:S3193"/>
    <mergeCell ref="S3194:S3196"/>
    <mergeCell ref="S3199:S3201"/>
    <mergeCell ref="S3202:S3204"/>
    <mergeCell ref="S3237:S3242"/>
    <mergeCell ref="S3243:S3245"/>
    <mergeCell ref="S3246:S3251"/>
    <mergeCell ref="S3252:S3254"/>
    <mergeCell ref="S3255:S3257"/>
    <mergeCell ref="S3258:S3260"/>
    <mergeCell ref="S3262:S3264"/>
    <mergeCell ref="S3265:S3267"/>
    <mergeCell ref="S3268:S3272"/>
    <mergeCell ref="S3273:S3274"/>
    <mergeCell ref="S3275:S3277"/>
    <mergeCell ref="R3341:R3342"/>
    <mergeCell ref="R3344:R3345"/>
    <mergeCell ref="S3344:S3346"/>
    <mergeCell ref="R3347:R3348"/>
    <mergeCell ref="S3347:S3349"/>
    <mergeCell ref="S3354:S3355"/>
    <mergeCell ref="R3358:S3358"/>
    <mergeCell ref="R3392:R3393"/>
    <mergeCell ref="R3395:R3396"/>
    <mergeCell ref="R3397:R3398"/>
    <mergeCell ref="R3399:R3400"/>
    <mergeCell ref="R3401:R3402"/>
    <mergeCell ref="R3425:R3426"/>
    <mergeCell ref="R3430:R3431"/>
    <mergeCell ref="R3432:R3433"/>
    <mergeCell ref="R3434:R3435"/>
    <mergeCell ref="R3439:R3440"/>
    <mergeCell ref="R3442:R3443"/>
    <mergeCell ref="R3444:R3445"/>
    <mergeCell ref="R3450:R3451"/>
    <mergeCell ref="R3458:R3459"/>
    <mergeCell ref="R3490:R3491"/>
    <mergeCell ref="R3493:R3494"/>
    <mergeCell ref="R3495:R3496"/>
    <mergeCell ref="S3493:S3494"/>
    <mergeCell ref="S3495:S3497"/>
    <mergeCell ref="R3481:R3482"/>
    <mergeCell ref="S3481:S3483"/>
    <mergeCell ref="R3484:R3485"/>
    <mergeCell ref="S3484:S3486"/>
    <mergeCell ref="R3487:R3488"/>
    <mergeCell ref="S3487:S3489"/>
    <mergeCell ref="S3490:S3492"/>
    <mergeCell ref="S3371:S3373"/>
    <mergeCell ref="S3374:S3376"/>
    <mergeCell ref="R3359:R3360"/>
    <mergeCell ref="S3359:S3363"/>
    <mergeCell ref="R3364:R3365"/>
    <mergeCell ref="S3364:S3368"/>
    <mergeCell ref="R3369:R3370"/>
    <mergeCell ref="S3369:S3370"/>
    <mergeCell ref="R3374:R3375"/>
    <mergeCell ref="R3377:R3378"/>
    <mergeCell ref="S3377:S3379"/>
    <mergeCell ref="R3380:R3381"/>
    <mergeCell ref="S3380:S3382"/>
    <mergeCell ref="R3387:R3388"/>
    <mergeCell ref="S3387:S3391"/>
    <mergeCell ref="S3392:S3394"/>
    <mergeCell ref="S3395:S3396"/>
    <mergeCell ref="S3397:S3398"/>
    <mergeCell ref="S3399:S3400"/>
    <mergeCell ref="S3401:S3403"/>
    <mergeCell ref="S3420:S3424"/>
    <mergeCell ref="S3425:S3427"/>
    <mergeCell ref="S3430:S3431"/>
    <mergeCell ref="S3432:S3433"/>
    <mergeCell ref="S3434:S3436"/>
    <mergeCell ref="S3439:S3441"/>
    <mergeCell ref="S3442:S3443"/>
    <mergeCell ref="S3444:S3446"/>
    <mergeCell ref="S3447:S3449"/>
    <mergeCell ref="S3450:S3452"/>
    <mergeCell ref="R3461:R3462"/>
    <mergeCell ref="R3463:R3464"/>
    <mergeCell ref="R3469:R3470"/>
    <mergeCell ref="S3458:S3460"/>
    <mergeCell ref="S3461:S3462"/>
    <mergeCell ref="S3463:S3465"/>
    <mergeCell ref="S3466:S3468"/>
    <mergeCell ref="S3469:S3471"/>
    <mergeCell ref="S3476:S3477"/>
    <mergeCell ref="R3480:S3480"/>
    <mergeCell ref="G2523:G2525"/>
    <mergeCell ref="G2526:G2527"/>
    <mergeCell ref="G2541:G2543"/>
    <mergeCell ref="G2544:G2545"/>
    <mergeCell ref="F2550:F2551"/>
    <mergeCell ref="G2550:G2551"/>
    <mergeCell ref="K2523:K2525"/>
    <mergeCell ref="K2526:K2527"/>
    <mergeCell ref="K2541:K2543"/>
    <mergeCell ref="M2541:M2543"/>
    <mergeCell ref="K2544:K2545"/>
    <mergeCell ref="M2544:M2545"/>
    <mergeCell ref="F2531:F2532"/>
    <mergeCell ref="G2531:G2532"/>
    <mergeCell ref="J2531:J2532"/>
    <mergeCell ref="K2531:K2532"/>
    <mergeCell ref="C2523:C2534"/>
    <mergeCell ref="C2538:C2540"/>
    <mergeCell ref="B2541:B2560"/>
    <mergeCell ref="C2541:C2557"/>
    <mergeCell ref="D2541:D2560"/>
    <mergeCell ref="E2541:E2560"/>
    <mergeCell ref="C2558:C2560"/>
    <mergeCell ref="B2564:D2564"/>
    <mergeCell ref="B2505:B2522"/>
    <mergeCell ref="B2523:B2540"/>
    <mergeCell ref="D2523:D2540"/>
    <mergeCell ref="E2523:E2540"/>
    <mergeCell ref="I2523:I2525"/>
    <mergeCell ref="I2526:I2527"/>
    <mergeCell ref="I2531:I2532"/>
    <mergeCell ref="B2561:R2561"/>
    <mergeCell ref="B2563:S2563"/>
    <mergeCell ref="O2564:S2564"/>
    <mergeCell ref="I2541:I2543"/>
    <mergeCell ref="I2544:I2545"/>
    <mergeCell ref="I2550:I2551"/>
    <mergeCell ref="J2550:J2551"/>
    <mergeCell ref="K2550:K2551"/>
    <mergeCell ref="L2550:L2551"/>
    <mergeCell ref="M2550:M2551"/>
    <mergeCell ref="B2474:B2485"/>
    <mergeCell ref="C2486:C2496"/>
    <mergeCell ref="D2486:D2499"/>
    <mergeCell ref="E2486:E2499"/>
    <mergeCell ref="F2492:F2493"/>
    <mergeCell ref="G2492:G2493"/>
    <mergeCell ref="C2497:C2499"/>
    <mergeCell ref="B2486:B2499"/>
    <mergeCell ref="C2505:C2519"/>
    <mergeCell ref="D2505:D2522"/>
    <mergeCell ref="E2505:E2522"/>
    <mergeCell ref="F2513:F2514"/>
    <mergeCell ref="G2513:G2514"/>
    <mergeCell ref="C2520:C2522"/>
    <mergeCell ref="I2578:I2579"/>
    <mergeCell ref="J2578:J2579"/>
    <mergeCell ref="K2578:K2579"/>
    <mergeCell ref="C2566:C2589"/>
    <mergeCell ref="D2566:D2592"/>
    <mergeCell ref="E2566:E2592"/>
    <mergeCell ref="G2570:G2571"/>
    <mergeCell ref="F2578:F2579"/>
    <mergeCell ref="G2578:G2579"/>
    <mergeCell ref="C2590:C2592"/>
    <mergeCell ref="H2606:H2607"/>
    <mergeCell ref="I2606:I2607"/>
    <mergeCell ref="J2606:J2607"/>
    <mergeCell ref="K2606:K2607"/>
    <mergeCell ref="L2606:L2607"/>
    <mergeCell ref="M2606:M2607"/>
    <mergeCell ref="M2635:M2636"/>
    <mergeCell ref="D2627:D2644"/>
    <mergeCell ref="D2645:D2660"/>
    <mergeCell ref="I2652:I2653"/>
    <mergeCell ref="I2671:I2672"/>
    <mergeCell ref="J2671:J2672"/>
    <mergeCell ref="K2671:K2672"/>
    <mergeCell ref="L2671:L2672"/>
    <mergeCell ref="M2671:M2672"/>
    <mergeCell ref="E2645:E2660"/>
    <mergeCell ref="F2652:F2653"/>
    <mergeCell ref="H2652:H2653"/>
    <mergeCell ref="J2652:J2653"/>
    <mergeCell ref="K2652:K2653"/>
    <mergeCell ref="L2652:L2653"/>
    <mergeCell ref="M2652:M2653"/>
    <mergeCell ref="N2635:N2636"/>
    <mergeCell ref="O2635:O2636"/>
    <mergeCell ref="P2635:P2636"/>
    <mergeCell ref="Q2635:Q2636"/>
    <mergeCell ref="R2635:R2636"/>
    <mergeCell ref="S2635:S2637"/>
    <mergeCell ref="S2638:S2640"/>
    <mergeCell ref="S2647:S2649"/>
    <mergeCell ref="S2650:S2652"/>
    <mergeCell ref="N2652:N2653"/>
    <mergeCell ref="O2652:O2653"/>
    <mergeCell ref="P2652:P2653"/>
    <mergeCell ref="Q2652:Q2653"/>
    <mergeCell ref="R2638:R2639"/>
    <mergeCell ref="R2641:R2642"/>
    <mergeCell ref="S2641:S2643"/>
    <mergeCell ref="R2645:R2646"/>
    <mergeCell ref="S2645:S2646"/>
    <mergeCell ref="R2647:R2648"/>
    <mergeCell ref="R2650:R2651"/>
    <mergeCell ref="R2653:R2654"/>
    <mergeCell ref="S2653:S2655"/>
    <mergeCell ref="R2656:R2657"/>
    <mergeCell ref="S2656:S2658"/>
    <mergeCell ref="R2661:R2662"/>
    <mergeCell ref="R2663:R2664"/>
    <mergeCell ref="R2666:R2667"/>
    <mergeCell ref="B2683:R2683"/>
    <mergeCell ref="B2685:S2685"/>
    <mergeCell ref="B2686:D2686"/>
    <mergeCell ref="O2686:S2686"/>
    <mergeCell ref="R2668:R2670"/>
    <mergeCell ref="S2669:S2671"/>
    <mergeCell ref="N2671:N2672"/>
    <mergeCell ref="O2671:O2672"/>
    <mergeCell ref="P2671:P2672"/>
    <mergeCell ref="Q2671:Q2672"/>
    <mergeCell ref="R2672:R2673"/>
    <mergeCell ref="S2661:S2665"/>
    <mergeCell ref="S2666:S2668"/>
    <mergeCell ref="S2672:S2676"/>
    <mergeCell ref="R2677:R2678"/>
    <mergeCell ref="S2677:S2678"/>
    <mergeCell ref="S2683:S2684"/>
    <mergeCell ref="R2687:S2687"/>
    <mergeCell ref="R2688:R2689"/>
    <mergeCell ref="S2688:S2692"/>
    <mergeCell ref="R2693:R2694"/>
    <mergeCell ref="S2693:S2695"/>
    <mergeCell ref="R2696:R2697"/>
    <mergeCell ref="S2696:S2700"/>
    <mergeCell ref="G2697:G2699"/>
    <mergeCell ref="I2697:I2699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Q2700:Q2701"/>
    <mergeCell ref="R2701:R2702"/>
    <mergeCell ref="S2701:S2703"/>
    <mergeCell ref="R2716:R2717"/>
    <mergeCell ref="R2721:R2722"/>
    <mergeCell ref="K2729:K2730"/>
    <mergeCell ref="L2729:L2730"/>
    <mergeCell ref="M2729:M2730"/>
    <mergeCell ref="N2729:N2730"/>
    <mergeCell ref="S2716:S2720"/>
    <mergeCell ref="S2721:S2725"/>
    <mergeCell ref="I2726:I2728"/>
    <mergeCell ref="R2726:R2727"/>
    <mergeCell ref="S2726:S2730"/>
    <mergeCell ref="I2729:I2730"/>
    <mergeCell ref="J2729:J2730"/>
    <mergeCell ref="Q2729:Q2730"/>
    <mergeCell ref="B2744:R2744"/>
    <mergeCell ref="B2746:S2746"/>
    <mergeCell ref="B2747:D2747"/>
    <mergeCell ref="O2747:S2747"/>
    <mergeCell ref="B2566:B2592"/>
    <mergeCell ref="C2593:C2618"/>
    <mergeCell ref="D2593:D2621"/>
    <mergeCell ref="E2606:E2607"/>
    <mergeCell ref="F2606:F2607"/>
    <mergeCell ref="G2606:G2607"/>
    <mergeCell ref="C2619:C2621"/>
    <mergeCell ref="B2593:B2621"/>
    <mergeCell ref="B2627:B2644"/>
    <mergeCell ref="C2627:C2641"/>
    <mergeCell ref="E2627:E2644"/>
    <mergeCell ref="C2642:C2644"/>
    <mergeCell ref="B2645:B2660"/>
    <mergeCell ref="G2652:G2653"/>
    <mergeCell ref="F2671:F2672"/>
    <mergeCell ref="G2671:G2672"/>
    <mergeCell ref="C2645:C2657"/>
    <mergeCell ref="C2658:C2660"/>
    <mergeCell ref="B2661:B2682"/>
    <mergeCell ref="C2661:C2679"/>
    <mergeCell ref="E2661:E2682"/>
    <mergeCell ref="D2668:D2669"/>
    <mergeCell ref="D2670:D2671"/>
    <mergeCell ref="C2680:C2682"/>
    <mergeCell ref="G2726:G2728"/>
    <mergeCell ref="F2729:F2730"/>
    <mergeCell ref="G2729:G2730"/>
    <mergeCell ref="D2672:D2673"/>
    <mergeCell ref="D2674:D2675"/>
    <mergeCell ref="B2688:B2715"/>
    <mergeCell ref="D2688:D2715"/>
    <mergeCell ref="E2688:E2715"/>
    <mergeCell ref="F2700:F2701"/>
    <mergeCell ref="G2700:G2701"/>
    <mergeCell ref="C2688:C2712"/>
    <mergeCell ref="C2713:C2715"/>
    <mergeCell ref="B2716:B2743"/>
    <mergeCell ref="C2716:C2740"/>
    <mergeCell ref="D2716:D2743"/>
    <mergeCell ref="E2716:E2743"/>
    <mergeCell ref="C2741:C2743"/>
    <mergeCell ref="R3197:R3198"/>
    <mergeCell ref="Q3198:Q3199"/>
    <mergeCell ref="R3199:R3200"/>
    <mergeCell ref="R3202:R3203"/>
    <mergeCell ref="B3232:R3232"/>
    <mergeCell ref="S3232:S3233"/>
    <mergeCell ref="B3234:S3234"/>
    <mergeCell ref="B3235:D3235"/>
    <mergeCell ref="O3235:S3235"/>
    <mergeCell ref="R3236:S3236"/>
    <mergeCell ref="R3237:R3238"/>
    <mergeCell ref="I3242:I3244"/>
    <mergeCell ref="K3242:K3244"/>
    <mergeCell ref="R3243:R3244"/>
    <mergeCell ref="I3245:I3246"/>
    <mergeCell ref="J3245:J3246"/>
    <mergeCell ref="K3245:K3246"/>
    <mergeCell ref="M3245:M3246"/>
    <mergeCell ref="O3245:O3246"/>
    <mergeCell ref="Q3245:Q3246"/>
    <mergeCell ref="R3246:R3247"/>
    <mergeCell ref="H3245:H3246"/>
    <mergeCell ref="I3247:I3248"/>
    <mergeCell ref="J3247:J3248"/>
    <mergeCell ref="K3247:K3248"/>
    <mergeCell ref="M3247:M3248"/>
    <mergeCell ref="O3247:O3248"/>
    <mergeCell ref="Q3247:Q3248"/>
    <mergeCell ref="H3247:H3248"/>
    <mergeCell ref="I3249:I3250"/>
    <mergeCell ref="J3249:J3250"/>
    <mergeCell ref="K3249:K3250"/>
    <mergeCell ref="M3249:M3250"/>
    <mergeCell ref="O3249:O3250"/>
    <mergeCell ref="Q3249:Q3250"/>
    <mergeCell ref="H3253:H3254"/>
    <mergeCell ref="I3253:I3254"/>
    <mergeCell ref="J3253:J3254"/>
    <mergeCell ref="K3253:K3254"/>
    <mergeCell ref="M3253:M3254"/>
    <mergeCell ref="O3253:O3254"/>
    <mergeCell ref="H3249:H3250"/>
    <mergeCell ref="H3251:H3252"/>
    <mergeCell ref="I3251:I3252"/>
    <mergeCell ref="J3251:J3252"/>
    <mergeCell ref="K3251:K3252"/>
    <mergeCell ref="M3251:M3252"/>
    <mergeCell ref="O3251:O3252"/>
    <mergeCell ref="L3447:L3448"/>
    <mergeCell ref="M3447:M3448"/>
    <mergeCell ref="J3447:J3448"/>
    <mergeCell ref="K3447:K3448"/>
    <mergeCell ref="I3466:I3467"/>
    <mergeCell ref="J3466:J3467"/>
    <mergeCell ref="K3466:K3467"/>
    <mergeCell ref="L3466:L3467"/>
    <mergeCell ref="M3466:M3467"/>
    <mergeCell ref="N3548:N3549"/>
    <mergeCell ref="O3548:O3549"/>
    <mergeCell ref="G3555:G3556"/>
    <mergeCell ref="I3555:I3556"/>
    <mergeCell ref="M3555:M3556"/>
    <mergeCell ref="O3555:O3556"/>
    <mergeCell ref="Q3555:Q3556"/>
    <mergeCell ref="R3555:R3556"/>
    <mergeCell ref="S3555:S3556"/>
    <mergeCell ref="B3537:R3537"/>
    <mergeCell ref="S3537:S3538"/>
    <mergeCell ref="B3539:S3539"/>
    <mergeCell ref="B3540:D3540"/>
    <mergeCell ref="O3540:S3540"/>
    <mergeCell ref="R3541:S3541"/>
    <mergeCell ref="B3542:B3554"/>
    <mergeCell ref="G3567:G3568"/>
    <mergeCell ref="I3567:I3568"/>
    <mergeCell ref="M3567:M3568"/>
    <mergeCell ref="O3567:O3568"/>
    <mergeCell ref="Q3567:Q3568"/>
    <mergeCell ref="R3567:R3568"/>
    <mergeCell ref="S3567:S3568"/>
    <mergeCell ref="P3548:P3549"/>
    <mergeCell ref="Q3548:Q3549"/>
    <mergeCell ref="R3560:R3563"/>
    <mergeCell ref="P3561:P3562"/>
    <mergeCell ref="Q3561:Q3562"/>
    <mergeCell ref="R3565:R3566"/>
    <mergeCell ref="S3565:S3566"/>
    <mergeCell ref="L3573:L3574"/>
    <mergeCell ref="M3573:M3574"/>
    <mergeCell ref="N3573:N3574"/>
    <mergeCell ref="O3573:O3574"/>
    <mergeCell ref="P3573:P3574"/>
    <mergeCell ref="Q3573:Q3574"/>
    <mergeCell ref="R3578:R3579"/>
    <mergeCell ref="S3578:S3579"/>
    <mergeCell ref="G3580:G3581"/>
    <mergeCell ref="I3580:I3581"/>
    <mergeCell ref="M3580:M3581"/>
    <mergeCell ref="O3580:O3581"/>
    <mergeCell ref="Q3580:Q3581"/>
    <mergeCell ref="R3580:R3581"/>
    <mergeCell ref="S3580:S3581"/>
    <mergeCell ref="Q3609:Q3610"/>
    <mergeCell ref="B3634:S3658"/>
    <mergeCell ref="B3659:R3659"/>
    <mergeCell ref="S3659:S3660"/>
    <mergeCell ref="B3661:S3661"/>
    <mergeCell ref="I3609:I3610"/>
    <mergeCell ref="J3609:J3610"/>
    <mergeCell ref="K3609:K3610"/>
    <mergeCell ref="L3609:L3610"/>
    <mergeCell ref="M3609:M3610"/>
    <mergeCell ref="N3609:N3610"/>
    <mergeCell ref="O3609:O3610"/>
    <mergeCell ref="C3542:C3551"/>
    <mergeCell ref="D3542:D3554"/>
    <mergeCell ref="C3552:C3554"/>
    <mergeCell ref="C3555:C3563"/>
    <mergeCell ref="D3555:D3566"/>
    <mergeCell ref="E3555:E3556"/>
    <mergeCell ref="C3564:C3566"/>
    <mergeCell ref="C3577:C3579"/>
    <mergeCell ref="E3580:E3581"/>
    <mergeCell ref="E3587:E3590"/>
    <mergeCell ref="F3588:F3589"/>
    <mergeCell ref="G3588:G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Q3588:Q3589"/>
    <mergeCell ref="B3555:B3566"/>
    <mergeCell ref="B3567:B3579"/>
    <mergeCell ref="C3567:C3576"/>
    <mergeCell ref="D3567:D3579"/>
    <mergeCell ref="B3580:B3597"/>
    <mergeCell ref="C3580:C3594"/>
    <mergeCell ref="D3580:D3597"/>
    <mergeCell ref="B3598:R3598"/>
    <mergeCell ref="S3598:S3599"/>
    <mergeCell ref="B3600:S3600"/>
    <mergeCell ref="O3601:S3601"/>
    <mergeCell ref="R3602:S3602"/>
    <mergeCell ref="R3603:R3604"/>
    <mergeCell ref="S3603:S3604"/>
    <mergeCell ref="C3603:C3612"/>
    <mergeCell ref="C3613:C3615"/>
    <mergeCell ref="C3595:C3597"/>
    <mergeCell ref="B3601:D3601"/>
    <mergeCell ref="B3603:B3615"/>
    <mergeCell ref="D3603:D3615"/>
    <mergeCell ref="E3609:E3610"/>
    <mergeCell ref="F3609:F3610"/>
    <mergeCell ref="G3609:G3610"/>
    <mergeCell ref="S3278:S3280"/>
    <mergeCell ref="S3281:S3282"/>
    <mergeCell ref="S3283:S3287"/>
    <mergeCell ref="S3293:S3294"/>
    <mergeCell ref="S3298:S3300"/>
    <mergeCell ref="S3301:S3303"/>
    <mergeCell ref="S3304:S3308"/>
    <mergeCell ref="S3311:S3313"/>
    <mergeCell ref="S3314:S3316"/>
    <mergeCell ref="S3319:S3323"/>
    <mergeCell ref="S3326:S3330"/>
    <mergeCell ref="S3331:S3335"/>
    <mergeCell ref="S3338:S3340"/>
    <mergeCell ref="S3341:S3343"/>
    <mergeCell ref="O3371:O3372"/>
    <mergeCell ref="Q3371:Q3372"/>
    <mergeCell ref="B3354:R3354"/>
    <mergeCell ref="B3356:S3356"/>
    <mergeCell ref="B3357:D3357"/>
    <mergeCell ref="O3357:S3357"/>
    <mergeCell ref="H3371:H3372"/>
    <mergeCell ref="I3371:I3372"/>
    <mergeCell ref="J3371:J3372"/>
    <mergeCell ref="R3371:R3372"/>
    <mergeCell ref="K3371:K3372"/>
    <mergeCell ref="M3371:M3372"/>
    <mergeCell ref="H3396:H3397"/>
    <mergeCell ref="I3396:I3397"/>
    <mergeCell ref="J3396:J3397"/>
    <mergeCell ref="K3396:K3397"/>
    <mergeCell ref="M3396:M3397"/>
    <mergeCell ref="O3396:O3397"/>
    <mergeCell ref="Q3396:Q3397"/>
    <mergeCell ref="B3415:R3415"/>
    <mergeCell ref="S3415:S3416"/>
    <mergeCell ref="B3417:S3417"/>
    <mergeCell ref="B3418:D3418"/>
    <mergeCell ref="O3418:S3418"/>
    <mergeCell ref="R3428:R3429"/>
    <mergeCell ref="S3428:S3429"/>
    <mergeCell ref="O3489:O3490"/>
    <mergeCell ref="P3489:P3490"/>
    <mergeCell ref="Q3489:Q3490"/>
    <mergeCell ref="H3489:H3490"/>
    <mergeCell ref="I3489:I3490"/>
    <mergeCell ref="J3489:J3490"/>
    <mergeCell ref="K3489:K3490"/>
    <mergeCell ref="L3489:L3490"/>
    <mergeCell ref="M3489:M3490"/>
    <mergeCell ref="N3489:N3490"/>
    <mergeCell ref="R3419:S3419"/>
    <mergeCell ref="R3420:R3421"/>
    <mergeCell ref="H3428:H3429"/>
    <mergeCell ref="I3428:I3429"/>
    <mergeCell ref="J3428:J3429"/>
    <mergeCell ref="K3428:K3429"/>
    <mergeCell ref="M3428:M3429"/>
    <mergeCell ref="N3447:N3448"/>
    <mergeCell ref="O3447:O3448"/>
    <mergeCell ref="P3447:P3448"/>
    <mergeCell ref="Q3447:Q3448"/>
    <mergeCell ref="R3447:R3448"/>
    <mergeCell ref="O3428:O3429"/>
    <mergeCell ref="Q3428:Q3429"/>
    <mergeCell ref="H3443:H3444"/>
    <mergeCell ref="I3443:I3444"/>
    <mergeCell ref="J3443:J3444"/>
    <mergeCell ref="K3443:K3444"/>
    <mergeCell ref="I3447:I3448"/>
    <mergeCell ref="B3479:D3479"/>
    <mergeCell ref="O3479:S3479"/>
    <mergeCell ref="N3466:N3467"/>
    <mergeCell ref="O3466:O3467"/>
    <mergeCell ref="P3466:P3467"/>
    <mergeCell ref="Q3466:Q3467"/>
    <mergeCell ref="R3466:R3467"/>
    <mergeCell ref="B3476:R3476"/>
    <mergeCell ref="B3478:S3478"/>
    <mergeCell ref="R3542:R3543"/>
    <mergeCell ref="S3542:S3543"/>
    <mergeCell ref="E3543:E3544"/>
    <mergeCell ref="G3543:G3544"/>
    <mergeCell ref="I3543:I3544"/>
    <mergeCell ref="M3543:M3544"/>
    <mergeCell ref="O3543:O3544"/>
    <mergeCell ref="Q3543:Q3544"/>
    <mergeCell ref="E3547:E3550"/>
    <mergeCell ref="F3548:F3549"/>
    <mergeCell ref="G3548:G3549"/>
    <mergeCell ref="I3548:I3549"/>
    <mergeCell ref="J3548:J3549"/>
    <mergeCell ref="K3548:K3549"/>
    <mergeCell ref="L3548:L3549"/>
    <mergeCell ref="M3548:M3549"/>
    <mergeCell ref="M3561:M3562"/>
    <mergeCell ref="N3561:N3562"/>
    <mergeCell ref="O3561:O3562"/>
    <mergeCell ref="E3560:E3563"/>
    <mergeCell ref="F3561:F3562"/>
    <mergeCell ref="G3561:G3562"/>
    <mergeCell ref="I3561:I3562"/>
    <mergeCell ref="J3561:J3562"/>
    <mergeCell ref="K3561:K3562"/>
    <mergeCell ref="L3561:L3562"/>
    <mergeCell ref="R3569:R3570"/>
    <mergeCell ref="S3569:S3571"/>
    <mergeCell ref="G3571:G3572"/>
    <mergeCell ref="I3571:I3572"/>
    <mergeCell ref="E3567:E3568"/>
    <mergeCell ref="E3572:E3575"/>
    <mergeCell ref="F3573:F3574"/>
    <mergeCell ref="G3573:G3574"/>
    <mergeCell ref="I3573:I3574"/>
    <mergeCell ref="J3573:J3574"/>
    <mergeCell ref="K3573:K3574"/>
    <mergeCell ref="R3607:R3608"/>
    <mergeCell ref="S3607:S3608"/>
    <mergeCell ref="R3605:R3606"/>
    <mergeCell ref="S3605:S3606"/>
    <mergeCell ref="G3607:G3608"/>
    <mergeCell ref="K3607:K3608"/>
    <mergeCell ref="M3607:M3608"/>
    <mergeCell ref="O3607:O3608"/>
    <mergeCell ref="Q3607:Q3608"/>
    <mergeCell ref="R2444:R2445"/>
    <mergeCell ref="S2444:S2446"/>
    <mergeCell ref="R2447:R2448"/>
    <mergeCell ref="S2447:S2448"/>
    <mergeCell ref="R2449:R2450"/>
    <mergeCell ref="S2449:S2451"/>
    <mergeCell ref="F2452:F2453"/>
    <mergeCell ref="G2452:G2453"/>
    <mergeCell ref="H2452:H2453"/>
    <mergeCell ref="I2452:I2453"/>
    <mergeCell ref="K2452:K2453"/>
    <mergeCell ref="M2452:M2453"/>
    <mergeCell ref="R2452:R2453"/>
    <mergeCell ref="S2452:S2453"/>
    <mergeCell ref="P2492:P2493"/>
    <mergeCell ref="Q2492:Q2493"/>
    <mergeCell ref="I2492:I2493"/>
    <mergeCell ref="J2492:J2493"/>
    <mergeCell ref="K2492:K2493"/>
    <mergeCell ref="L2492:L2493"/>
    <mergeCell ref="M2492:M2493"/>
    <mergeCell ref="N2492:N2493"/>
    <mergeCell ref="O2492:O2493"/>
    <mergeCell ref="S2493:S2499"/>
    <mergeCell ref="S2500:S2501"/>
    <mergeCell ref="S2471:S2473"/>
    <mergeCell ref="S2474:S2475"/>
    <mergeCell ref="S2476:S2478"/>
    <mergeCell ref="S2479:S2481"/>
    <mergeCell ref="S2482:S2484"/>
    <mergeCell ref="S2486:S2487"/>
    <mergeCell ref="S2488:S2490"/>
    <mergeCell ref="R2505:R2506"/>
    <mergeCell ref="S2505:S2506"/>
    <mergeCell ref="S2491:S2492"/>
    <mergeCell ref="R2493:R2494"/>
    <mergeCell ref="B2500:R2500"/>
    <mergeCell ref="B2502:S2502"/>
    <mergeCell ref="B2503:D2503"/>
    <mergeCell ref="O2503:S2503"/>
    <mergeCell ref="R2504:S2504"/>
    <mergeCell ref="S2598:S2602"/>
    <mergeCell ref="S2603:S2605"/>
    <mergeCell ref="N2606:N2607"/>
    <mergeCell ref="O2606:O2607"/>
    <mergeCell ref="P2606:P2607"/>
    <mergeCell ref="Q2606:Q2607"/>
    <mergeCell ref="R2606:R2607"/>
    <mergeCell ref="R2603:R2604"/>
    <mergeCell ref="R2612:R2613"/>
    <mergeCell ref="B2622:R2622"/>
    <mergeCell ref="B2624:S2624"/>
    <mergeCell ref="B2625:D2625"/>
    <mergeCell ref="O2625:S2625"/>
    <mergeCell ref="S2612:S2614"/>
    <mergeCell ref="S2622:S2623"/>
    <mergeCell ref="R2626:S2626"/>
    <mergeCell ref="R2627:R2628"/>
    <mergeCell ref="S2627:S2629"/>
    <mergeCell ref="R2630:R2631"/>
    <mergeCell ref="S2630:S2634"/>
    <mergeCell ref="R2577:R2578"/>
    <mergeCell ref="R2582:R2583"/>
    <mergeCell ref="S2582:S2584"/>
    <mergeCell ref="R2593:R2594"/>
    <mergeCell ref="S2593:S2597"/>
    <mergeCell ref="R2598:R2599"/>
    <mergeCell ref="S2606:S2611"/>
    <mergeCell ref="R2523:R2524"/>
    <mergeCell ref="R2525:R2526"/>
    <mergeCell ref="S2525:S2529"/>
    <mergeCell ref="R2530:R2531"/>
    <mergeCell ref="S2530:S2532"/>
    <mergeCell ref="R2533:R2534"/>
    <mergeCell ref="S2533:S2535"/>
    <mergeCell ref="O2541:O2543"/>
    <mergeCell ref="O2544:O2545"/>
    <mergeCell ref="N2550:N2551"/>
    <mergeCell ref="O2550:O2551"/>
    <mergeCell ref="P2550:P2551"/>
    <mergeCell ref="R2536:R2537"/>
    <mergeCell ref="S2536:S2537"/>
    <mergeCell ref="P2541:P2543"/>
    <mergeCell ref="R2541:R2542"/>
    <mergeCell ref="S2541:S2542"/>
    <mergeCell ref="S2543:S2547"/>
    <mergeCell ref="P2544:P2545"/>
    <mergeCell ref="R2543:R2544"/>
    <mergeCell ref="R2548:R2549"/>
    <mergeCell ref="S2548:S2550"/>
    <mergeCell ref="Q2550:Q2551"/>
    <mergeCell ref="R2551:R2552"/>
    <mergeCell ref="S2551:S2553"/>
    <mergeCell ref="R2554:R2555"/>
    <mergeCell ref="P2578:P2579"/>
    <mergeCell ref="Q2578:Q2579"/>
    <mergeCell ref="S2569:S2573"/>
    <mergeCell ref="S2574:S2576"/>
    <mergeCell ref="S2577:S2581"/>
    <mergeCell ref="L2578:L2579"/>
    <mergeCell ref="M2578:M2579"/>
    <mergeCell ref="N2578:N2579"/>
    <mergeCell ref="O2578:O2579"/>
    <mergeCell ref="S2554:S2556"/>
    <mergeCell ref="S2561:S2562"/>
    <mergeCell ref="R2565:S2565"/>
    <mergeCell ref="R2566:R2567"/>
    <mergeCell ref="S2566:S2568"/>
    <mergeCell ref="R2569:R2570"/>
    <mergeCell ref="R2574:R2575"/>
    <mergeCell ref="K2635:K2636"/>
    <mergeCell ref="L2635:L2636"/>
    <mergeCell ref="G2632:G2634"/>
    <mergeCell ref="I2632:I2634"/>
    <mergeCell ref="F2635:F2636"/>
    <mergeCell ref="G2635:G2636"/>
    <mergeCell ref="H2635:H2636"/>
    <mergeCell ref="I2635:I2636"/>
    <mergeCell ref="J2635:J2636"/>
    <mergeCell ref="S2789:S2793"/>
    <mergeCell ref="S2794:S2796"/>
    <mergeCell ref="S2759:S2763"/>
    <mergeCell ref="S2764:S2766"/>
    <mergeCell ref="S2767:S2773"/>
    <mergeCell ref="S2774:S2776"/>
    <mergeCell ref="S2777:S2781"/>
    <mergeCell ref="S2782:S2784"/>
    <mergeCell ref="S2786:S2788"/>
    <mergeCell ref="O2729:O2730"/>
    <mergeCell ref="P2729:P2730"/>
    <mergeCell ref="R2731:R2732"/>
    <mergeCell ref="S2731:S2733"/>
    <mergeCell ref="R2734:R2735"/>
    <mergeCell ref="S2734:S2740"/>
    <mergeCell ref="S2744:S2745"/>
    <mergeCell ref="O2760:O2761"/>
    <mergeCell ref="P2760:P2761"/>
    <mergeCell ref="Q2760:Q2761"/>
    <mergeCell ref="R2767:R2768"/>
    <mergeCell ref="R2774:R2775"/>
    <mergeCell ref="R2777:R2778"/>
    <mergeCell ref="R2782:R2783"/>
    <mergeCell ref="R2786:R2787"/>
    <mergeCell ref="R2789:R2790"/>
    <mergeCell ref="R2748:S2748"/>
    <mergeCell ref="R2749:R2750"/>
    <mergeCell ref="S2749:S2753"/>
    <mergeCell ref="R2754:R2755"/>
    <mergeCell ref="S2754:S2758"/>
    <mergeCell ref="R2759:R2760"/>
    <mergeCell ref="R2764:R2765"/>
    <mergeCell ref="I2757:I2759"/>
    <mergeCell ref="I2760:I2761"/>
    <mergeCell ref="J2760:J2761"/>
    <mergeCell ref="K2760:K2761"/>
    <mergeCell ref="L2760:L2761"/>
    <mergeCell ref="M2760:M2761"/>
    <mergeCell ref="N2760:N2761"/>
    <mergeCell ref="P2794:P2795"/>
    <mergeCell ref="Q2794:Q2795"/>
    <mergeCell ref="R2794:R2795"/>
    <mergeCell ref="I2794:I2795"/>
    <mergeCell ref="J2794:J2795"/>
    <mergeCell ref="K2794:K2795"/>
    <mergeCell ref="L2794:L2795"/>
    <mergeCell ref="M2794:M2795"/>
    <mergeCell ref="N2794:N2795"/>
    <mergeCell ref="O2794:O2795"/>
    <mergeCell ref="P2778:P2779"/>
    <mergeCell ref="Q2778:Q2779"/>
    <mergeCell ref="I2778:I2779"/>
    <mergeCell ref="J2778:J2779"/>
    <mergeCell ref="K2778:K2779"/>
    <mergeCell ref="L2778:L2779"/>
    <mergeCell ref="M2778:M2779"/>
    <mergeCell ref="N2778:N2779"/>
    <mergeCell ref="O2778:O2779"/>
    <mergeCell ref="B2805:R2805"/>
    <mergeCell ref="S2805:S2806"/>
    <mergeCell ref="B2807:S2807"/>
    <mergeCell ref="B2808:D2808"/>
    <mergeCell ref="O2808:S2808"/>
    <mergeCell ref="R2809:S2809"/>
    <mergeCell ref="S2810:S2814"/>
    <mergeCell ref="M2835:M2836"/>
    <mergeCell ref="N2835:N2836"/>
    <mergeCell ref="O2835:O2836"/>
    <mergeCell ref="P2835:P2836"/>
    <mergeCell ref="B2868:S2868"/>
    <mergeCell ref="B2869:D2869"/>
    <mergeCell ref="O2869:S2869"/>
    <mergeCell ref="S2826:S2830"/>
    <mergeCell ref="S2831:S2833"/>
    <mergeCell ref="I2832:I2834"/>
    <mergeCell ref="I2835:I2836"/>
    <mergeCell ref="J2835:J2836"/>
    <mergeCell ref="K2835:K2836"/>
    <mergeCell ref="L2835:L2836"/>
    <mergeCell ref="Q2835:Q2836"/>
    <mergeCell ref="R2810:R2811"/>
    <mergeCell ref="R2815:R2816"/>
    <mergeCell ref="S2815:S2820"/>
    <mergeCell ref="R2821:R2822"/>
    <mergeCell ref="S2821:S2825"/>
    <mergeCell ref="R2826:R2827"/>
    <mergeCell ref="R2831:R2832"/>
    <mergeCell ref="S2866:S2867"/>
    <mergeCell ref="R2870:S2870"/>
    <mergeCell ref="R2871:R2872"/>
    <mergeCell ref="S2871:S2875"/>
    <mergeCell ref="R2876:R2877"/>
    <mergeCell ref="S2876:S2880"/>
    <mergeCell ref="S2881:S2883"/>
    <mergeCell ref="S2884:S2885"/>
    <mergeCell ref="S2886:S2892"/>
    <mergeCell ref="G2892:I2893"/>
    <mergeCell ref="K2892:M2893"/>
    <mergeCell ref="I2894:I2896"/>
    <mergeCell ref="K2894:K2896"/>
    <mergeCell ref="M2894:M2896"/>
    <mergeCell ref="O2897:O2898"/>
    <mergeCell ref="P2897:P2898"/>
    <mergeCell ref="Q2897:Q2898"/>
    <mergeCell ref="H2897:H2898"/>
    <mergeCell ref="I2897:I2898"/>
    <mergeCell ref="J2897:J2898"/>
    <mergeCell ref="K2897:K2898"/>
    <mergeCell ref="L2897:L2898"/>
    <mergeCell ref="M2897:M2898"/>
    <mergeCell ref="N2897:N2898"/>
    <mergeCell ref="R2881:R2882"/>
    <mergeCell ref="R2884:R2885"/>
    <mergeCell ref="R2886:R2887"/>
    <mergeCell ref="R2893:R2894"/>
    <mergeCell ref="S2893:S2895"/>
    <mergeCell ref="R2896:R2897"/>
    <mergeCell ref="R2899:R2900"/>
    <mergeCell ref="S2896:S2898"/>
    <mergeCell ref="S2899:S2904"/>
    <mergeCell ref="S2927:S2928"/>
    <mergeCell ref="B2929:S2929"/>
    <mergeCell ref="B2930:D2930"/>
    <mergeCell ref="O2930:S2930"/>
    <mergeCell ref="R2931:S2931"/>
    <mergeCell ref="S2947:S2949"/>
    <mergeCell ref="S2950:S2952"/>
    <mergeCell ref="R2944:R2945"/>
    <mergeCell ref="R2947:R2948"/>
    <mergeCell ref="R2950:R2951"/>
    <mergeCell ref="G2952:I2953"/>
    <mergeCell ref="K2952:M2953"/>
    <mergeCell ref="O2952:Q2953"/>
    <mergeCell ref="R2953:R2954"/>
    <mergeCell ref="K2957:K2958"/>
    <mergeCell ref="L2957:L2958"/>
    <mergeCell ref="M2957:M2958"/>
    <mergeCell ref="N2957:N2958"/>
    <mergeCell ref="O2957:O2958"/>
    <mergeCell ref="P2957:P2958"/>
    <mergeCell ref="B2990:S2990"/>
    <mergeCell ref="B2991:D2991"/>
    <mergeCell ref="O2991:S2991"/>
    <mergeCell ref="I2954:I2956"/>
    <mergeCell ref="K2954:K2956"/>
    <mergeCell ref="M2954:M2956"/>
    <mergeCell ref="O2954:O2956"/>
    <mergeCell ref="Q2954:Q2956"/>
    <mergeCell ref="I2957:I2958"/>
    <mergeCell ref="J2957:J2958"/>
    <mergeCell ref="Q2957:Q2958"/>
    <mergeCell ref="R2932:R2933"/>
    <mergeCell ref="S2932:S2936"/>
    <mergeCell ref="R2937:R2938"/>
    <mergeCell ref="S2937:S2941"/>
    <mergeCell ref="R2942:R2943"/>
    <mergeCell ref="S2942:S2943"/>
    <mergeCell ref="S2944:S2946"/>
    <mergeCell ref="S2953:S2959"/>
    <mergeCell ref="R2960:R2961"/>
    <mergeCell ref="S2960:S2962"/>
    <mergeCell ref="R2963:R2964"/>
    <mergeCell ref="S2963:S2969"/>
    <mergeCell ref="S2988:S2989"/>
    <mergeCell ref="R2992:S2992"/>
    <mergeCell ref="R2993:R2994"/>
    <mergeCell ref="S2993:S2997"/>
    <mergeCell ref="R2998:R2999"/>
    <mergeCell ref="S2998:S3002"/>
    <mergeCell ref="R3003:R3004"/>
    <mergeCell ref="S3003:S3005"/>
    <mergeCell ref="S3006:S3007"/>
    <mergeCell ref="R3006:R3007"/>
    <mergeCell ref="R3008:R3009"/>
    <mergeCell ref="G3015:I3016"/>
    <mergeCell ref="K3015:M3016"/>
    <mergeCell ref="I3017:I3019"/>
    <mergeCell ref="K3017:K3019"/>
    <mergeCell ref="M3017:M3019"/>
    <mergeCell ref="O3020:O3021"/>
    <mergeCell ref="P3020:P3021"/>
    <mergeCell ref="Q3020:Q3021"/>
    <mergeCell ref="K3020:K3021"/>
    <mergeCell ref="K3023:K3024"/>
    <mergeCell ref="K3025:K3026"/>
    <mergeCell ref="I3023:I3024"/>
    <mergeCell ref="I3025:I3026"/>
    <mergeCell ref="B3049:R3049"/>
    <mergeCell ref="B3051:S3051"/>
    <mergeCell ref="B3052:D3052"/>
    <mergeCell ref="O3052:S3052"/>
    <mergeCell ref="R3053:S3053"/>
    <mergeCell ref="H3020:H3021"/>
    <mergeCell ref="I3020:I3021"/>
    <mergeCell ref="J3020:J3021"/>
    <mergeCell ref="L3020:L3021"/>
    <mergeCell ref="M3020:M3021"/>
    <mergeCell ref="N3020:N3021"/>
    <mergeCell ref="M3023:M3024"/>
    <mergeCell ref="M3025:M3026"/>
    <mergeCell ref="R3015:R3016"/>
    <mergeCell ref="R3018:R3019"/>
    <mergeCell ref="R3021:R3022"/>
    <mergeCell ref="R3054:R3055"/>
    <mergeCell ref="R3059:R3060"/>
    <mergeCell ref="R3062:R3063"/>
    <mergeCell ref="R3064:R3065"/>
    <mergeCell ref="M3127:M3128"/>
    <mergeCell ref="M3130:M3131"/>
    <mergeCell ref="I3125:I3126"/>
    <mergeCell ref="I3127:I3128"/>
    <mergeCell ref="J3127:J3128"/>
    <mergeCell ref="K3127:K3128"/>
    <mergeCell ref="L3127:L3128"/>
    <mergeCell ref="N3127:N3128"/>
    <mergeCell ref="K3130:K3131"/>
    <mergeCell ref="K3081:K3082"/>
    <mergeCell ref="M3081:M3082"/>
    <mergeCell ref="R3067:R3068"/>
    <mergeCell ref="S3067:S3068"/>
    <mergeCell ref="R3069:R3070"/>
    <mergeCell ref="I3079:I3080"/>
    <mergeCell ref="H3081:H3082"/>
    <mergeCell ref="I3081:I3082"/>
    <mergeCell ref="J3081:J3082"/>
    <mergeCell ref="O3081:O3082"/>
    <mergeCell ref="Q3081:Q3082"/>
    <mergeCell ref="B3110:R3110"/>
    <mergeCell ref="S3110:S3111"/>
    <mergeCell ref="B3112:S3112"/>
    <mergeCell ref="B3113:D3113"/>
    <mergeCell ref="O3113:S3113"/>
    <mergeCell ref="O3127:O3128"/>
    <mergeCell ref="P3127:P3128"/>
    <mergeCell ref="Q3127:Q3128"/>
    <mergeCell ref="R3114:S3114"/>
    <mergeCell ref="R3115:R3116"/>
    <mergeCell ref="S3115:S3117"/>
    <mergeCell ref="R3118:R3119"/>
    <mergeCell ref="S3118:S3119"/>
    <mergeCell ref="R3120:R3121"/>
    <mergeCell ref="R3125:R3126"/>
    <mergeCell ref="K3132:K3133"/>
    <mergeCell ref="M3132:M3133"/>
    <mergeCell ref="R3130:R3131"/>
    <mergeCell ref="S3130:S3131"/>
    <mergeCell ref="R3132:R3133"/>
    <mergeCell ref="R3135:R3136"/>
    <mergeCell ref="R3138:R3139"/>
    <mergeCell ref="R3141:R3142"/>
    <mergeCell ref="S3144:S3145"/>
    <mergeCell ref="I3198:I3199"/>
    <mergeCell ref="K3198:K3199"/>
    <mergeCell ref="J3182:J3183"/>
    <mergeCell ref="K3182:K3183"/>
    <mergeCell ref="H3185:H3186"/>
    <mergeCell ref="I3185:I3186"/>
    <mergeCell ref="H3187:H3188"/>
    <mergeCell ref="I3187:I3188"/>
    <mergeCell ref="H3198:H3199"/>
    <mergeCell ref="L3155:L3156"/>
    <mergeCell ref="M3155:M3156"/>
    <mergeCell ref="N3155:N3156"/>
    <mergeCell ref="O3155:O3156"/>
    <mergeCell ref="R3144:R3145"/>
    <mergeCell ref="R3146:R3147"/>
    <mergeCell ref="R3151:R3152"/>
    <mergeCell ref="I3153:I3154"/>
    <mergeCell ref="I3155:I3156"/>
    <mergeCell ref="J3155:J3156"/>
    <mergeCell ref="K3155:K3156"/>
    <mergeCell ref="P3155:P3156"/>
    <mergeCell ref="Q3155:Q3156"/>
    <mergeCell ref="R3156:R3157"/>
    <mergeCell ref="R3158:R3159"/>
    <mergeCell ref="R3162:R3163"/>
    <mergeCell ref="R3165:R3166"/>
    <mergeCell ref="B3171:R3171"/>
    <mergeCell ref="M3182:M3183"/>
    <mergeCell ref="O3182:O3183"/>
    <mergeCell ref="L3198:L3199"/>
    <mergeCell ref="M3198:M3199"/>
    <mergeCell ref="N3198:N3199"/>
    <mergeCell ref="O3198:O3199"/>
    <mergeCell ref="P3198:P3199"/>
    <mergeCell ref="B3173:S3173"/>
    <mergeCell ref="B3174:D3174"/>
    <mergeCell ref="O3174:S3174"/>
    <mergeCell ref="R3175:S3175"/>
    <mergeCell ref="R3176:R3177"/>
    <mergeCell ref="R3179:R3180"/>
    <mergeCell ref="I3182:I3183"/>
    <mergeCell ref="S3182:S3183"/>
    <mergeCell ref="Q3182:Q3183"/>
    <mergeCell ref="R3182:R3183"/>
    <mergeCell ref="R3184:R3185"/>
    <mergeCell ref="R3187:R3188"/>
    <mergeCell ref="R3191:R3192"/>
    <mergeCell ref="R3194:R3195"/>
    <mergeCell ref="S3197:S3198"/>
    <mergeCell ref="M3338:M3339"/>
    <mergeCell ref="O3338:O3339"/>
    <mergeCell ref="R3331:R3332"/>
    <mergeCell ref="R3336:R3337"/>
    <mergeCell ref="S3336:S3337"/>
    <mergeCell ref="H3338:H3339"/>
    <mergeCell ref="I3338:I3339"/>
    <mergeCell ref="J3338:J3339"/>
    <mergeCell ref="K3338:K3339"/>
    <mergeCell ref="R3268:R3269"/>
    <mergeCell ref="R3273:R3274"/>
    <mergeCell ref="H3275:H3276"/>
    <mergeCell ref="I3275:I3276"/>
    <mergeCell ref="J3275:J3276"/>
    <mergeCell ref="K3275:K3276"/>
    <mergeCell ref="M3275:M3276"/>
    <mergeCell ref="R3275:R3276"/>
    <mergeCell ref="B3296:D3296"/>
    <mergeCell ref="O3296:S3296"/>
    <mergeCell ref="R3297:S3297"/>
    <mergeCell ref="R3298:R3299"/>
    <mergeCell ref="R3301:R3302"/>
    <mergeCell ref="R3304:R3305"/>
    <mergeCell ref="O3275:O3276"/>
    <mergeCell ref="Q3275:Q3276"/>
    <mergeCell ref="R3278:R3279"/>
    <mergeCell ref="R3281:R3282"/>
    <mergeCell ref="R3283:R3284"/>
    <mergeCell ref="B3293:R3293"/>
    <mergeCell ref="B3295:S3295"/>
    <mergeCell ref="Q3251:Q3252"/>
    <mergeCell ref="R3252:R3253"/>
    <mergeCell ref="Q3253:Q3254"/>
    <mergeCell ref="R3255:R3256"/>
    <mergeCell ref="R3258:R3259"/>
    <mergeCell ref="R3262:R3263"/>
    <mergeCell ref="R3265:R3266"/>
    <mergeCell ref="R3309:R3310"/>
    <mergeCell ref="S3309:S3310"/>
    <mergeCell ref="H3311:H3312"/>
    <mergeCell ref="I3311:I3312"/>
    <mergeCell ref="J3311:J3312"/>
    <mergeCell ref="K3311:K3312"/>
    <mergeCell ref="M3311:M3312"/>
    <mergeCell ref="R3311:R3312"/>
    <mergeCell ref="O3311:O3312"/>
    <mergeCell ref="Q3311:Q3312"/>
    <mergeCell ref="R3314:R3315"/>
    <mergeCell ref="R3317:R3318"/>
    <mergeCell ref="S3317:S3318"/>
    <mergeCell ref="R3319:R3320"/>
    <mergeCell ref="R3326:R3327"/>
    <mergeCell ref="Q3338:Q3339"/>
    <mergeCell ref="R3338:R3339"/>
  </mergeCells>
  <printOptions/>
  <pageMargins bottom="0.0" footer="0.0" header="0.0" left="0.7874015748031495" right="0.0" top="3.543307086614173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4.29"/>
    <col customWidth="1" min="4" max="4" width="11.43"/>
    <col customWidth="1" min="5" max="5" width="6.0"/>
    <col customWidth="1" hidden="1" min="6" max="6" width="10.71"/>
    <col customWidth="1" min="7" max="7" width="9.71"/>
    <col customWidth="1" hidden="1" min="8" max="8" width="9.71"/>
    <col customWidth="1" min="9" max="9" width="9.71"/>
    <col customWidth="1" hidden="1" min="10" max="10" width="9.71"/>
    <col customWidth="1" min="11" max="11" width="9.71"/>
    <col customWidth="1" hidden="1" min="12" max="12" width="9.71"/>
    <col customWidth="1" min="13" max="13" width="9.71"/>
    <col customWidth="1" hidden="1" min="14" max="14" width="9.71"/>
    <col customWidth="1" min="15" max="15" width="9.71"/>
    <col customWidth="1" hidden="1" min="16" max="16" width="9.71"/>
    <col customWidth="1" min="17" max="17" width="9.71"/>
    <col customWidth="1" min="18" max="18" width="2.0"/>
    <col customWidth="1" min="19" max="19" width="32.71"/>
    <col customWidth="1" hidden="1" min="20" max="20" width="5.57"/>
    <col customWidth="1" hidden="1" min="21" max="21" width="33.29"/>
    <col customWidth="1" hidden="1" min="22" max="39" width="9.14"/>
  </cols>
  <sheetData>
    <row r="1" ht="61.5" customHeight="1">
      <c r="A1" s="1"/>
      <c r="B1" s="2"/>
      <c r="C1" s="3"/>
      <c r="D1" s="3"/>
      <c r="E1" s="61"/>
      <c r="F1" s="61"/>
      <c r="G1" s="61"/>
      <c r="H1" s="61"/>
      <c r="I1" s="61"/>
      <c r="J1" s="61"/>
      <c r="K1" s="61"/>
      <c r="L1" s="61"/>
      <c r="M1" s="61"/>
      <c r="N1" s="61"/>
      <c r="O1" s="62" t="s">
        <v>824</v>
      </c>
      <c r="P1" s="63"/>
      <c r="Q1" s="63"/>
      <c r="R1" s="63"/>
      <c r="S1" s="6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34.5" customHeight="1">
      <c r="A2" s="7"/>
      <c r="B2" s="65" t="s">
        <v>6</v>
      </c>
      <c r="C2" s="65" t="s">
        <v>7</v>
      </c>
      <c r="D2" s="65" t="s">
        <v>8</v>
      </c>
      <c r="E2" s="65" t="s">
        <v>9</v>
      </c>
      <c r="F2" s="66" t="s">
        <v>10</v>
      </c>
      <c r="G2" s="67" t="s">
        <v>11</v>
      </c>
      <c r="H2" s="66" t="s">
        <v>10</v>
      </c>
      <c r="I2" s="67" t="s">
        <v>12</v>
      </c>
      <c r="J2" s="66" t="s">
        <v>10</v>
      </c>
      <c r="K2" s="67" t="s">
        <v>13</v>
      </c>
      <c r="L2" s="66" t="s">
        <v>10</v>
      </c>
      <c r="M2" s="67" t="s">
        <v>14</v>
      </c>
      <c r="N2" s="66" t="s">
        <v>10</v>
      </c>
      <c r="O2" s="67" t="s">
        <v>15</v>
      </c>
      <c r="P2" s="66" t="s">
        <v>10</v>
      </c>
      <c r="Q2" s="67" t="s">
        <v>16</v>
      </c>
      <c r="R2" s="68" t="s">
        <v>17</v>
      </c>
      <c r="S2" s="69"/>
      <c r="T2" s="6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ht="7.5" customHeight="1">
      <c r="A3" s="7"/>
      <c r="B3" s="179" t="s">
        <v>18</v>
      </c>
      <c r="C3" s="107" t="s">
        <v>122</v>
      </c>
      <c r="D3" s="291"/>
      <c r="E3" s="520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9"/>
      <c r="R3" s="296" t="s">
        <v>21</v>
      </c>
      <c r="S3" s="167" t="s">
        <v>825</v>
      </c>
      <c r="T3" s="6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ht="7.5" customHeight="1">
      <c r="A4" s="7"/>
      <c r="B4" s="24"/>
      <c r="C4" s="24"/>
      <c r="D4" s="291"/>
      <c r="E4" s="294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0"/>
      <c r="S4" s="24"/>
      <c r="T4" s="6"/>
      <c r="U4" s="25"/>
      <c r="V4" s="521"/>
      <c r="W4" s="522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ht="7.5" customHeight="1">
      <c r="A5" s="7"/>
      <c r="B5" s="24"/>
      <c r="C5" s="24"/>
      <c r="D5" s="523"/>
      <c r="E5" s="294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300"/>
      <c r="S5" s="24"/>
      <c r="T5" s="6"/>
      <c r="U5" s="25"/>
      <c r="V5" s="20"/>
      <c r="W5" s="20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ht="7.5" customHeight="1">
      <c r="A6" s="25"/>
      <c r="B6" s="24"/>
      <c r="C6" s="24"/>
      <c r="D6" s="523"/>
      <c r="E6" s="294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91"/>
      <c r="S6" s="24"/>
      <c r="T6" s="6"/>
      <c r="U6" s="25"/>
      <c r="V6" s="521"/>
      <c r="W6" s="522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ht="7.5" customHeight="1">
      <c r="A7" s="7"/>
      <c r="B7" s="24"/>
      <c r="C7" s="24"/>
      <c r="D7" s="523"/>
      <c r="E7" s="294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91"/>
      <c r="S7" s="20"/>
      <c r="T7" s="6"/>
      <c r="U7" s="25"/>
      <c r="V7" s="20"/>
      <c r="W7" s="20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t="7.5" customHeight="1">
      <c r="A8" s="7"/>
      <c r="B8" s="24"/>
      <c r="C8" s="24"/>
      <c r="R8" s="160" t="s">
        <v>21</v>
      </c>
      <c r="S8" s="157" t="s">
        <v>826</v>
      </c>
      <c r="T8" s="6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ht="7.5" customHeight="1">
      <c r="A9" s="7"/>
      <c r="B9" s="24"/>
      <c r="C9" s="24"/>
      <c r="R9" s="20"/>
      <c r="S9" s="20"/>
      <c r="T9" s="6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ht="7.5" customHeight="1">
      <c r="A10" s="7"/>
      <c r="B10" s="24"/>
      <c r="C10" s="24"/>
      <c r="R10" s="160" t="s">
        <v>21</v>
      </c>
      <c r="S10" s="157" t="s">
        <v>827</v>
      </c>
      <c r="T10" s="6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ht="7.5" customHeight="1">
      <c r="A11" s="7"/>
      <c r="B11" s="24"/>
      <c r="C11" s="24"/>
      <c r="R11" s="20"/>
      <c r="S11" s="24"/>
      <c r="T11" s="6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ht="7.5" customHeight="1">
      <c r="A12" s="7"/>
      <c r="B12" s="24"/>
      <c r="C12" s="24"/>
      <c r="R12" s="524"/>
      <c r="S12" s="20"/>
      <c r="T12" s="6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ht="7.5" customHeight="1">
      <c r="A13" s="7"/>
      <c r="B13" s="24"/>
      <c r="C13" s="24"/>
      <c r="R13" s="160" t="s">
        <v>21</v>
      </c>
      <c r="S13" s="157" t="s">
        <v>828</v>
      </c>
      <c r="T13" s="6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t="7.5" customHeight="1">
      <c r="A14" s="7"/>
      <c r="B14" s="24"/>
      <c r="C14" s="24"/>
      <c r="D14" s="182" t="s">
        <v>126</v>
      </c>
      <c r="E14" s="280" t="s">
        <v>25</v>
      </c>
      <c r="F14" s="85">
        <v>2310.96</v>
      </c>
      <c r="G14" s="86">
        <f>ROUND(F14*mark_up,0)</f>
        <v>10145</v>
      </c>
      <c r="H14" s="525"/>
      <c r="I14" s="526" t="s">
        <v>25</v>
      </c>
      <c r="J14" s="525"/>
      <c r="K14" s="526" t="s">
        <v>25</v>
      </c>
      <c r="L14" s="525"/>
      <c r="M14" s="526" t="s">
        <v>25</v>
      </c>
      <c r="N14" s="525"/>
      <c r="O14" s="526" t="s">
        <v>25</v>
      </c>
      <c r="P14" s="525"/>
      <c r="Q14" s="526" t="s">
        <v>25</v>
      </c>
      <c r="R14" s="20"/>
      <c r="S14" s="24"/>
      <c r="T14" s="6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ht="7.5" customHeight="1">
      <c r="A15" s="7"/>
      <c r="B15" s="24"/>
      <c r="C15" s="24"/>
      <c r="D15" s="20"/>
      <c r="E15" s="20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92"/>
      <c r="S15" s="20"/>
      <c r="T15" s="6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ht="7.5" customHeight="1">
      <c r="A16" s="7"/>
      <c r="B16" s="24"/>
      <c r="C16" s="24"/>
      <c r="D16" s="182" t="s">
        <v>127</v>
      </c>
      <c r="E16" s="280" t="s">
        <v>25</v>
      </c>
      <c r="F16" s="85">
        <v>2724.96</v>
      </c>
      <c r="G16" s="86">
        <f>ROUND(F16*mark_up,0)</f>
        <v>11963</v>
      </c>
      <c r="H16" s="525"/>
      <c r="I16" s="526" t="s">
        <v>25</v>
      </c>
      <c r="J16" s="525"/>
      <c r="K16" s="526" t="s">
        <v>25</v>
      </c>
      <c r="L16" s="525"/>
      <c r="M16" s="526" t="s">
        <v>25</v>
      </c>
      <c r="N16" s="525"/>
      <c r="O16" s="526" t="s">
        <v>25</v>
      </c>
      <c r="P16" s="525"/>
      <c r="Q16" s="526" t="s">
        <v>25</v>
      </c>
      <c r="R16" s="160" t="s">
        <v>21</v>
      </c>
      <c r="S16" s="157" t="s">
        <v>829</v>
      </c>
      <c r="T16" s="6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ht="7.5" customHeight="1">
      <c r="A17" s="7"/>
      <c r="B17" s="24"/>
      <c r="C17" s="24"/>
      <c r="D17" s="20"/>
      <c r="E17" s="20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20"/>
      <c r="S17" s="20"/>
      <c r="T17" s="6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ht="7.5" customHeight="1">
      <c r="A18" s="7"/>
      <c r="B18" s="24"/>
      <c r="C18" s="24"/>
      <c r="F18" s="105"/>
      <c r="G18" s="105"/>
      <c r="R18" s="160" t="s">
        <v>21</v>
      </c>
      <c r="S18" s="157" t="s">
        <v>830</v>
      </c>
      <c r="T18" s="6"/>
      <c r="U18" s="527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ht="7.5" customHeight="1">
      <c r="A19" s="25"/>
      <c r="B19" s="24"/>
      <c r="C19" s="24"/>
      <c r="F19" s="105"/>
      <c r="G19" s="105"/>
      <c r="R19" s="20"/>
      <c r="S19" s="20"/>
      <c r="T19" s="6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ht="7.5" customHeight="1">
      <c r="A20" s="25"/>
      <c r="B20" s="24"/>
      <c r="C20" s="24"/>
      <c r="F20" s="105"/>
      <c r="G20" s="105"/>
      <c r="R20" s="92"/>
      <c r="S20" s="92"/>
      <c r="T20" s="6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ht="7.5" customHeight="1">
      <c r="A21" s="25"/>
      <c r="B21" s="24"/>
      <c r="C21" s="24"/>
      <c r="F21" s="105"/>
      <c r="G21" s="105"/>
      <c r="T21" s="6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ht="7.5" customHeight="1">
      <c r="A22" s="7"/>
      <c r="B22" s="24"/>
      <c r="C22" s="24"/>
      <c r="F22" s="105"/>
      <c r="G22" s="105"/>
      <c r="T22" s="6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ht="7.5" customHeight="1">
      <c r="A23" s="7"/>
      <c r="B23" s="24"/>
      <c r="C23" s="24"/>
      <c r="F23" s="105"/>
      <c r="G23" s="105"/>
      <c r="T23" s="6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ht="7.5" customHeight="1">
      <c r="A24" s="7"/>
      <c r="B24" s="24"/>
      <c r="C24" s="24"/>
      <c r="D24" s="123"/>
      <c r="E24" s="123"/>
      <c r="F24" s="190"/>
      <c r="G24" s="190"/>
      <c r="H24" s="97"/>
      <c r="I24" s="97"/>
      <c r="J24" s="97"/>
      <c r="K24" s="97"/>
      <c r="L24" s="97"/>
      <c r="M24" s="97"/>
      <c r="N24" s="97"/>
      <c r="O24" s="97"/>
      <c r="P24" s="97"/>
      <c r="T24" s="6"/>
      <c r="U24" s="25"/>
      <c r="V24" s="25"/>
      <c r="W24" s="25"/>
      <c r="X24" s="25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ht="7.5" customHeight="1">
      <c r="A25" s="7"/>
      <c r="B25" s="24"/>
      <c r="C25" s="24"/>
      <c r="D25" s="123"/>
      <c r="E25" s="123"/>
      <c r="F25" s="190"/>
      <c r="G25" s="190"/>
      <c r="H25" s="97"/>
      <c r="I25" s="97"/>
      <c r="J25" s="97"/>
      <c r="K25" s="97"/>
      <c r="L25" s="97"/>
      <c r="M25" s="97"/>
      <c r="N25" s="97"/>
      <c r="O25" s="97"/>
      <c r="P25" s="97"/>
      <c r="T25" s="6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ht="7.5" customHeight="1">
      <c r="A26" s="7"/>
      <c r="B26" s="24"/>
      <c r="C26" s="20"/>
      <c r="D26" s="123"/>
      <c r="E26" s="123"/>
      <c r="F26" s="190"/>
      <c r="G26" s="190"/>
      <c r="H26" s="97"/>
      <c r="I26" s="97"/>
      <c r="J26" s="97"/>
      <c r="K26" s="97"/>
      <c r="L26" s="97"/>
      <c r="M26" s="97"/>
      <c r="N26" s="97"/>
      <c r="O26" s="97"/>
      <c r="P26" s="97"/>
      <c r="T26" s="6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</row>
    <row r="27" ht="7.5" customHeight="1">
      <c r="A27" s="7"/>
      <c r="B27" s="24"/>
      <c r="C27" s="94" t="s">
        <v>130</v>
      </c>
      <c r="D27" s="94" t="s">
        <v>831</v>
      </c>
      <c r="E27" s="123"/>
      <c r="F27" s="190"/>
      <c r="G27" s="190"/>
      <c r="H27" s="97"/>
      <c r="I27" s="97"/>
      <c r="J27" s="97"/>
      <c r="K27" s="97"/>
      <c r="L27" s="97"/>
      <c r="M27" s="97"/>
      <c r="N27" s="97"/>
      <c r="O27" s="97"/>
      <c r="P27" s="97"/>
      <c r="T27" s="6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ht="7.5" customHeight="1">
      <c r="A28" s="7"/>
      <c r="B28" s="24"/>
      <c r="C28" s="24"/>
      <c r="D28" s="24"/>
      <c r="E28" s="123"/>
      <c r="F28" s="190"/>
      <c r="G28" s="190"/>
      <c r="H28" s="97"/>
      <c r="I28" s="97"/>
      <c r="J28" s="97"/>
      <c r="K28" s="97"/>
      <c r="L28" s="97"/>
      <c r="M28" s="97"/>
      <c r="N28" s="97"/>
      <c r="O28" s="97"/>
      <c r="P28" s="97"/>
      <c r="T28" s="6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ht="7.5" customHeight="1">
      <c r="A29" s="7"/>
      <c r="B29" s="24"/>
      <c r="C29" s="24"/>
      <c r="D29" s="24"/>
      <c r="E29" s="123"/>
      <c r="F29" s="323"/>
      <c r="G29" s="323"/>
      <c r="H29" s="123"/>
      <c r="I29" s="123"/>
      <c r="J29" s="123"/>
      <c r="K29" s="123"/>
      <c r="L29" s="123"/>
      <c r="M29" s="123"/>
      <c r="N29" s="123"/>
      <c r="T29" s="6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ht="7.5" customHeight="1">
      <c r="A30" s="7"/>
      <c r="B30" s="98"/>
      <c r="C30" s="98"/>
      <c r="D30" s="98"/>
      <c r="E30" s="144"/>
      <c r="F30" s="460"/>
      <c r="G30" s="460"/>
      <c r="H30" s="144"/>
      <c r="I30" s="144"/>
      <c r="J30" s="144"/>
      <c r="K30" s="144"/>
      <c r="L30" s="144"/>
      <c r="M30" s="144"/>
      <c r="N30" s="144"/>
      <c r="O30" s="112"/>
      <c r="P30" s="112"/>
      <c r="Q30" s="112"/>
      <c r="R30" s="112"/>
      <c r="S30" s="112"/>
      <c r="T30" s="6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</row>
    <row r="31" ht="7.5" customHeight="1">
      <c r="A31" s="1"/>
      <c r="B31" s="70" t="s">
        <v>18</v>
      </c>
      <c r="C31" s="107" t="s">
        <v>132</v>
      </c>
      <c r="D31" s="528"/>
      <c r="E31" s="520"/>
      <c r="F31" s="529"/>
      <c r="G31" s="529"/>
      <c r="H31" s="530"/>
      <c r="I31" s="530"/>
      <c r="J31" s="530"/>
      <c r="K31" s="530"/>
      <c r="L31" s="530"/>
      <c r="M31" s="530"/>
      <c r="N31" s="530"/>
      <c r="O31" s="268"/>
      <c r="P31" s="268"/>
      <c r="Q31" s="268"/>
      <c r="R31" s="296" t="s">
        <v>21</v>
      </c>
      <c r="S31" s="167" t="s">
        <v>825</v>
      </c>
      <c r="T31" s="6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ht="7.5" customHeight="1">
      <c r="A32" s="1"/>
      <c r="B32" s="24"/>
      <c r="C32" s="24"/>
      <c r="D32" s="97"/>
      <c r="E32" s="294"/>
      <c r="F32" s="219"/>
      <c r="G32" s="219"/>
      <c r="H32" s="531"/>
      <c r="I32" s="531"/>
      <c r="J32" s="531"/>
      <c r="K32" s="531"/>
      <c r="L32" s="531"/>
      <c r="M32" s="531"/>
      <c r="N32" s="531"/>
      <c r="O32" s="269"/>
      <c r="P32" s="269"/>
      <c r="Q32" s="269"/>
      <c r="R32" s="20"/>
      <c r="S32" s="24"/>
      <c r="T32" s="6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</row>
    <row r="33" ht="7.5" customHeight="1">
      <c r="A33" s="7"/>
      <c r="B33" s="24"/>
      <c r="C33" s="24"/>
      <c r="D33" s="523"/>
      <c r="E33" s="294"/>
      <c r="F33" s="219"/>
      <c r="G33" s="219"/>
      <c r="H33" s="531"/>
      <c r="I33" s="531"/>
      <c r="J33" s="531"/>
      <c r="K33" s="531"/>
      <c r="L33" s="531"/>
      <c r="M33" s="531"/>
      <c r="N33" s="531"/>
      <c r="O33" s="269"/>
      <c r="P33" s="269"/>
      <c r="Q33" s="269"/>
      <c r="R33" s="532"/>
      <c r="S33" s="24"/>
      <c r="T33" s="6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ht="7.5" customHeight="1">
      <c r="A34" s="7"/>
      <c r="B34" s="24"/>
      <c r="C34" s="24"/>
      <c r="D34" s="523"/>
      <c r="E34" s="294"/>
      <c r="F34" s="219"/>
      <c r="G34" s="219"/>
      <c r="H34" s="531"/>
      <c r="I34" s="531"/>
      <c r="J34" s="531"/>
      <c r="K34" s="531"/>
      <c r="L34" s="531"/>
      <c r="M34" s="531"/>
      <c r="N34" s="531"/>
      <c r="O34" s="269"/>
      <c r="P34" s="269"/>
      <c r="Q34" s="269"/>
      <c r="R34" s="291"/>
      <c r="S34" s="24"/>
      <c r="T34" s="6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</row>
    <row r="35" ht="7.5" customHeight="1">
      <c r="A35" s="7"/>
      <c r="B35" s="24"/>
      <c r="C35" s="24"/>
      <c r="D35" s="523"/>
      <c r="E35" s="294"/>
      <c r="F35" s="219"/>
      <c r="G35" s="219"/>
      <c r="H35" s="531"/>
      <c r="I35" s="531"/>
      <c r="J35" s="531"/>
      <c r="K35" s="531"/>
      <c r="L35" s="531"/>
      <c r="M35" s="531"/>
      <c r="N35" s="531"/>
      <c r="O35" s="269"/>
      <c r="P35" s="269"/>
      <c r="Q35" s="269"/>
      <c r="R35" s="291"/>
      <c r="S35" s="20"/>
      <c r="T35" s="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ht="7.5" customHeight="1">
      <c r="A36" s="7"/>
      <c r="B36" s="24"/>
      <c r="C36" s="24"/>
      <c r="D36" s="523"/>
      <c r="E36" s="294"/>
      <c r="F36" s="219"/>
      <c r="G36" s="219"/>
      <c r="H36" s="531"/>
      <c r="I36" s="531"/>
      <c r="J36" s="531"/>
      <c r="K36" s="531"/>
      <c r="L36" s="531"/>
      <c r="M36" s="531"/>
      <c r="N36" s="531"/>
      <c r="O36" s="269"/>
      <c r="P36" s="269"/>
      <c r="Q36" s="269"/>
      <c r="R36" s="160" t="s">
        <v>21</v>
      </c>
      <c r="S36" s="157" t="s">
        <v>826</v>
      </c>
      <c r="T36" s="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ht="7.5" customHeight="1">
      <c r="A37" s="7"/>
      <c r="B37" s="24"/>
      <c r="C37" s="24"/>
      <c r="D37" s="97"/>
      <c r="E37" s="97"/>
      <c r="F37" s="190"/>
      <c r="G37" s="190"/>
      <c r="H37" s="97"/>
      <c r="I37" s="97"/>
      <c r="J37" s="97"/>
      <c r="K37" s="97"/>
      <c r="L37" s="97"/>
      <c r="M37" s="97"/>
      <c r="N37" s="97"/>
      <c r="O37" s="291"/>
      <c r="P37" s="291"/>
      <c r="Q37" s="291"/>
      <c r="R37" s="20"/>
      <c r="S37" s="20"/>
      <c r="T37" s="6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</row>
    <row r="38" ht="7.5" customHeight="1">
      <c r="A38" s="7"/>
      <c r="B38" s="24"/>
      <c r="C38" s="24"/>
      <c r="D38" s="97"/>
      <c r="E38" s="97"/>
      <c r="F38" s="190"/>
      <c r="G38" s="190"/>
      <c r="H38" s="97"/>
      <c r="I38" s="97"/>
      <c r="J38" s="97"/>
      <c r="K38" s="97"/>
      <c r="L38" s="97"/>
      <c r="M38" s="97"/>
      <c r="N38" s="97"/>
      <c r="O38" s="291"/>
      <c r="P38" s="291"/>
      <c r="Q38" s="291"/>
      <c r="R38" s="160" t="s">
        <v>21</v>
      </c>
      <c r="S38" s="157" t="s">
        <v>827</v>
      </c>
      <c r="T38" s="6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</row>
    <row r="39" ht="7.5" customHeight="1">
      <c r="A39" s="7"/>
      <c r="B39" s="24"/>
      <c r="C39" s="24"/>
      <c r="D39" s="123"/>
      <c r="E39" s="123"/>
      <c r="F39" s="323"/>
      <c r="G39" s="323"/>
      <c r="H39" s="123"/>
      <c r="I39" s="123"/>
      <c r="J39" s="123"/>
      <c r="K39" s="123"/>
      <c r="L39" s="123"/>
      <c r="M39" s="123"/>
      <c r="N39" s="123"/>
      <c r="R39" s="20"/>
      <c r="S39" s="24"/>
      <c r="T39" s="6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</row>
    <row r="40" ht="7.5" customHeight="1">
      <c r="A40" s="7"/>
      <c r="B40" s="24"/>
      <c r="C40" s="24"/>
      <c r="D40" s="123"/>
      <c r="E40" s="123"/>
      <c r="F40" s="323"/>
      <c r="G40" s="323"/>
      <c r="H40" s="123"/>
      <c r="I40" s="123"/>
      <c r="J40" s="123"/>
      <c r="K40" s="123"/>
      <c r="L40" s="123"/>
      <c r="N40" s="123"/>
      <c r="R40" s="524"/>
      <c r="S40" s="20"/>
      <c r="T40" s="6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 ht="7.5" customHeight="1">
      <c r="A41" s="7"/>
      <c r="B41" s="24"/>
      <c r="C41" s="24"/>
      <c r="D41" s="123"/>
      <c r="E41" s="123"/>
      <c r="F41" s="323"/>
      <c r="G41" s="323"/>
      <c r="H41" s="123"/>
      <c r="I41" s="123"/>
      <c r="J41" s="123"/>
      <c r="K41" s="123"/>
      <c r="L41" s="123"/>
      <c r="N41" s="123"/>
      <c r="R41" s="160" t="s">
        <v>21</v>
      </c>
      <c r="S41" s="157" t="s">
        <v>828</v>
      </c>
      <c r="T41" s="6"/>
      <c r="U41" s="25"/>
      <c r="V41" s="25"/>
      <c r="W41" s="25"/>
      <c r="X41" s="25"/>
      <c r="Y41" s="25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7.5" customHeight="1">
      <c r="A42" s="7"/>
      <c r="B42" s="24"/>
      <c r="C42" s="24"/>
      <c r="D42" s="182" t="s">
        <v>126</v>
      </c>
      <c r="E42" s="280" t="s">
        <v>25</v>
      </c>
      <c r="F42" s="85">
        <v>2301.48</v>
      </c>
      <c r="G42" s="86">
        <f>ROUND(F42*mark_up,0)</f>
        <v>10103</v>
      </c>
      <c r="H42" s="525"/>
      <c r="I42" s="526" t="s">
        <v>25</v>
      </c>
      <c r="J42" s="525"/>
      <c r="K42" s="526" t="s">
        <v>25</v>
      </c>
      <c r="L42" s="525"/>
      <c r="M42" s="526" t="s">
        <v>25</v>
      </c>
      <c r="N42" s="525"/>
      <c r="O42" s="526" t="s">
        <v>25</v>
      </c>
      <c r="P42" s="525"/>
      <c r="Q42" s="526" t="s">
        <v>25</v>
      </c>
      <c r="R42" s="20"/>
      <c r="S42" s="24"/>
      <c r="T42" s="6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</row>
    <row r="43" ht="7.5" customHeight="1">
      <c r="A43" s="7"/>
      <c r="B43" s="24"/>
      <c r="C43" s="24"/>
      <c r="D43" s="20"/>
      <c r="E43" s="20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92"/>
      <c r="S43" s="20"/>
      <c r="T43" s="6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ht="7.5" customHeight="1">
      <c r="A44" s="7"/>
      <c r="B44" s="24"/>
      <c r="C44" s="24"/>
      <c r="D44" s="182" t="s">
        <v>127</v>
      </c>
      <c r="E44" s="280" t="s">
        <v>25</v>
      </c>
      <c r="F44" s="85">
        <v>2707.87</v>
      </c>
      <c r="G44" s="86">
        <f>ROUND(F44*mark_up,0)</f>
        <v>11888</v>
      </c>
      <c r="H44" s="525"/>
      <c r="I44" s="526" t="s">
        <v>25</v>
      </c>
      <c r="J44" s="525"/>
      <c r="K44" s="526" t="s">
        <v>25</v>
      </c>
      <c r="L44" s="525"/>
      <c r="M44" s="526" t="s">
        <v>25</v>
      </c>
      <c r="N44" s="525"/>
      <c r="O44" s="526" t="s">
        <v>25</v>
      </c>
      <c r="P44" s="525"/>
      <c r="Q44" s="526" t="s">
        <v>25</v>
      </c>
      <c r="R44" s="160" t="s">
        <v>21</v>
      </c>
      <c r="S44" s="157" t="s">
        <v>832</v>
      </c>
      <c r="T44" s="6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  <row r="45" ht="7.5" customHeight="1">
      <c r="A45" s="7"/>
      <c r="B45" s="24"/>
      <c r="C45" s="24"/>
      <c r="D45" s="20"/>
      <c r="E45" s="20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20"/>
      <c r="S45" s="20"/>
      <c r="T45" s="6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ht="7.5" customHeight="1">
      <c r="A46" s="7"/>
      <c r="B46" s="24"/>
      <c r="C46" s="24"/>
      <c r="D46" s="123"/>
      <c r="E46" s="294"/>
      <c r="F46" s="531"/>
      <c r="G46" s="97"/>
      <c r="H46" s="97"/>
      <c r="I46" s="97"/>
      <c r="J46" s="97"/>
      <c r="K46" s="97"/>
      <c r="L46" s="97"/>
      <c r="M46" s="97"/>
      <c r="N46" s="97"/>
      <c r="O46" s="291"/>
      <c r="P46" s="291"/>
      <c r="Q46" s="291"/>
      <c r="R46" s="160" t="s">
        <v>21</v>
      </c>
      <c r="S46" s="157" t="s">
        <v>830</v>
      </c>
      <c r="T46" s="6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 ht="7.5" customHeight="1">
      <c r="A47" s="7"/>
      <c r="B47" s="24"/>
      <c r="C47" s="24"/>
      <c r="D47" s="123"/>
      <c r="E47" s="294"/>
      <c r="F47" s="531"/>
      <c r="G47" s="97"/>
      <c r="H47" s="97"/>
      <c r="I47" s="97"/>
      <c r="J47" s="97"/>
      <c r="K47" s="97"/>
      <c r="L47" s="97"/>
      <c r="M47" s="97"/>
      <c r="N47" s="97"/>
      <c r="O47" s="291"/>
      <c r="P47" s="291"/>
      <c r="Q47" s="291"/>
      <c r="R47" s="20"/>
      <c r="S47" s="20"/>
      <c r="T47" s="6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ht="7.5" customHeight="1">
      <c r="A48" s="7"/>
      <c r="B48" s="24"/>
      <c r="C48" s="24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T48" s="6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</row>
    <row r="49" ht="7.5" customHeight="1">
      <c r="A49" s="7"/>
      <c r="B49" s="24"/>
      <c r="C49" s="24"/>
      <c r="T49" s="6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ht="7.5" customHeight="1">
      <c r="A50" s="7"/>
      <c r="B50" s="24"/>
      <c r="C50" s="24"/>
      <c r="T50" s="6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</row>
    <row r="51" ht="7.5" customHeight="1">
      <c r="A51" s="7"/>
      <c r="B51" s="24"/>
      <c r="C51" s="24"/>
      <c r="T51" s="6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ht="7.5" customHeight="1">
      <c r="A52" s="1"/>
      <c r="B52" s="24"/>
      <c r="C52" s="24"/>
      <c r="T52" s="6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</row>
    <row r="53" ht="7.5" customHeight="1">
      <c r="A53" s="1"/>
      <c r="B53" s="24"/>
      <c r="C53" s="24"/>
      <c r="T53" s="6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ht="7.5" customHeight="1">
      <c r="A54" s="1"/>
      <c r="B54" s="24"/>
      <c r="C54" s="20"/>
      <c r="T54" s="6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</row>
    <row r="55" ht="7.5" customHeight="1">
      <c r="A55" s="1"/>
      <c r="B55" s="24"/>
      <c r="C55" s="94" t="s">
        <v>833</v>
      </c>
      <c r="D55" s="94" t="s">
        <v>831</v>
      </c>
      <c r="T55" s="6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ht="7.5" customHeight="1">
      <c r="A56" s="25"/>
      <c r="B56" s="24"/>
      <c r="C56" s="24"/>
      <c r="D56" s="24"/>
      <c r="T56" s="6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 ht="7.5" customHeight="1">
      <c r="A57" s="25"/>
      <c r="B57" s="24"/>
      <c r="C57" s="24"/>
      <c r="D57" s="24"/>
      <c r="T57" s="6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ht="7.5" customHeight="1">
      <c r="A58" s="25"/>
      <c r="B58" s="20"/>
      <c r="C58" s="98"/>
      <c r="D58" s="98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190"/>
      <c r="T58" s="6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 ht="11.25" customHeight="1">
      <c r="A59" s="1"/>
      <c r="B59" s="113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5"/>
      <c r="S59" s="165" t="s">
        <v>43</v>
      </c>
      <c r="T59" s="6"/>
      <c r="U59" s="25"/>
      <c r="V59" s="25"/>
      <c r="W59" s="6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ht="11.25" customHeight="1">
      <c r="A60" s="1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7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1.25" customHeight="1">
      <c r="A61" s="1"/>
      <c r="B61" s="117" t="s">
        <v>834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9"/>
      <c r="T61" s="6"/>
      <c r="U61" s="25"/>
      <c r="V61" s="25"/>
      <c r="W61" s="6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ht="61.5" customHeight="1">
      <c r="A62" s="1"/>
      <c r="B62" s="2"/>
      <c r="C62" s="3"/>
      <c r="D62" s="3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 t="s">
        <v>824</v>
      </c>
      <c r="P62" s="63"/>
      <c r="Q62" s="63"/>
      <c r="R62" s="63"/>
      <c r="S62" s="64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34.5" customHeight="1">
      <c r="A63" s="1"/>
      <c r="B63" s="166" t="s">
        <v>6</v>
      </c>
      <c r="C63" s="166" t="s">
        <v>7</v>
      </c>
      <c r="D63" s="166" t="s">
        <v>8</v>
      </c>
      <c r="E63" s="65" t="s">
        <v>9</v>
      </c>
      <c r="F63" s="66" t="s">
        <v>10</v>
      </c>
      <c r="G63" s="67" t="s">
        <v>11</v>
      </c>
      <c r="H63" s="66" t="s">
        <v>10</v>
      </c>
      <c r="I63" s="67" t="s">
        <v>12</v>
      </c>
      <c r="J63" s="66" t="s">
        <v>10</v>
      </c>
      <c r="K63" s="67" t="s">
        <v>13</v>
      </c>
      <c r="L63" s="66" t="s">
        <v>10</v>
      </c>
      <c r="M63" s="67" t="s">
        <v>14</v>
      </c>
      <c r="N63" s="66" t="s">
        <v>10</v>
      </c>
      <c r="O63" s="67" t="s">
        <v>15</v>
      </c>
      <c r="P63" s="66" t="s">
        <v>10</v>
      </c>
      <c r="Q63" s="67" t="s">
        <v>16</v>
      </c>
      <c r="R63" s="68" t="s">
        <v>17</v>
      </c>
      <c r="S63" s="69"/>
      <c r="T63" s="6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ht="7.5" customHeight="1">
      <c r="A64" s="1"/>
      <c r="B64" s="369" t="s">
        <v>18</v>
      </c>
      <c r="C64" s="107" t="s">
        <v>137</v>
      </c>
      <c r="D64" s="372"/>
      <c r="E64" s="520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96" t="s">
        <v>21</v>
      </c>
      <c r="S64" s="167" t="s">
        <v>825</v>
      </c>
      <c r="T64" s="6"/>
      <c r="U64" s="25"/>
      <c r="V64" s="25"/>
      <c r="W64" s="25"/>
      <c r="X64" s="533"/>
      <c r="Y64" s="533"/>
      <c r="Z64" s="533"/>
      <c r="AA64" s="533"/>
      <c r="AB64" s="533"/>
      <c r="AC64" s="533"/>
      <c r="AD64" s="533"/>
      <c r="AE64" s="533"/>
      <c r="AF64" s="533"/>
      <c r="AG64" s="533"/>
      <c r="AH64" s="533"/>
      <c r="AI64" s="533"/>
      <c r="AJ64" s="533"/>
      <c r="AK64" s="533"/>
      <c r="AL64" s="533"/>
      <c r="AM64" s="533"/>
    </row>
    <row r="65" ht="7.5" customHeight="1">
      <c r="A65" s="1"/>
      <c r="B65" s="24"/>
      <c r="C65" s="24"/>
      <c r="D65" s="523"/>
      <c r="E65" s="294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0"/>
      <c r="S65" s="24"/>
      <c r="T65" s="6"/>
      <c r="U65" s="25"/>
      <c r="V65" s="25"/>
      <c r="W65" s="25"/>
      <c r="X65" s="533"/>
      <c r="Y65" s="533"/>
      <c r="Z65" s="533"/>
      <c r="AA65" s="533"/>
      <c r="AB65" s="533"/>
      <c r="AC65" s="533"/>
      <c r="AD65" s="533"/>
      <c r="AE65" s="533"/>
      <c r="AF65" s="533"/>
      <c r="AG65" s="533"/>
      <c r="AH65" s="533"/>
      <c r="AI65" s="533"/>
      <c r="AJ65" s="533"/>
      <c r="AK65" s="533"/>
      <c r="AL65" s="533"/>
      <c r="AM65" s="533"/>
    </row>
    <row r="66" ht="7.5" customHeight="1">
      <c r="A66" s="1"/>
      <c r="B66" s="24"/>
      <c r="C66" s="24"/>
      <c r="D66" s="523"/>
      <c r="E66" s="294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91"/>
      <c r="S66" s="24"/>
      <c r="T66" s="6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</row>
    <row r="67" ht="7.5" customHeight="1">
      <c r="A67" s="1"/>
      <c r="B67" s="24"/>
      <c r="C67" s="24"/>
      <c r="D67" s="523"/>
      <c r="E67" s="294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91"/>
      <c r="S67" s="24"/>
      <c r="T67" s="6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 ht="7.5" customHeight="1">
      <c r="A68" s="1"/>
      <c r="B68" s="24"/>
      <c r="C68" s="24"/>
      <c r="D68" s="523"/>
      <c r="E68" s="294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91"/>
      <c r="S68" s="20"/>
      <c r="T68" s="6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</row>
    <row r="69" ht="7.5" customHeight="1">
      <c r="A69" s="1"/>
      <c r="B69" s="24"/>
      <c r="C69" s="24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160" t="s">
        <v>21</v>
      </c>
      <c r="S69" s="157" t="s">
        <v>826</v>
      </c>
      <c r="T69" s="6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 ht="7.5" customHeight="1">
      <c r="A70" s="1"/>
      <c r="B70" s="24"/>
      <c r="C70" s="24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0"/>
      <c r="S70" s="20"/>
      <c r="T70" s="6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</row>
    <row r="71" ht="7.5" customHeight="1">
      <c r="A71" s="1"/>
      <c r="B71" s="24"/>
      <c r="C71" s="24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160" t="s">
        <v>21</v>
      </c>
      <c r="S71" s="157" t="s">
        <v>835</v>
      </c>
      <c r="T71" s="6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ht="7.5" customHeight="1">
      <c r="A72" s="1"/>
      <c r="B72" s="24"/>
      <c r="C72" s="24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0"/>
      <c r="S72" s="24"/>
      <c r="T72" s="6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</row>
    <row r="73" ht="7.5" customHeight="1">
      <c r="A73" s="1"/>
      <c r="B73" s="24"/>
      <c r="C73" s="24"/>
      <c r="D73" s="291"/>
      <c r="E73" s="291"/>
      <c r="F73" s="291"/>
      <c r="G73" s="97"/>
      <c r="H73" s="97"/>
      <c r="I73" s="97"/>
      <c r="J73" s="97"/>
      <c r="K73" s="97"/>
      <c r="L73" s="97"/>
      <c r="M73" s="97"/>
      <c r="N73" s="291"/>
      <c r="O73" s="291"/>
      <c r="P73" s="291"/>
      <c r="Q73" s="291"/>
      <c r="R73" s="524"/>
      <c r="S73" s="20"/>
      <c r="T73" s="6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 ht="7.5" customHeight="1">
      <c r="A74" s="1"/>
      <c r="B74" s="24"/>
      <c r="C74" s="24"/>
      <c r="D74" s="291"/>
      <c r="E74" s="291"/>
      <c r="F74" s="291"/>
      <c r="G74" s="97"/>
      <c r="H74" s="97"/>
      <c r="I74" s="97"/>
      <c r="J74" s="97"/>
      <c r="K74" s="97"/>
      <c r="L74" s="97"/>
      <c r="N74" s="291"/>
      <c r="O74" s="291"/>
      <c r="P74" s="291"/>
      <c r="Q74" s="291"/>
      <c r="R74" s="160" t="s">
        <v>21</v>
      </c>
      <c r="S74" s="157" t="s">
        <v>836</v>
      </c>
      <c r="T74" s="6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 ht="7.5" customHeight="1">
      <c r="A75" s="1"/>
      <c r="B75" s="24"/>
      <c r="C75" s="24"/>
      <c r="D75" s="291"/>
      <c r="E75" s="291"/>
      <c r="F75" s="291"/>
      <c r="G75" s="97"/>
      <c r="H75" s="97"/>
      <c r="I75" s="97"/>
      <c r="J75" s="97"/>
      <c r="K75" s="97"/>
      <c r="L75" s="97"/>
      <c r="N75" s="291"/>
      <c r="O75" s="291"/>
      <c r="P75" s="291"/>
      <c r="Q75" s="291"/>
      <c r="R75" s="20"/>
      <c r="S75" s="24"/>
      <c r="T75" s="6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 ht="7.5" customHeight="1">
      <c r="A76" s="1"/>
      <c r="B76" s="24"/>
      <c r="C76" s="24"/>
      <c r="D76" s="182" t="s">
        <v>126</v>
      </c>
      <c r="E76" s="280" t="s">
        <v>25</v>
      </c>
      <c r="F76" s="85">
        <v>3192.85</v>
      </c>
      <c r="G76" s="86">
        <f>ROUND(F76*mark_up,0)</f>
        <v>14017</v>
      </c>
      <c r="H76" s="525"/>
      <c r="I76" s="526" t="s">
        <v>25</v>
      </c>
      <c r="J76" s="525"/>
      <c r="K76" s="526" t="s">
        <v>25</v>
      </c>
      <c r="L76" s="525"/>
      <c r="M76" s="526" t="s">
        <v>25</v>
      </c>
      <c r="N76" s="525"/>
      <c r="O76" s="526" t="s">
        <v>25</v>
      </c>
      <c r="P76" s="525"/>
      <c r="Q76" s="526" t="s">
        <v>25</v>
      </c>
      <c r="R76" s="291"/>
      <c r="S76" s="20"/>
      <c r="T76" s="6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</row>
    <row r="77" ht="7.5" customHeight="1">
      <c r="A77" s="1"/>
      <c r="B77" s="24"/>
      <c r="C77" s="24"/>
      <c r="D77" s="20"/>
      <c r="E77" s="20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160" t="s">
        <v>21</v>
      </c>
      <c r="S77" s="157" t="s">
        <v>837</v>
      </c>
      <c r="T77" s="6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 ht="7.5" customHeight="1">
      <c r="A78" s="1"/>
      <c r="B78" s="24"/>
      <c r="C78" s="24"/>
      <c r="D78" s="182" t="s">
        <v>127</v>
      </c>
      <c r="E78" s="280" t="s">
        <v>25</v>
      </c>
      <c r="F78" s="85">
        <v>3734.75</v>
      </c>
      <c r="G78" s="86">
        <f>ROUND(F78*mark_up,0)</f>
        <v>16396</v>
      </c>
      <c r="H78" s="525"/>
      <c r="I78" s="526" t="s">
        <v>25</v>
      </c>
      <c r="J78" s="525"/>
      <c r="K78" s="526" t="s">
        <v>25</v>
      </c>
      <c r="L78" s="525"/>
      <c r="M78" s="526" t="s">
        <v>25</v>
      </c>
      <c r="N78" s="525"/>
      <c r="O78" s="526" t="s">
        <v>25</v>
      </c>
      <c r="P78" s="525"/>
      <c r="Q78" s="526" t="s">
        <v>25</v>
      </c>
      <c r="R78" s="20"/>
      <c r="S78" s="24"/>
      <c r="T78" s="6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</row>
    <row r="79" ht="7.5" customHeight="1">
      <c r="A79" s="1"/>
      <c r="B79" s="24"/>
      <c r="C79" s="24"/>
      <c r="D79" s="20"/>
      <c r="E79" s="20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291"/>
      <c r="S79" s="24"/>
      <c r="T79" s="6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 ht="7.5" customHeight="1">
      <c r="A80" s="1"/>
      <c r="B80" s="24"/>
      <c r="C80" s="24"/>
      <c r="D80" s="291"/>
      <c r="E80" s="291"/>
      <c r="F80" s="82"/>
      <c r="G80" s="190"/>
      <c r="H80" s="97"/>
      <c r="I80" s="97"/>
      <c r="J80" s="97"/>
      <c r="K80" s="97"/>
      <c r="L80" s="97"/>
      <c r="M80" s="97"/>
      <c r="N80" s="291"/>
      <c r="O80" s="291"/>
      <c r="P80" s="291"/>
      <c r="Q80" s="291"/>
      <c r="R80" s="291"/>
      <c r="S80" s="24"/>
      <c r="T80" s="6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</row>
    <row r="81" ht="7.5" customHeight="1">
      <c r="A81" s="1"/>
      <c r="B81" s="24"/>
      <c r="C81" s="24"/>
      <c r="D81" s="291"/>
      <c r="E81" s="291"/>
      <c r="F81" s="82"/>
      <c r="G81" s="190"/>
      <c r="H81" s="97"/>
      <c r="I81" s="97"/>
      <c r="J81" s="97"/>
      <c r="K81" s="97"/>
      <c r="L81" s="97"/>
      <c r="M81" s="97"/>
      <c r="N81" s="291"/>
      <c r="O81" s="291"/>
      <c r="P81" s="291"/>
      <c r="Q81" s="291"/>
      <c r="R81" s="291"/>
      <c r="S81" s="20"/>
      <c r="T81" s="6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 ht="7.5" customHeight="1">
      <c r="A82" s="1"/>
      <c r="B82" s="24"/>
      <c r="C82" s="24"/>
      <c r="D82" s="291"/>
      <c r="E82" s="291"/>
      <c r="F82" s="82"/>
      <c r="G82" s="190"/>
      <c r="H82" s="97"/>
      <c r="I82" s="97"/>
      <c r="J82" s="97"/>
      <c r="K82" s="97"/>
      <c r="L82" s="97"/>
      <c r="M82" s="97"/>
      <c r="N82" s="291"/>
      <c r="O82" s="291"/>
      <c r="P82" s="291"/>
      <c r="Q82" s="291"/>
      <c r="R82" s="160" t="s">
        <v>21</v>
      </c>
      <c r="S82" s="157" t="s">
        <v>828</v>
      </c>
      <c r="T82" s="6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</row>
    <row r="83" ht="7.5" customHeight="1">
      <c r="A83" s="1"/>
      <c r="B83" s="24"/>
      <c r="C83" s="24"/>
      <c r="D83" s="92"/>
      <c r="E83" s="269"/>
      <c r="F83" s="153"/>
      <c r="G83" s="219"/>
      <c r="H83" s="531"/>
      <c r="I83" s="531"/>
      <c r="J83" s="531"/>
      <c r="K83" s="531"/>
      <c r="L83" s="531"/>
      <c r="M83" s="531"/>
      <c r="N83" s="269"/>
      <c r="O83" s="269"/>
      <c r="P83" s="269"/>
      <c r="Q83" s="269"/>
      <c r="R83" s="20"/>
      <c r="S83" s="24"/>
      <c r="T83" s="6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 ht="7.5" customHeight="1">
      <c r="A84" s="1"/>
      <c r="B84" s="24"/>
      <c r="C84" s="24"/>
      <c r="D84" s="92"/>
      <c r="E84" s="269"/>
      <c r="F84" s="153"/>
      <c r="G84" s="219"/>
      <c r="H84" s="531"/>
      <c r="I84" s="531"/>
      <c r="J84" s="531"/>
      <c r="K84" s="531"/>
      <c r="L84" s="531"/>
      <c r="M84" s="531"/>
      <c r="N84" s="269"/>
      <c r="O84" s="269"/>
      <c r="P84" s="269"/>
      <c r="Q84" s="269"/>
      <c r="R84" s="92"/>
      <c r="S84" s="20"/>
      <c r="T84" s="6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</row>
    <row r="85" ht="7.5" customHeight="1">
      <c r="A85" s="1"/>
      <c r="B85" s="24"/>
      <c r="C85" s="24"/>
      <c r="D85" s="92"/>
      <c r="E85" s="269"/>
      <c r="F85" s="153"/>
      <c r="G85" s="219"/>
      <c r="H85" s="531"/>
      <c r="I85" s="531"/>
      <c r="J85" s="531"/>
      <c r="K85" s="531"/>
      <c r="L85" s="531"/>
      <c r="M85" s="531"/>
      <c r="N85" s="269"/>
      <c r="O85" s="269"/>
      <c r="P85" s="269"/>
      <c r="Q85" s="269"/>
      <c r="R85" s="92"/>
      <c r="S85" s="92"/>
      <c r="T85" s="6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</row>
    <row r="86" ht="7.5" customHeight="1">
      <c r="A86" s="1"/>
      <c r="B86" s="24"/>
      <c r="C86" s="24"/>
      <c r="D86" s="92"/>
      <c r="E86" s="269"/>
      <c r="F86" s="153"/>
      <c r="G86" s="323"/>
      <c r="H86" s="531"/>
      <c r="I86" s="531"/>
      <c r="J86" s="531"/>
      <c r="K86" s="531"/>
      <c r="L86" s="531"/>
      <c r="M86" s="531"/>
      <c r="N86" s="269"/>
      <c r="O86" s="269"/>
      <c r="P86" s="269"/>
      <c r="Q86" s="269"/>
      <c r="R86" s="92"/>
      <c r="S86" s="92"/>
      <c r="T86" s="6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</row>
    <row r="87" ht="7.5" customHeight="1">
      <c r="A87" s="1"/>
      <c r="B87" s="24"/>
      <c r="C87" s="24"/>
      <c r="D87" s="269"/>
      <c r="E87" s="269"/>
      <c r="F87" s="153"/>
      <c r="G87" s="323"/>
      <c r="H87" s="531"/>
      <c r="I87" s="531"/>
      <c r="J87" s="531"/>
      <c r="K87" s="531"/>
      <c r="L87" s="531"/>
      <c r="M87" s="531"/>
      <c r="N87" s="269"/>
      <c r="O87" s="269"/>
      <c r="P87" s="269"/>
      <c r="Q87" s="269"/>
      <c r="R87" s="92"/>
      <c r="S87" s="92"/>
      <c r="T87" s="6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 ht="7.5" customHeight="1">
      <c r="A88" s="1"/>
      <c r="B88" s="24"/>
      <c r="C88" s="24"/>
      <c r="D88" s="92"/>
      <c r="E88" s="269"/>
      <c r="F88" s="153"/>
      <c r="G88" s="323"/>
      <c r="H88" s="531"/>
      <c r="I88" s="126"/>
      <c r="J88" s="531"/>
      <c r="K88" s="531"/>
      <c r="L88" s="531"/>
      <c r="M88" s="531"/>
      <c r="N88" s="269"/>
      <c r="O88" s="269"/>
      <c r="P88" s="269"/>
      <c r="Q88" s="269"/>
      <c r="R88" s="92"/>
      <c r="S88" s="92"/>
      <c r="T88" s="6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</row>
    <row r="89" ht="7.5" customHeight="1">
      <c r="A89" s="1"/>
      <c r="B89" s="24"/>
      <c r="C89" s="20"/>
      <c r="D89" s="92"/>
      <c r="E89" s="291"/>
      <c r="F89" s="82"/>
      <c r="G89" s="323"/>
      <c r="H89" s="97"/>
      <c r="I89" s="126"/>
      <c r="J89" s="97"/>
      <c r="K89" s="97"/>
      <c r="L89" s="97"/>
      <c r="M89" s="97"/>
      <c r="N89" s="291"/>
      <c r="O89" s="291"/>
      <c r="P89" s="291"/>
      <c r="Q89" s="291"/>
      <c r="R89" s="92"/>
      <c r="S89" s="92"/>
      <c r="T89" s="6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 ht="7.5" customHeight="1">
      <c r="A90" s="1"/>
      <c r="B90" s="24"/>
      <c r="C90" s="94" t="s">
        <v>838</v>
      </c>
      <c r="D90" s="94" t="s">
        <v>839</v>
      </c>
      <c r="E90" s="269"/>
      <c r="F90" s="153"/>
      <c r="G90" s="323"/>
      <c r="H90" s="531"/>
      <c r="I90" s="126"/>
      <c r="J90" s="531"/>
      <c r="K90" s="531"/>
      <c r="L90" s="531"/>
      <c r="M90" s="531"/>
      <c r="N90" s="269"/>
      <c r="O90" s="269"/>
      <c r="P90" s="269"/>
      <c r="Q90" s="269"/>
      <c r="R90" s="92"/>
      <c r="S90" s="92"/>
      <c r="T90" s="6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</row>
    <row r="91" ht="7.5" customHeight="1">
      <c r="A91" s="1"/>
      <c r="B91" s="24"/>
      <c r="C91" s="24"/>
      <c r="D91" s="24"/>
      <c r="E91" s="269"/>
      <c r="F91" s="153"/>
      <c r="G91" s="219"/>
      <c r="H91" s="531"/>
      <c r="I91" s="126"/>
      <c r="J91" s="531"/>
      <c r="K91" s="531"/>
      <c r="L91" s="531"/>
      <c r="M91" s="531"/>
      <c r="N91" s="269"/>
      <c r="O91" s="269"/>
      <c r="P91" s="269"/>
      <c r="Q91" s="269"/>
      <c r="R91" s="92"/>
      <c r="S91" s="92"/>
      <c r="T91" s="6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 ht="7.5" customHeight="1">
      <c r="A92" s="1"/>
      <c r="B92" s="24"/>
      <c r="C92" s="24"/>
      <c r="D92" s="24"/>
      <c r="E92" s="92"/>
      <c r="F92" s="105"/>
      <c r="G92" s="323"/>
      <c r="H92" s="126"/>
      <c r="I92" s="126"/>
      <c r="J92" s="126"/>
      <c r="K92" s="126"/>
      <c r="L92" s="126"/>
      <c r="M92" s="126"/>
      <c r="N92" s="92"/>
      <c r="O92" s="92"/>
      <c r="P92" s="92"/>
      <c r="Q92" s="92"/>
      <c r="R92" s="92"/>
      <c r="S92" s="92"/>
      <c r="T92" s="6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</row>
    <row r="93" ht="7.5" customHeight="1">
      <c r="A93" s="1"/>
      <c r="B93" s="20"/>
      <c r="C93" s="20"/>
      <c r="D93" s="20"/>
      <c r="E93" s="92"/>
      <c r="F93" s="105"/>
      <c r="G93" s="323"/>
      <c r="H93" s="126"/>
      <c r="I93" s="126"/>
      <c r="J93" s="126"/>
      <c r="K93" s="126"/>
      <c r="L93" s="126"/>
      <c r="M93" s="126"/>
      <c r="N93" s="92"/>
      <c r="O93" s="92"/>
      <c r="P93" s="92"/>
      <c r="Q93" s="92"/>
      <c r="R93" s="92"/>
      <c r="S93" s="92"/>
      <c r="T93" s="6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 ht="7.5" customHeight="1">
      <c r="A94" s="1"/>
      <c r="B94" s="369" t="s">
        <v>18</v>
      </c>
      <c r="C94" s="107" t="s">
        <v>144</v>
      </c>
      <c r="D94" s="372"/>
      <c r="E94" s="520"/>
      <c r="F94" s="150"/>
      <c r="G94" s="529"/>
      <c r="H94" s="530"/>
      <c r="I94" s="530"/>
      <c r="J94" s="530"/>
      <c r="K94" s="530"/>
      <c r="L94" s="530"/>
      <c r="M94" s="530"/>
      <c r="N94" s="268"/>
      <c r="O94" s="268"/>
      <c r="P94" s="268"/>
      <c r="Q94" s="268"/>
      <c r="R94" s="296" t="s">
        <v>21</v>
      </c>
      <c r="S94" s="167" t="s">
        <v>825</v>
      </c>
      <c r="T94" s="6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25"/>
      <c r="AM94" s="25"/>
    </row>
    <row r="95" ht="7.5" customHeight="1">
      <c r="A95" s="1"/>
      <c r="B95" s="24"/>
      <c r="C95" s="24"/>
      <c r="D95" s="523"/>
      <c r="E95" s="294"/>
      <c r="F95" s="153"/>
      <c r="G95" s="219"/>
      <c r="H95" s="531"/>
      <c r="I95" s="531"/>
      <c r="J95" s="531"/>
      <c r="K95" s="531"/>
      <c r="L95" s="531"/>
      <c r="M95" s="531"/>
      <c r="N95" s="269"/>
      <c r="O95" s="269"/>
      <c r="P95" s="269"/>
      <c r="Q95" s="269"/>
      <c r="R95" s="20"/>
      <c r="S95" s="24"/>
      <c r="T95" s="6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25"/>
      <c r="AM95" s="25"/>
    </row>
    <row r="96" ht="7.5" customHeight="1">
      <c r="A96" s="1"/>
      <c r="B96" s="24"/>
      <c r="C96" s="24"/>
      <c r="D96" s="523"/>
      <c r="E96" s="294"/>
      <c r="F96" s="153"/>
      <c r="G96" s="219"/>
      <c r="H96" s="531"/>
      <c r="I96" s="531"/>
      <c r="J96" s="531"/>
      <c r="K96" s="531"/>
      <c r="L96" s="531"/>
      <c r="M96" s="531"/>
      <c r="N96" s="269"/>
      <c r="O96" s="269"/>
      <c r="P96" s="269"/>
      <c r="Q96" s="269"/>
      <c r="R96" s="291"/>
      <c r="S96" s="24"/>
      <c r="T96" s="6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25"/>
      <c r="AM96" s="25"/>
    </row>
    <row r="97" ht="7.5" customHeight="1">
      <c r="A97" s="1"/>
      <c r="B97" s="24"/>
      <c r="C97" s="24"/>
      <c r="D97" s="523"/>
      <c r="E97" s="294"/>
      <c r="F97" s="153"/>
      <c r="G97" s="219"/>
      <c r="H97" s="531"/>
      <c r="I97" s="531"/>
      <c r="J97" s="531"/>
      <c r="K97" s="531"/>
      <c r="L97" s="531"/>
      <c r="M97" s="531"/>
      <c r="N97" s="269"/>
      <c r="O97" s="269"/>
      <c r="P97" s="269"/>
      <c r="Q97" s="269"/>
      <c r="R97" s="291"/>
      <c r="S97" s="24"/>
      <c r="T97" s="6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25"/>
      <c r="AM97" s="25"/>
    </row>
    <row r="98" ht="7.5" customHeight="1">
      <c r="A98" s="1"/>
      <c r="B98" s="24"/>
      <c r="C98" s="24"/>
      <c r="D98" s="523"/>
      <c r="E98" s="294"/>
      <c r="F98" s="153"/>
      <c r="G98" s="219"/>
      <c r="H98" s="531"/>
      <c r="I98" s="531"/>
      <c r="J98" s="531"/>
      <c r="K98" s="531"/>
      <c r="L98" s="531"/>
      <c r="M98" s="531"/>
      <c r="N98" s="269"/>
      <c r="O98" s="269"/>
      <c r="P98" s="269"/>
      <c r="Q98" s="269"/>
      <c r="R98" s="291"/>
      <c r="S98" s="20"/>
      <c r="T98" s="6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25"/>
    </row>
    <row r="99" ht="7.5" customHeight="1">
      <c r="A99" s="1"/>
      <c r="B99" s="24"/>
      <c r="C99" s="24"/>
      <c r="D99" s="291"/>
      <c r="E99" s="291"/>
      <c r="F99" s="82"/>
      <c r="G99" s="190"/>
      <c r="H99" s="97"/>
      <c r="I99" s="97"/>
      <c r="J99" s="97"/>
      <c r="K99" s="97"/>
      <c r="L99" s="97"/>
      <c r="M99" s="97"/>
      <c r="N99" s="291"/>
      <c r="O99" s="291"/>
      <c r="P99" s="291"/>
      <c r="Q99" s="291"/>
      <c r="R99" s="160" t="s">
        <v>21</v>
      </c>
      <c r="S99" s="157" t="s">
        <v>826</v>
      </c>
      <c r="T99" s="6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25"/>
    </row>
    <row r="100" ht="7.5" customHeight="1">
      <c r="A100" s="1"/>
      <c r="B100" s="24"/>
      <c r="C100" s="24"/>
      <c r="D100" s="291"/>
      <c r="E100" s="291"/>
      <c r="F100" s="82"/>
      <c r="G100" s="190"/>
      <c r="H100" s="97"/>
      <c r="I100" s="97"/>
      <c r="J100" s="97"/>
      <c r="K100" s="97"/>
      <c r="L100" s="97"/>
      <c r="M100" s="97"/>
      <c r="N100" s="291"/>
      <c r="O100" s="291"/>
      <c r="P100" s="291"/>
      <c r="Q100" s="291"/>
      <c r="R100" s="20"/>
      <c r="S100" s="20"/>
      <c r="T100" s="6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25"/>
    </row>
    <row r="101" ht="7.5" customHeight="1">
      <c r="A101" s="1"/>
      <c r="B101" s="24"/>
      <c r="C101" s="24"/>
      <c r="D101" s="291"/>
      <c r="E101" s="291"/>
      <c r="F101" s="82"/>
      <c r="G101" s="190"/>
      <c r="H101" s="97"/>
      <c r="I101" s="97"/>
      <c r="J101" s="97"/>
      <c r="K101" s="97"/>
      <c r="L101" s="97"/>
      <c r="N101" s="291"/>
      <c r="O101" s="291"/>
      <c r="P101" s="291"/>
      <c r="Q101" s="291"/>
      <c r="R101" s="160" t="s">
        <v>21</v>
      </c>
      <c r="S101" s="157" t="s">
        <v>835</v>
      </c>
      <c r="T101" s="6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25"/>
    </row>
    <row r="102" ht="7.5" customHeight="1">
      <c r="A102" s="1"/>
      <c r="B102" s="24"/>
      <c r="C102" s="24"/>
      <c r="D102" s="291"/>
      <c r="E102" s="291"/>
      <c r="F102" s="82"/>
      <c r="G102" s="190"/>
      <c r="H102" s="97"/>
      <c r="I102" s="97"/>
      <c r="J102" s="97"/>
      <c r="K102" s="97"/>
      <c r="L102" s="97"/>
      <c r="N102" s="291"/>
      <c r="O102" s="291"/>
      <c r="P102" s="291"/>
      <c r="Q102" s="291"/>
      <c r="R102" s="20"/>
      <c r="S102" s="24"/>
      <c r="T102" s="6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25"/>
    </row>
    <row r="103" ht="7.5" customHeight="1">
      <c r="A103" s="1"/>
      <c r="B103" s="24"/>
      <c r="C103" s="24"/>
      <c r="D103" s="182" t="s">
        <v>126</v>
      </c>
      <c r="E103" s="280" t="s">
        <v>25</v>
      </c>
      <c r="F103" s="85">
        <v>3176.82</v>
      </c>
      <c r="G103" s="86">
        <f>ROUND(F103*mark_up,0)</f>
        <v>13946</v>
      </c>
      <c r="H103" s="525"/>
      <c r="I103" s="526" t="s">
        <v>25</v>
      </c>
      <c r="J103" s="525"/>
      <c r="K103" s="526" t="s">
        <v>25</v>
      </c>
      <c r="L103" s="525"/>
      <c r="M103" s="526" t="s">
        <v>25</v>
      </c>
      <c r="N103" s="525"/>
      <c r="O103" s="526" t="s">
        <v>25</v>
      </c>
      <c r="P103" s="525"/>
      <c r="Q103" s="526" t="s">
        <v>25</v>
      </c>
      <c r="R103" s="524"/>
      <c r="S103" s="20"/>
      <c r="T103" s="6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25"/>
    </row>
    <row r="104" ht="7.5" customHeight="1">
      <c r="A104" s="1"/>
      <c r="B104" s="24"/>
      <c r="C104" s="24"/>
      <c r="D104" s="20"/>
      <c r="E104" s="20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160" t="s">
        <v>21</v>
      </c>
      <c r="S104" s="157" t="s">
        <v>836</v>
      </c>
      <c r="T104" s="6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25"/>
    </row>
    <row r="105" ht="7.5" customHeight="1">
      <c r="A105" s="1"/>
      <c r="B105" s="24"/>
      <c r="C105" s="24"/>
      <c r="D105" s="182" t="s">
        <v>127</v>
      </c>
      <c r="E105" s="280" t="s">
        <v>25</v>
      </c>
      <c r="F105" s="85">
        <v>3715.51</v>
      </c>
      <c r="G105" s="86">
        <f>ROUND(F105*mark_up,0)</f>
        <v>16311</v>
      </c>
      <c r="H105" s="525"/>
      <c r="I105" s="526" t="s">
        <v>25</v>
      </c>
      <c r="J105" s="525"/>
      <c r="K105" s="526" t="s">
        <v>25</v>
      </c>
      <c r="L105" s="525"/>
      <c r="M105" s="526" t="s">
        <v>25</v>
      </c>
      <c r="N105" s="525"/>
      <c r="O105" s="526" t="s">
        <v>25</v>
      </c>
      <c r="P105" s="525"/>
      <c r="Q105" s="526" t="s">
        <v>25</v>
      </c>
      <c r="R105" s="20"/>
      <c r="S105" s="24"/>
      <c r="T105" s="6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25"/>
    </row>
    <row r="106" ht="7.5" customHeight="1">
      <c r="A106" s="1"/>
      <c r="B106" s="24"/>
      <c r="C106" s="24"/>
      <c r="D106" s="20"/>
      <c r="E106" s="20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92"/>
      <c r="S106" s="20"/>
      <c r="T106" s="6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25"/>
    </row>
    <row r="107" ht="7.5" customHeight="1">
      <c r="A107" s="1"/>
      <c r="B107" s="24"/>
      <c r="C107" s="24"/>
      <c r="D107" s="523"/>
      <c r="E107" s="294"/>
      <c r="F107" s="269"/>
      <c r="G107" s="97"/>
      <c r="H107" s="97"/>
      <c r="I107" s="97"/>
      <c r="J107" s="97"/>
      <c r="K107" s="97"/>
      <c r="L107" s="97"/>
      <c r="M107" s="97"/>
      <c r="N107" s="291"/>
      <c r="O107" s="291"/>
      <c r="P107" s="291"/>
      <c r="Q107" s="291"/>
      <c r="R107" s="160" t="s">
        <v>21</v>
      </c>
      <c r="S107" s="157" t="s">
        <v>840</v>
      </c>
      <c r="T107" s="6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25"/>
    </row>
    <row r="108" ht="7.5" customHeight="1">
      <c r="A108" s="1"/>
      <c r="B108" s="24"/>
      <c r="C108" s="24"/>
      <c r="D108" s="523"/>
      <c r="E108" s="294"/>
      <c r="F108" s="269"/>
      <c r="G108" s="97"/>
      <c r="H108" s="97"/>
      <c r="I108" s="97"/>
      <c r="J108" s="97"/>
      <c r="K108" s="97"/>
      <c r="L108" s="97"/>
      <c r="M108" s="97"/>
      <c r="N108" s="291"/>
      <c r="O108" s="291"/>
      <c r="P108" s="291"/>
      <c r="Q108" s="291"/>
      <c r="R108" s="20"/>
      <c r="S108" s="24"/>
      <c r="T108" s="6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25"/>
    </row>
    <row r="109" ht="7.5" customHeight="1">
      <c r="A109" s="1"/>
      <c r="B109" s="24"/>
      <c r="C109" s="24"/>
      <c r="D109" s="523"/>
      <c r="E109" s="294"/>
      <c r="F109" s="269"/>
      <c r="G109" s="291"/>
      <c r="H109" s="291"/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4"/>
      <c r="T109" s="6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25"/>
    </row>
    <row r="110" ht="7.5" customHeight="1">
      <c r="A110" s="1"/>
      <c r="B110" s="24"/>
      <c r="C110" s="24"/>
      <c r="D110" s="523"/>
      <c r="E110" s="294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91"/>
      <c r="S110" s="24"/>
      <c r="T110" s="6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25"/>
    </row>
    <row r="111" ht="7.5" customHeight="1">
      <c r="A111" s="1"/>
      <c r="B111" s="24"/>
      <c r="C111" s="24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91"/>
      <c r="S111" s="20"/>
      <c r="T111" s="6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25"/>
    </row>
    <row r="112" ht="7.5" customHeight="1">
      <c r="A112" s="1"/>
      <c r="B112" s="24"/>
      <c r="C112" s="24"/>
      <c r="D112" s="269"/>
      <c r="E112" s="269"/>
      <c r="F112" s="269"/>
      <c r="G112" s="269"/>
      <c r="H112" s="269"/>
      <c r="I112" s="92"/>
      <c r="J112" s="92"/>
      <c r="K112" s="92"/>
      <c r="L112" s="269"/>
      <c r="M112" s="269"/>
      <c r="N112" s="269"/>
      <c r="O112" s="269"/>
      <c r="P112" s="269"/>
      <c r="Q112" s="269"/>
      <c r="R112" s="160" t="s">
        <v>21</v>
      </c>
      <c r="S112" s="157" t="s">
        <v>828</v>
      </c>
      <c r="T112" s="6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25"/>
    </row>
    <row r="113" ht="7.5" customHeight="1">
      <c r="A113" s="1"/>
      <c r="B113" s="24"/>
      <c r="C113" s="24"/>
      <c r="D113" s="269"/>
      <c r="E113" s="269"/>
      <c r="F113" s="269"/>
      <c r="G113" s="269"/>
      <c r="H113" s="269"/>
      <c r="I113" s="92"/>
      <c r="J113" s="92"/>
      <c r="K113" s="92"/>
      <c r="L113" s="269"/>
      <c r="M113" s="269"/>
      <c r="N113" s="269"/>
      <c r="O113" s="269"/>
      <c r="P113" s="269"/>
      <c r="Q113" s="269"/>
      <c r="R113" s="20"/>
      <c r="S113" s="24"/>
      <c r="T113" s="6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25"/>
    </row>
    <row r="114" ht="7.5" customHeight="1">
      <c r="A114" s="1"/>
      <c r="B114" s="24"/>
      <c r="C114" s="24"/>
      <c r="D114" s="92"/>
      <c r="E114" s="269"/>
      <c r="F114" s="269"/>
      <c r="G114" s="269"/>
      <c r="H114" s="269"/>
      <c r="I114" s="92"/>
      <c r="J114" s="92"/>
      <c r="K114" s="92"/>
      <c r="L114" s="269"/>
      <c r="M114" s="269"/>
      <c r="N114" s="269"/>
      <c r="O114" s="269"/>
      <c r="P114" s="269"/>
      <c r="Q114" s="269"/>
      <c r="R114" s="291"/>
      <c r="S114" s="20"/>
      <c r="T114" s="6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25"/>
    </row>
    <row r="115" ht="7.5" customHeight="1">
      <c r="A115" s="1"/>
      <c r="B115" s="24"/>
      <c r="C115" s="20"/>
      <c r="D115" s="92"/>
      <c r="E115" s="269"/>
      <c r="F115" s="269"/>
      <c r="G115" s="92"/>
      <c r="H115" s="269"/>
      <c r="I115" s="92"/>
      <c r="J115" s="92"/>
      <c r="K115" s="92"/>
      <c r="L115" s="269"/>
      <c r="M115" s="269"/>
      <c r="N115" s="269"/>
      <c r="O115" s="269"/>
      <c r="P115" s="269"/>
      <c r="Q115" s="269"/>
      <c r="R115" s="92"/>
      <c r="S115" s="92"/>
      <c r="T115" s="6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25"/>
    </row>
    <row r="116" ht="7.5" customHeight="1">
      <c r="A116" s="1"/>
      <c r="B116" s="24"/>
      <c r="C116" s="94" t="s">
        <v>841</v>
      </c>
      <c r="D116" s="94" t="s">
        <v>131</v>
      </c>
      <c r="E116" s="269"/>
      <c r="F116" s="269"/>
      <c r="G116" s="92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92"/>
      <c r="S116" s="92"/>
      <c r="T116" s="6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25"/>
    </row>
    <row r="117" ht="7.5" customHeight="1">
      <c r="A117" s="1"/>
      <c r="B117" s="24"/>
      <c r="C117" s="24"/>
      <c r="D117" s="24"/>
      <c r="E117" s="269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6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25"/>
    </row>
    <row r="118" ht="7.5" customHeight="1">
      <c r="A118" s="1"/>
      <c r="B118" s="24"/>
      <c r="C118" s="24"/>
      <c r="D118" s="24"/>
      <c r="E118" s="269"/>
      <c r="F118" s="291"/>
      <c r="G118" s="92"/>
      <c r="H118" s="291"/>
      <c r="I118" s="291"/>
      <c r="J118" s="291"/>
      <c r="K118" s="291"/>
      <c r="L118" s="291"/>
      <c r="M118" s="291"/>
      <c r="N118" s="291"/>
      <c r="O118" s="291"/>
      <c r="P118" s="291"/>
      <c r="Q118" s="291"/>
      <c r="R118" s="92"/>
      <c r="S118" s="92"/>
      <c r="T118" s="6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25"/>
    </row>
    <row r="119" ht="7.5" customHeight="1">
      <c r="A119" s="1"/>
      <c r="B119" s="98"/>
      <c r="C119" s="98"/>
      <c r="D119" s="98"/>
      <c r="E119" s="270"/>
      <c r="F119" s="534"/>
      <c r="G119" s="534"/>
      <c r="H119" s="534"/>
      <c r="I119" s="534"/>
      <c r="J119" s="534"/>
      <c r="K119" s="534"/>
      <c r="L119" s="534"/>
      <c r="M119" s="534"/>
      <c r="N119" s="534"/>
      <c r="O119" s="534"/>
      <c r="P119" s="534"/>
      <c r="Q119" s="534"/>
      <c r="R119" s="387"/>
      <c r="S119" s="387"/>
      <c r="T119" s="6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25"/>
    </row>
    <row r="120" ht="11.25" customHeight="1">
      <c r="A120" s="1"/>
      <c r="B120" s="290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5"/>
      <c r="S120" s="116" t="s">
        <v>43</v>
      </c>
      <c r="T120" s="6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535"/>
    </row>
    <row r="121" ht="11.25" customHeight="1">
      <c r="A121" s="1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7"/>
      <c r="T121" s="6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535"/>
    </row>
    <row r="122" ht="11.25" customHeight="1">
      <c r="A122" s="1"/>
      <c r="B122" s="117" t="s">
        <v>842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9"/>
      <c r="T122" s="6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535"/>
    </row>
    <row r="123" ht="61.5" customHeight="1">
      <c r="A123" s="1"/>
      <c r="B123" s="2"/>
      <c r="C123" s="3"/>
      <c r="D123" s="3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 t="s">
        <v>824</v>
      </c>
      <c r="P123" s="63"/>
      <c r="Q123" s="63"/>
      <c r="R123" s="63"/>
      <c r="S123" s="64"/>
      <c r="T123" s="6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6"/>
    </row>
    <row r="124" ht="34.5" customHeight="1">
      <c r="A124" s="1"/>
      <c r="B124" s="65" t="s">
        <v>6</v>
      </c>
      <c r="C124" s="65" t="s">
        <v>7</v>
      </c>
      <c r="D124" s="65" t="s">
        <v>8</v>
      </c>
      <c r="E124" s="65" t="s">
        <v>9</v>
      </c>
      <c r="F124" s="66" t="s">
        <v>10</v>
      </c>
      <c r="G124" s="67" t="s">
        <v>11</v>
      </c>
      <c r="H124" s="66" t="s">
        <v>10</v>
      </c>
      <c r="I124" s="67" t="s">
        <v>12</v>
      </c>
      <c r="J124" s="66" t="s">
        <v>10</v>
      </c>
      <c r="K124" s="67" t="s">
        <v>13</v>
      </c>
      <c r="L124" s="66" t="s">
        <v>10</v>
      </c>
      <c r="M124" s="67" t="s">
        <v>14</v>
      </c>
      <c r="N124" s="66" t="s">
        <v>10</v>
      </c>
      <c r="O124" s="67" t="s">
        <v>15</v>
      </c>
      <c r="P124" s="66" t="s">
        <v>10</v>
      </c>
      <c r="Q124" s="67" t="s">
        <v>16</v>
      </c>
      <c r="R124" s="68" t="s">
        <v>17</v>
      </c>
      <c r="S124" s="69"/>
      <c r="T124" s="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ht="7.5" customHeight="1">
      <c r="A125" s="1"/>
      <c r="B125" s="369" t="s">
        <v>18</v>
      </c>
      <c r="C125" s="107" t="s">
        <v>148</v>
      </c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160" t="s">
        <v>21</v>
      </c>
      <c r="S125" s="167" t="s">
        <v>825</v>
      </c>
      <c r="T125" s="6"/>
      <c r="U125" s="25"/>
      <c r="V125" s="25"/>
      <c r="W125" s="25"/>
      <c r="X125" s="533"/>
      <c r="Y125" s="533"/>
      <c r="Z125" s="533"/>
      <c r="AA125" s="533"/>
      <c r="AB125" s="533"/>
      <c r="AC125" s="533"/>
      <c r="AD125" s="533"/>
      <c r="AE125" s="533"/>
      <c r="AF125" s="533"/>
      <c r="AG125" s="533"/>
      <c r="AH125" s="533"/>
      <c r="AI125" s="533"/>
      <c r="AJ125" s="533"/>
      <c r="AK125" s="533"/>
      <c r="AL125" s="533"/>
      <c r="AM125" s="533"/>
    </row>
    <row r="126" ht="7.5" customHeight="1">
      <c r="A126" s="1"/>
      <c r="B126" s="24"/>
      <c r="C126" s="24"/>
      <c r="D126" s="291"/>
      <c r="E126" s="291"/>
      <c r="F126" s="269"/>
      <c r="G126" s="291"/>
      <c r="H126" s="291"/>
      <c r="I126" s="291"/>
      <c r="J126" s="291"/>
      <c r="K126" s="291"/>
      <c r="L126" s="291"/>
      <c r="M126" s="291"/>
      <c r="N126" s="291"/>
      <c r="O126" s="291"/>
      <c r="P126" s="291"/>
      <c r="Q126" s="291"/>
      <c r="R126" s="20"/>
      <c r="S126" s="24"/>
      <c r="T126" s="6"/>
      <c r="U126" s="25"/>
      <c r="V126" s="25"/>
      <c r="W126" s="25"/>
      <c r="X126" s="533"/>
      <c r="Y126" s="533"/>
      <c r="Z126" s="533"/>
      <c r="AA126" s="533"/>
      <c r="AB126" s="533"/>
      <c r="AC126" s="533"/>
      <c r="AD126" s="533"/>
      <c r="AE126" s="533"/>
      <c r="AF126" s="533"/>
      <c r="AG126" s="533"/>
      <c r="AH126" s="533"/>
      <c r="AI126" s="533"/>
      <c r="AJ126" s="533"/>
      <c r="AK126" s="533"/>
      <c r="AL126" s="533"/>
      <c r="AM126" s="533"/>
    </row>
    <row r="127" ht="7.5" customHeight="1">
      <c r="A127" s="1"/>
      <c r="B127" s="24"/>
      <c r="C127" s="24"/>
      <c r="D127" s="291"/>
      <c r="E127" s="291"/>
      <c r="F127" s="269"/>
      <c r="G127" s="291"/>
      <c r="H127" s="291"/>
      <c r="I127" s="291"/>
      <c r="J127" s="291"/>
      <c r="K127" s="291"/>
      <c r="L127" s="291"/>
      <c r="M127" s="291"/>
      <c r="N127" s="291"/>
      <c r="O127" s="291"/>
      <c r="P127" s="291"/>
      <c r="Q127" s="291"/>
      <c r="R127" s="291"/>
      <c r="S127" s="24"/>
      <c r="T127" s="6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</row>
    <row r="128" ht="7.5" customHeight="1">
      <c r="A128" s="1"/>
      <c r="B128" s="24"/>
      <c r="C128" s="24"/>
      <c r="D128" s="291"/>
      <c r="E128" s="294"/>
      <c r="F128" s="269"/>
      <c r="G128" s="291"/>
      <c r="H128" s="291"/>
      <c r="I128" s="291"/>
      <c r="J128" s="291"/>
      <c r="K128" s="291"/>
      <c r="L128" s="291"/>
      <c r="M128" s="291"/>
      <c r="N128" s="291"/>
      <c r="O128" s="291"/>
      <c r="P128" s="291"/>
      <c r="Q128" s="291"/>
      <c r="R128" s="291"/>
      <c r="S128" s="24"/>
      <c r="T128" s="6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</row>
    <row r="129" ht="7.5" customHeight="1">
      <c r="A129" s="1"/>
      <c r="B129" s="24"/>
      <c r="C129" s="24"/>
      <c r="D129" s="291"/>
      <c r="E129" s="294"/>
      <c r="F129" s="269"/>
      <c r="G129" s="291"/>
      <c r="H129" s="291"/>
      <c r="I129" s="291"/>
      <c r="J129" s="291"/>
      <c r="K129" s="291"/>
      <c r="L129" s="291"/>
      <c r="M129" s="97"/>
      <c r="N129" s="291"/>
      <c r="O129" s="291"/>
      <c r="P129" s="291"/>
      <c r="Q129" s="291"/>
      <c r="R129" s="291"/>
      <c r="S129" s="20"/>
      <c r="T129" s="6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</row>
    <row r="130" ht="7.5" customHeight="1">
      <c r="A130" s="1"/>
      <c r="B130" s="24"/>
      <c r="C130" s="24"/>
      <c r="D130" s="291"/>
      <c r="E130" s="291"/>
      <c r="F130" s="291"/>
      <c r="G130" s="291"/>
      <c r="H130" s="291"/>
      <c r="I130" s="291"/>
      <c r="J130" s="291"/>
      <c r="K130" s="291"/>
      <c r="L130" s="291"/>
      <c r="M130" s="97"/>
      <c r="N130" s="291"/>
      <c r="O130" s="291"/>
      <c r="P130" s="291"/>
      <c r="Q130" s="291"/>
      <c r="R130" s="160" t="s">
        <v>21</v>
      </c>
      <c r="S130" s="157" t="s">
        <v>826</v>
      </c>
      <c r="T130" s="6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</row>
    <row r="131" ht="7.5" customHeight="1">
      <c r="A131" s="1"/>
      <c r="B131" s="24"/>
      <c r="C131" s="24"/>
      <c r="D131" s="291"/>
      <c r="E131" s="291"/>
      <c r="F131" s="97"/>
      <c r="G131" s="97"/>
      <c r="H131" s="97"/>
      <c r="I131" s="97"/>
      <c r="J131" s="97"/>
      <c r="K131" s="97"/>
      <c r="L131" s="97"/>
      <c r="N131" s="291"/>
      <c r="O131" s="291"/>
      <c r="P131" s="291"/>
      <c r="Q131" s="291"/>
      <c r="R131" s="20"/>
      <c r="S131" s="20"/>
      <c r="T131" s="6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</row>
    <row r="132" ht="7.5" customHeight="1">
      <c r="A132" s="1"/>
      <c r="B132" s="24"/>
      <c r="C132" s="24"/>
      <c r="D132" s="291"/>
      <c r="E132" s="291"/>
      <c r="F132" s="97"/>
      <c r="G132" s="97"/>
      <c r="H132" s="97"/>
      <c r="I132" s="97"/>
      <c r="J132" s="97"/>
      <c r="K132" s="97"/>
      <c r="L132" s="97"/>
      <c r="N132" s="291"/>
      <c r="O132" s="291"/>
      <c r="P132" s="291"/>
      <c r="Q132" s="291"/>
      <c r="R132" s="160" t="s">
        <v>21</v>
      </c>
      <c r="S132" s="157" t="s">
        <v>843</v>
      </c>
      <c r="T132" s="6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</row>
    <row r="133" ht="7.5" customHeight="1">
      <c r="A133" s="1"/>
      <c r="B133" s="24"/>
      <c r="C133" s="24"/>
      <c r="D133" s="182" t="s">
        <v>151</v>
      </c>
      <c r="E133" s="280" t="s">
        <v>25</v>
      </c>
      <c r="F133" s="85">
        <v>3197.82</v>
      </c>
      <c r="G133" s="86">
        <f>ROUND(F133*mark_up,0)</f>
        <v>14038</v>
      </c>
      <c r="H133" s="525"/>
      <c r="I133" s="526" t="s">
        <v>25</v>
      </c>
      <c r="J133" s="525"/>
      <c r="K133" s="526" t="s">
        <v>25</v>
      </c>
      <c r="L133" s="525"/>
      <c r="M133" s="526" t="s">
        <v>25</v>
      </c>
      <c r="N133" s="525"/>
      <c r="O133" s="526" t="s">
        <v>25</v>
      </c>
      <c r="P133" s="525"/>
      <c r="Q133" s="526" t="s">
        <v>25</v>
      </c>
      <c r="R133" s="20"/>
      <c r="S133" s="24"/>
      <c r="T133" s="6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 ht="7.5" customHeight="1">
      <c r="A134" s="1"/>
      <c r="B134" s="24"/>
      <c r="C134" s="24"/>
      <c r="D134" s="20"/>
      <c r="E134" s="20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532"/>
      <c r="S134" s="20"/>
      <c r="T134" s="6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</row>
    <row r="135" ht="7.5" customHeight="1">
      <c r="A135" s="1"/>
      <c r="B135" s="24"/>
      <c r="C135" s="24"/>
      <c r="D135" s="182" t="s">
        <v>152</v>
      </c>
      <c r="E135" s="280" t="s">
        <v>25</v>
      </c>
      <c r="F135" s="85">
        <v>3850.84</v>
      </c>
      <c r="G135" s="86">
        <f>ROUND(F135*mark_up,0)</f>
        <v>16905</v>
      </c>
      <c r="H135" s="525"/>
      <c r="I135" s="526" t="s">
        <v>25</v>
      </c>
      <c r="J135" s="525"/>
      <c r="K135" s="526" t="s">
        <v>25</v>
      </c>
      <c r="L135" s="525"/>
      <c r="M135" s="526" t="s">
        <v>25</v>
      </c>
      <c r="N135" s="525"/>
      <c r="O135" s="526" t="s">
        <v>25</v>
      </c>
      <c r="P135" s="525"/>
      <c r="Q135" s="526" t="s">
        <v>25</v>
      </c>
      <c r="R135" s="160" t="s">
        <v>21</v>
      </c>
      <c r="S135" s="157" t="s">
        <v>827</v>
      </c>
      <c r="T135" s="6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</row>
    <row r="136" ht="7.5" customHeight="1">
      <c r="A136" s="1"/>
      <c r="B136" s="24"/>
      <c r="C136" s="24"/>
      <c r="D136" s="20"/>
      <c r="E136" s="20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20"/>
      <c r="S136" s="24"/>
      <c r="T136" s="6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</row>
    <row r="137" ht="7.5" customHeight="1">
      <c r="A137" s="1"/>
      <c r="B137" s="24"/>
      <c r="C137" s="24"/>
      <c r="D137" s="523"/>
      <c r="E137" s="291"/>
      <c r="F137" s="531"/>
      <c r="G137" s="531"/>
      <c r="H137" s="531"/>
      <c r="I137" s="531"/>
      <c r="J137" s="531"/>
      <c r="K137" s="531"/>
      <c r="L137" s="531"/>
      <c r="M137" s="531"/>
      <c r="N137" s="269"/>
      <c r="O137" s="269"/>
      <c r="P137" s="269"/>
      <c r="Q137" s="269"/>
      <c r="R137" s="524"/>
      <c r="S137" s="20"/>
      <c r="T137" s="6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</row>
    <row r="138" ht="7.5" customHeight="1">
      <c r="A138" s="1"/>
      <c r="B138" s="24"/>
      <c r="C138" s="24"/>
      <c r="D138" s="291"/>
      <c r="E138" s="291"/>
      <c r="F138" s="97"/>
      <c r="G138" s="97"/>
      <c r="H138" s="97"/>
      <c r="I138" s="97"/>
      <c r="J138" s="97"/>
      <c r="K138" s="97"/>
      <c r="L138" s="97"/>
      <c r="M138" s="97"/>
      <c r="N138" s="291"/>
      <c r="O138" s="291"/>
      <c r="P138" s="291"/>
      <c r="Q138" s="291"/>
      <c r="R138" s="160" t="s">
        <v>21</v>
      </c>
      <c r="S138" s="157" t="s">
        <v>844</v>
      </c>
      <c r="T138" s="6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</row>
    <row r="139" ht="7.5" customHeight="1">
      <c r="A139" s="1"/>
      <c r="B139" s="24"/>
      <c r="C139" s="24"/>
      <c r="D139" s="291"/>
      <c r="E139" s="291"/>
      <c r="F139" s="97"/>
      <c r="G139" s="97"/>
      <c r="H139" s="97"/>
      <c r="I139" s="97"/>
      <c r="J139" s="97"/>
      <c r="K139" s="97"/>
      <c r="L139" s="97"/>
      <c r="M139" s="97"/>
      <c r="N139" s="291"/>
      <c r="O139" s="291"/>
      <c r="P139" s="291"/>
      <c r="Q139" s="291"/>
      <c r="R139" s="20"/>
      <c r="S139" s="20"/>
      <c r="T139" s="6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</row>
    <row r="140" ht="7.5" customHeight="1">
      <c r="A140" s="1"/>
      <c r="B140" s="24"/>
      <c r="C140" s="24"/>
      <c r="D140" s="291"/>
      <c r="E140" s="291"/>
      <c r="F140" s="97"/>
      <c r="G140" s="97"/>
      <c r="H140" s="97"/>
      <c r="I140" s="97"/>
      <c r="J140" s="97"/>
      <c r="K140" s="97"/>
      <c r="L140" s="97"/>
      <c r="M140" s="97"/>
      <c r="N140" s="291"/>
      <c r="O140" s="291"/>
      <c r="P140" s="291"/>
      <c r="Q140" s="291"/>
      <c r="R140" s="160" t="s">
        <v>21</v>
      </c>
      <c r="S140" s="157" t="s">
        <v>134</v>
      </c>
      <c r="T140" s="6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</row>
    <row r="141" ht="7.5" customHeight="1">
      <c r="A141" s="1"/>
      <c r="B141" s="24"/>
      <c r="C141" s="24"/>
      <c r="D141" s="291"/>
      <c r="E141" s="291"/>
      <c r="F141" s="97"/>
      <c r="G141" s="97"/>
      <c r="H141" s="97"/>
      <c r="I141" s="97"/>
      <c r="J141" s="97"/>
      <c r="K141" s="97"/>
      <c r="L141" s="97"/>
      <c r="M141" s="97"/>
      <c r="N141" s="291"/>
      <c r="O141" s="291"/>
      <c r="P141" s="291"/>
      <c r="Q141" s="291"/>
      <c r="R141" s="20"/>
      <c r="S141" s="24"/>
      <c r="T141" s="6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</row>
    <row r="142" ht="7.5" customHeight="1">
      <c r="A142" s="1"/>
      <c r="B142" s="24"/>
      <c r="C142" s="20"/>
      <c r="D142" s="291"/>
      <c r="E142" s="291"/>
      <c r="F142" s="97"/>
      <c r="G142" s="97"/>
      <c r="H142" s="97"/>
      <c r="I142" s="97"/>
      <c r="J142" s="97"/>
      <c r="K142" s="97"/>
      <c r="L142" s="97"/>
      <c r="M142" s="97"/>
      <c r="N142" s="291"/>
      <c r="O142" s="291"/>
      <c r="P142" s="291"/>
      <c r="Q142" s="291"/>
      <c r="R142" s="92"/>
      <c r="S142" s="20"/>
      <c r="T142" s="6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</row>
    <row r="143" ht="7.5" customHeight="1">
      <c r="A143" s="1"/>
      <c r="B143" s="24"/>
      <c r="C143" s="94" t="s">
        <v>845</v>
      </c>
      <c r="D143" s="94" t="s">
        <v>846</v>
      </c>
      <c r="E143" s="291"/>
      <c r="F143" s="97"/>
      <c r="G143" s="97"/>
      <c r="H143" s="97"/>
      <c r="I143" s="97"/>
      <c r="J143" s="97"/>
      <c r="K143" s="97"/>
      <c r="L143" s="97"/>
      <c r="M143" s="97"/>
      <c r="N143" s="291"/>
      <c r="O143" s="291"/>
      <c r="P143" s="291"/>
      <c r="Q143" s="291"/>
      <c r="R143" s="160" t="s">
        <v>21</v>
      </c>
      <c r="S143" s="157" t="s">
        <v>828</v>
      </c>
      <c r="T143" s="6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</row>
    <row r="144" ht="7.5" customHeight="1">
      <c r="A144" s="1"/>
      <c r="B144" s="24"/>
      <c r="C144" s="24"/>
      <c r="D144" s="24"/>
      <c r="E144" s="291"/>
      <c r="F144" s="97"/>
      <c r="G144" s="97"/>
      <c r="H144" s="97"/>
      <c r="I144" s="97"/>
      <c r="J144" s="97"/>
      <c r="K144" s="97"/>
      <c r="L144" s="97"/>
      <c r="M144" s="97"/>
      <c r="N144" s="291"/>
      <c r="O144" s="291"/>
      <c r="P144" s="291"/>
      <c r="Q144" s="291"/>
      <c r="R144" s="20"/>
      <c r="S144" s="24"/>
      <c r="T144" s="6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</row>
    <row r="145" ht="7.5" customHeight="1">
      <c r="A145" s="1"/>
      <c r="B145" s="24"/>
      <c r="C145" s="24"/>
      <c r="D145" s="24"/>
      <c r="E145" s="291"/>
      <c r="F145" s="97"/>
      <c r="G145" s="97"/>
      <c r="H145" s="97"/>
      <c r="I145" s="97"/>
      <c r="J145" s="97"/>
      <c r="K145" s="97"/>
      <c r="L145" s="97"/>
      <c r="M145" s="97"/>
      <c r="N145" s="291"/>
      <c r="O145" s="291"/>
      <c r="P145" s="291"/>
      <c r="Q145" s="291"/>
      <c r="R145" s="291"/>
      <c r="S145" s="20"/>
      <c r="T145" s="6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</row>
    <row r="146" ht="7.5" customHeight="1">
      <c r="A146" s="1"/>
      <c r="B146" s="98"/>
      <c r="C146" s="98"/>
      <c r="D146" s="98"/>
      <c r="E146" s="291"/>
      <c r="F146" s="97"/>
      <c r="G146" s="97"/>
      <c r="H146" s="97"/>
      <c r="I146" s="97"/>
      <c r="J146" s="97"/>
      <c r="K146" s="97"/>
      <c r="L146" s="97"/>
      <c r="M146" s="97"/>
      <c r="N146" s="291"/>
      <c r="O146" s="291"/>
      <c r="P146" s="291"/>
      <c r="Q146" s="291"/>
      <c r="R146" s="300"/>
      <c r="S146" s="300"/>
      <c r="T146" s="6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</row>
    <row r="147" ht="7.5" customHeight="1">
      <c r="A147" s="1"/>
      <c r="B147" s="369" t="s">
        <v>18</v>
      </c>
      <c r="C147" s="107" t="s">
        <v>156</v>
      </c>
      <c r="D147" s="268"/>
      <c r="E147" s="268"/>
      <c r="F147" s="530"/>
      <c r="G147" s="530"/>
      <c r="H147" s="530"/>
      <c r="I147" s="530"/>
      <c r="J147" s="530"/>
      <c r="K147" s="530"/>
      <c r="L147" s="530"/>
      <c r="M147" s="530"/>
      <c r="N147" s="268"/>
      <c r="O147" s="268"/>
      <c r="P147" s="268"/>
      <c r="Q147" s="268"/>
      <c r="R147" s="296" t="s">
        <v>21</v>
      </c>
      <c r="S147" s="167" t="s">
        <v>825</v>
      </c>
      <c r="T147" s="6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</row>
    <row r="148" ht="7.5" customHeight="1">
      <c r="A148" s="1"/>
      <c r="B148" s="24"/>
      <c r="C148" s="24"/>
      <c r="D148" s="291"/>
      <c r="E148" s="291"/>
      <c r="F148" s="531"/>
      <c r="G148" s="97"/>
      <c r="H148" s="97"/>
      <c r="I148" s="97"/>
      <c r="J148" s="97"/>
      <c r="K148" s="97"/>
      <c r="L148" s="97"/>
      <c r="M148" s="97"/>
      <c r="N148" s="291"/>
      <c r="O148" s="291"/>
      <c r="P148" s="291"/>
      <c r="Q148" s="291"/>
      <c r="R148" s="20"/>
      <c r="S148" s="24"/>
      <c r="T148" s="6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 ht="7.5" customHeight="1">
      <c r="A149" s="1"/>
      <c r="B149" s="24"/>
      <c r="C149" s="24"/>
      <c r="D149" s="291"/>
      <c r="E149" s="291"/>
      <c r="F149" s="531"/>
      <c r="G149" s="97"/>
      <c r="H149" s="97"/>
      <c r="I149" s="97"/>
      <c r="J149" s="97"/>
      <c r="K149" s="97"/>
      <c r="L149" s="97"/>
      <c r="M149" s="97"/>
      <c r="N149" s="291"/>
      <c r="O149" s="291"/>
      <c r="P149" s="291"/>
      <c r="Q149" s="291"/>
      <c r="R149" s="291"/>
      <c r="S149" s="24"/>
      <c r="T149" s="6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</row>
    <row r="150" ht="7.5" customHeight="1">
      <c r="A150" s="1"/>
      <c r="B150" s="24"/>
      <c r="C150" s="24"/>
      <c r="D150" s="291"/>
      <c r="E150" s="294"/>
      <c r="F150" s="531"/>
      <c r="G150" s="97"/>
      <c r="H150" s="97"/>
      <c r="I150" s="97"/>
      <c r="J150" s="97"/>
      <c r="K150" s="97"/>
      <c r="L150" s="97"/>
      <c r="M150" s="97"/>
      <c r="N150" s="291"/>
      <c r="O150" s="291"/>
      <c r="P150" s="291"/>
      <c r="Q150" s="291"/>
      <c r="R150" s="291"/>
      <c r="S150" s="24"/>
      <c r="T150" s="6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</row>
    <row r="151" ht="7.5" customHeight="1">
      <c r="A151" s="1"/>
      <c r="B151" s="24"/>
      <c r="C151" s="24"/>
      <c r="D151" s="291"/>
      <c r="E151" s="294"/>
      <c r="F151" s="531"/>
      <c r="G151" s="97"/>
      <c r="H151" s="97"/>
      <c r="I151" s="97"/>
      <c r="J151" s="97"/>
      <c r="K151" s="97"/>
      <c r="L151" s="97"/>
      <c r="M151" s="97"/>
      <c r="N151" s="291"/>
      <c r="O151" s="291"/>
      <c r="P151" s="291"/>
      <c r="Q151" s="291"/>
      <c r="R151" s="291"/>
      <c r="S151" s="20"/>
      <c r="T151" s="6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</row>
    <row r="152" ht="7.5" customHeight="1">
      <c r="A152" s="1"/>
      <c r="B152" s="24"/>
      <c r="C152" s="24"/>
      <c r="D152" s="291"/>
      <c r="E152" s="291"/>
      <c r="F152" s="97"/>
      <c r="G152" s="97"/>
      <c r="H152" s="97"/>
      <c r="I152" s="97"/>
      <c r="J152" s="97"/>
      <c r="K152" s="97"/>
      <c r="L152" s="97"/>
      <c r="M152" s="97"/>
      <c r="N152" s="291"/>
      <c r="O152" s="291"/>
      <c r="P152" s="291"/>
      <c r="Q152" s="291"/>
      <c r="R152" s="160" t="s">
        <v>21</v>
      </c>
      <c r="S152" s="157" t="s">
        <v>826</v>
      </c>
      <c r="T152" s="6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</row>
    <row r="153" ht="7.5" customHeight="1">
      <c r="A153" s="1"/>
      <c r="B153" s="24"/>
      <c r="C153" s="24"/>
      <c r="D153" s="291"/>
      <c r="E153" s="291"/>
      <c r="F153" s="97"/>
      <c r="G153" s="97"/>
      <c r="H153" s="97"/>
      <c r="I153" s="97"/>
      <c r="J153" s="97"/>
      <c r="K153" s="97"/>
      <c r="L153" s="97"/>
      <c r="M153" s="97"/>
      <c r="N153" s="291"/>
      <c r="O153" s="291"/>
      <c r="P153" s="291"/>
      <c r="Q153" s="291"/>
      <c r="R153" s="20"/>
      <c r="S153" s="20"/>
      <c r="T153" s="6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</row>
    <row r="154" ht="7.5" customHeight="1">
      <c r="A154" s="1"/>
      <c r="B154" s="24"/>
      <c r="C154" s="24"/>
      <c r="D154" s="291"/>
      <c r="E154" s="291"/>
      <c r="F154" s="97"/>
      <c r="G154" s="97"/>
      <c r="H154" s="97"/>
      <c r="I154" s="97"/>
      <c r="J154" s="97"/>
      <c r="K154" s="97"/>
      <c r="L154" s="97"/>
      <c r="M154" s="97"/>
      <c r="N154" s="291"/>
      <c r="O154" s="291"/>
      <c r="P154" s="291"/>
      <c r="Q154" s="291"/>
      <c r="R154" s="160" t="s">
        <v>21</v>
      </c>
      <c r="S154" s="157" t="s">
        <v>843</v>
      </c>
      <c r="T154" s="6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</row>
    <row r="155" ht="7.5" customHeight="1">
      <c r="A155" s="1"/>
      <c r="B155" s="24"/>
      <c r="C155" s="24"/>
      <c r="D155" s="291"/>
      <c r="E155" s="291"/>
      <c r="F155" s="97"/>
      <c r="G155" s="97"/>
      <c r="H155" s="97"/>
      <c r="I155" s="97"/>
      <c r="J155" s="97"/>
      <c r="K155" s="97"/>
      <c r="L155" s="97"/>
      <c r="M155" s="97"/>
      <c r="N155" s="291"/>
      <c r="O155" s="291"/>
      <c r="P155" s="291"/>
      <c r="Q155" s="291"/>
      <c r="R155" s="20"/>
      <c r="S155" s="24"/>
      <c r="T155" s="6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</row>
    <row r="156" ht="7.5" customHeight="1">
      <c r="A156" s="1"/>
      <c r="B156" s="24"/>
      <c r="C156" s="24"/>
      <c r="D156" s="291"/>
      <c r="E156" s="291"/>
      <c r="F156" s="97"/>
      <c r="G156" s="97"/>
      <c r="H156" s="97"/>
      <c r="I156" s="97"/>
      <c r="J156" s="97"/>
      <c r="K156" s="97"/>
      <c r="L156" s="97"/>
      <c r="M156" s="97"/>
      <c r="N156" s="291"/>
      <c r="O156" s="291"/>
      <c r="P156" s="291"/>
      <c r="Q156" s="291"/>
      <c r="R156" s="532"/>
      <c r="S156" s="20"/>
      <c r="T156" s="6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</row>
    <row r="157" ht="7.5" customHeight="1">
      <c r="A157" s="1"/>
      <c r="B157" s="24"/>
      <c r="C157" s="24"/>
      <c r="D157" s="291"/>
      <c r="E157" s="291"/>
      <c r="F157" s="97"/>
      <c r="G157" s="97"/>
      <c r="H157" s="97"/>
      <c r="I157" s="97"/>
      <c r="J157" s="97"/>
      <c r="K157" s="97"/>
      <c r="L157" s="97"/>
      <c r="N157" s="291"/>
      <c r="O157" s="291"/>
      <c r="P157" s="291"/>
      <c r="Q157" s="291"/>
      <c r="R157" s="160" t="s">
        <v>21</v>
      </c>
      <c r="S157" s="157" t="s">
        <v>835</v>
      </c>
      <c r="T157" s="6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</row>
    <row r="158" ht="7.5" customHeight="1">
      <c r="A158" s="1"/>
      <c r="B158" s="24"/>
      <c r="C158" s="24"/>
      <c r="F158" s="123"/>
      <c r="G158" s="123"/>
      <c r="H158" s="123"/>
      <c r="I158" s="123"/>
      <c r="J158" s="123"/>
      <c r="K158" s="123"/>
      <c r="L158" s="123"/>
      <c r="R158" s="20"/>
      <c r="S158" s="24"/>
      <c r="T158" s="6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</row>
    <row r="159" ht="7.5" customHeight="1">
      <c r="A159" s="1"/>
      <c r="B159" s="24"/>
      <c r="C159" s="24"/>
      <c r="D159" s="182" t="s">
        <v>151</v>
      </c>
      <c r="E159" s="280" t="s">
        <v>25</v>
      </c>
      <c r="F159" s="85">
        <v>4087.46</v>
      </c>
      <c r="G159" s="86">
        <f>ROUND(F159*mark_up,0)</f>
        <v>17944</v>
      </c>
      <c r="H159" s="525"/>
      <c r="I159" s="526" t="s">
        <v>25</v>
      </c>
      <c r="J159" s="525"/>
      <c r="K159" s="526" t="s">
        <v>25</v>
      </c>
      <c r="L159" s="525"/>
      <c r="M159" s="526" t="s">
        <v>25</v>
      </c>
      <c r="N159" s="525"/>
      <c r="O159" s="526" t="s">
        <v>25</v>
      </c>
      <c r="P159" s="525"/>
      <c r="Q159" s="526" t="s">
        <v>25</v>
      </c>
      <c r="R159" s="524"/>
      <c r="S159" s="20"/>
      <c r="T159" s="6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</row>
    <row r="160" ht="7.5" customHeight="1">
      <c r="A160" s="1"/>
      <c r="B160" s="24"/>
      <c r="C160" s="24"/>
      <c r="D160" s="20"/>
      <c r="E160" s="20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160" t="s">
        <v>21</v>
      </c>
      <c r="S160" s="157" t="s">
        <v>169</v>
      </c>
      <c r="T160" s="6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</row>
    <row r="161" ht="7.5" customHeight="1">
      <c r="A161" s="1"/>
      <c r="B161" s="24"/>
      <c r="C161" s="24"/>
      <c r="D161" s="182" t="s">
        <v>152</v>
      </c>
      <c r="E161" s="280" t="s">
        <v>25</v>
      </c>
      <c r="F161" s="85">
        <v>4749.86</v>
      </c>
      <c r="G161" s="86">
        <f>ROUND(F161*mark_up,0)</f>
        <v>20852</v>
      </c>
      <c r="H161" s="525"/>
      <c r="I161" s="526" t="s">
        <v>25</v>
      </c>
      <c r="J161" s="525"/>
      <c r="K161" s="526" t="s">
        <v>25</v>
      </c>
      <c r="L161" s="525"/>
      <c r="M161" s="526" t="s">
        <v>25</v>
      </c>
      <c r="N161" s="525"/>
      <c r="O161" s="526" t="s">
        <v>25</v>
      </c>
      <c r="P161" s="525"/>
      <c r="Q161" s="526" t="s">
        <v>25</v>
      </c>
      <c r="R161" s="20"/>
      <c r="S161" s="24"/>
      <c r="T161" s="6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</row>
    <row r="162" ht="7.5" customHeight="1">
      <c r="A162" s="1"/>
      <c r="B162" s="24"/>
      <c r="C162" s="24"/>
      <c r="D162" s="20"/>
      <c r="E162" s="20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291"/>
      <c r="S162" s="20"/>
      <c r="T162" s="6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</row>
    <row r="163" ht="7.5" customHeight="1">
      <c r="A163" s="1"/>
      <c r="B163" s="24"/>
      <c r="C163" s="24"/>
      <c r="D163" s="291"/>
      <c r="E163" s="291"/>
      <c r="F163" s="97"/>
      <c r="G163" s="97"/>
      <c r="H163" s="97"/>
      <c r="I163" s="97"/>
      <c r="J163" s="97"/>
      <c r="K163" s="97"/>
      <c r="L163" s="97"/>
      <c r="M163" s="97"/>
      <c r="N163" s="291"/>
      <c r="O163" s="291"/>
      <c r="P163" s="291"/>
      <c r="Q163" s="291"/>
      <c r="R163" s="160" t="s">
        <v>21</v>
      </c>
      <c r="S163" s="157" t="s">
        <v>847</v>
      </c>
      <c r="T163" s="6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</row>
    <row r="164" ht="7.5" customHeight="1">
      <c r="A164" s="1"/>
      <c r="B164" s="24"/>
      <c r="C164" s="24"/>
      <c r="D164" s="269"/>
      <c r="E164" s="269"/>
      <c r="F164" s="269"/>
      <c r="G164" s="269"/>
      <c r="H164" s="269"/>
      <c r="I164" s="269"/>
      <c r="J164" s="269"/>
      <c r="K164" s="269"/>
      <c r="L164" s="269"/>
      <c r="M164" s="531"/>
      <c r="N164" s="269"/>
      <c r="O164" s="269"/>
      <c r="P164" s="269"/>
      <c r="Q164" s="269"/>
      <c r="R164" s="20"/>
      <c r="S164" s="24"/>
      <c r="T164" s="6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</row>
    <row r="165" ht="7.5" customHeight="1">
      <c r="A165" s="1"/>
      <c r="B165" s="24"/>
      <c r="C165" s="24"/>
      <c r="D165" s="291"/>
      <c r="E165" s="291"/>
      <c r="F165" s="291"/>
      <c r="G165" s="291"/>
      <c r="H165" s="291"/>
      <c r="I165" s="291"/>
      <c r="J165" s="291"/>
      <c r="K165" s="291"/>
      <c r="L165" s="291"/>
      <c r="M165" s="97"/>
      <c r="N165" s="291"/>
      <c r="O165" s="291"/>
      <c r="P165" s="291"/>
      <c r="Q165" s="291"/>
      <c r="R165" s="291"/>
      <c r="S165" s="24"/>
      <c r="T165" s="6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</row>
    <row r="166" ht="7.5" customHeight="1">
      <c r="A166" s="1"/>
      <c r="B166" s="24"/>
      <c r="C166" s="24"/>
      <c r="D166" s="291"/>
      <c r="E166" s="291"/>
      <c r="F166" s="291"/>
      <c r="G166" s="291"/>
      <c r="H166" s="291"/>
      <c r="I166" s="291"/>
      <c r="J166" s="291"/>
      <c r="K166" s="291"/>
      <c r="L166" s="291"/>
      <c r="M166" s="97"/>
      <c r="N166" s="291"/>
      <c r="O166" s="291"/>
      <c r="P166" s="291"/>
      <c r="Q166" s="291"/>
      <c r="R166" s="291"/>
      <c r="S166" s="24"/>
      <c r="T166" s="6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</row>
    <row r="167" ht="7.5" customHeight="1">
      <c r="A167" s="1"/>
      <c r="B167" s="24"/>
      <c r="C167" s="24"/>
      <c r="D167" s="291"/>
      <c r="E167" s="291"/>
      <c r="F167" s="291"/>
      <c r="G167" s="291"/>
      <c r="H167" s="291"/>
      <c r="I167" s="291"/>
      <c r="J167" s="291"/>
      <c r="K167" s="291"/>
      <c r="L167" s="291"/>
      <c r="M167" s="97"/>
      <c r="N167" s="291"/>
      <c r="O167" s="291"/>
      <c r="P167" s="291"/>
      <c r="Q167" s="291"/>
      <c r="R167" s="291"/>
      <c r="S167" s="20"/>
      <c r="T167" s="6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</row>
    <row r="168" ht="7.5" customHeight="1">
      <c r="A168" s="1"/>
      <c r="B168" s="24"/>
      <c r="C168" s="24"/>
      <c r="D168" s="291"/>
      <c r="E168" s="291"/>
      <c r="F168" s="291"/>
      <c r="G168" s="291"/>
      <c r="H168" s="291"/>
      <c r="I168" s="291"/>
      <c r="J168" s="291"/>
      <c r="K168" s="291"/>
      <c r="L168" s="291"/>
      <c r="M168" s="97"/>
      <c r="N168" s="291"/>
      <c r="O168" s="291"/>
      <c r="P168" s="291"/>
      <c r="Q168" s="291"/>
      <c r="R168" s="160" t="s">
        <v>21</v>
      </c>
      <c r="S168" s="81" t="s">
        <v>828</v>
      </c>
      <c r="T168" s="6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</row>
    <row r="169" ht="7.5" customHeight="1">
      <c r="A169" s="1"/>
      <c r="B169" s="24"/>
      <c r="C169" s="24"/>
      <c r="D169" s="269"/>
      <c r="E169" s="269"/>
      <c r="F169" s="269"/>
      <c r="G169" s="269"/>
      <c r="H169" s="269"/>
      <c r="I169" s="269"/>
      <c r="J169" s="269"/>
      <c r="K169" s="269"/>
      <c r="L169" s="269"/>
      <c r="M169" s="531"/>
      <c r="N169" s="269"/>
      <c r="O169" s="269"/>
      <c r="P169" s="269"/>
      <c r="Q169" s="269"/>
      <c r="R169" s="20"/>
      <c r="S169" s="24"/>
      <c r="T169" s="6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</row>
    <row r="170" ht="7.5" customHeight="1">
      <c r="A170" s="1"/>
      <c r="B170" s="24"/>
      <c r="C170" s="24"/>
      <c r="E170" s="269"/>
      <c r="F170" s="269"/>
      <c r="G170" s="269"/>
      <c r="H170" s="269"/>
      <c r="I170" s="269"/>
      <c r="J170" s="269"/>
      <c r="K170" s="269"/>
      <c r="L170" s="269"/>
      <c r="M170" s="531"/>
      <c r="N170" s="269"/>
      <c r="O170" s="269"/>
      <c r="P170" s="269"/>
      <c r="Q170" s="269"/>
      <c r="R170" s="92"/>
      <c r="S170" s="20"/>
      <c r="T170" s="6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</row>
    <row r="171" ht="7.5" customHeight="1">
      <c r="A171" s="1"/>
      <c r="B171" s="24"/>
      <c r="C171" s="24"/>
      <c r="E171" s="269"/>
      <c r="F171" s="269"/>
      <c r="G171" s="269"/>
      <c r="H171" s="269"/>
      <c r="I171" s="269"/>
      <c r="J171" s="269"/>
      <c r="K171" s="269"/>
      <c r="L171" s="269"/>
      <c r="M171" s="531"/>
      <c r="N171" s="269"/>
      <c r="O171" s="269"/>
      <c r="P171" s="269"/>
      <c r="Q171" s="269"/>
      <c r="R171" s="92"/>
      <c r="S171" s="92"/>
      <c r="T171" s="6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</row>
    <row r="172" ht="7.5" customHeight="1">
      <c r="A172" s="1"/>
      <c r="B172" s="24"/>
      <c r="C172" s="24"/>
      <c r="M172" s="123"/>
      <c r="T172" s="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</row>
    <row r="173" ht="7.5" customHeight="1">
      <c r="A173" s="1"/>
      <c r="B173" s="24"/>
      <c r="C173" s="24"/>
      <c r="M173" s="123"/>
      <c r="T173" s="6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</row>
    <row r="174" ht="7.5" customHeight="1">
      <c r="A174" s="1"/>
      <c r="B174" s="24"/>
      <c r="C174" s="24"/>
      <c r="T174" s="6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</row>
    <row r="175" ht="7.5" customHeight="1">
      <c r="A175" s="1"/>
      <c r="B175" s="24"/>
      <c r="C175" s="20"/>
      <c r="T175" s="6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</row>
    <row r="176" ht="7.5" customHeight="1">
      <c r="A176" s="1"/>
      <c r="B176" s="24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T176" s="6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</row>
    <row r="177" ht="7.5" customHeight="1">
      <c r="A177" s="1"/>
      <c r="B177" s="24"/>
      <c r="C177" s="94" t="s">
        <v>845</v>
      </c>
      <c r="D177" s="94" t="s">
        <v>848</v>
      </c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T177" s="6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</row>
    <row r="178" ht="7.5" customHeight="1">
      <c r="A178" s="1"/>
      <c r="B178" s="24"/>
      <c r="C178" s="24"/>
      <c r="D178" s="24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T178" s="6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</row>
    <row r="179" ht="7.5" customHeight="1">
      <c r="A179" s="1"/>
      <c r="B179" s="24"/>
      <c r="C179" s="24"/>
      <c r="D179" s="24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T179" s="6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</row>
    <row r="180" ht="7.5" customHeight="1">
      <c r="A180" s="1"/>
      <c r="B180" s="98"/>
      <c r="C180" s="98"/>
      <c r="D180" s="98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536"/>
      <c r="S180" s="221"/>
      <c r="T180" s="6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</row>
    <row r="181" ht="11.25" customHeight="1">
      <c r="A181" s="1"/>
      <c r="B181" s="113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5"/>
      <c r="S181" s="165" t="s">
        <v>43</v>
      </c>
      <c r="T181" s="6"/>
      <c r="U181" s="25"/>
      <c r="V181" s="535"/>
      <c r="W181" s="535"/>
      <c r="X181" s="535"/>
      <c r="Y181" s="535"/>
      <c r="Z181" s="535"/>
      <c r="AA181" s="535"/>
      <c r="AB181" s="535"/>
      <c r="AC181" s="535"/>
      <c r="AD181" s="535"/>
      <c r="AE181" s="535"/>
      <c r="AF181" s="535"/>
      <c r="AG181" s="535"/>
      <c r="AH181" s="535"/>
      <c r="AI181" s="535"/>
      <c r="AJ181" s="535"/>
      <c r="AK181" s="535"/>
      <c r="AL181" s="535"/>
      <c r="AM181" s="535"/>
    </row>
    <row r="182" ht="11.25" customHeight="1">
      <c r="A182" s="1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7"/>
      <c r="T182" s="6"/>
      <c r="U182" s="6"/>
      <c r="V182" s="535"/>
      <c r="W182" s="535"/>
      <c r="X182" s="535"/>
      <c r="Y182" s="535"/>
      <c r="Z182" s="535"/>
      <c r="AA182" s="535"/>
      <c r="AB182" s="535"/>
      <c r="AC182" s="535"/>
      <c r="AD182" s="535"/>
      <c r="AE182" s="535"/>
      <c r="AF182" s="535"/>
      <c r="AG182" s="535"/>
      <c r="AH182" s="535"/>
      <c r="AI182" s="535"/>
      <c r="AJ182" s="535"/>
      <c r="AK182" s="535"/>
      <c r="AL182" s="535"/>
      <c r="AM182" s="535"/>
    </row>
    <row r="183" ht="11.25" customHeight="1">
      <c r="A183" s="1"/>
      <c r="B183" s="117" t="s">
        <v>849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9"/>
      <c r="T183" s="6"/>
      <c r="U183" s="25"/>
      <c r="V183" s="535"/>
      <c r="W183" s="535"/>
      <c r="X183" s="535"/>
      <c r="Y183" s="535"/>
      <c r="Z183" s="535"/>
      <c r="AA183" s="535"/>
      <c r="AB183" s="535"/>
      <c r="AC183" s="535"/>
      <c r="AD183" s="535"/>
      <c r="AE183" s="535"/>
      <c r="AF183" s="535"/>
      <c r="AG183" s="535"/>
      <c r="AH183" s="535"/>
      <c r="AI183" s="535"/>
      <c r="AJ183" s="535"/>
      <c r="AK183" s="535"/>
      <c r="AL183" s="535"/>
      <c r="AM183" s="535"/>
    </row>
    <row r="184" ht="61.5" customHeight="1">
      <c r="A184" s="1"/>
      <c r="B184" s="2"/>
      <c r="C184" s="3"/>
      <c r="D184" s="3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 t="s">
        <v>824</v>
      </c>
      <c r="P184" s="63"/>
      <c r="Q184" s="63"/>
      <c r="R184" s="63"/>
      <c r="S184" s="64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ht="34.5" customHeight="1">
      <c r="A185" s="1"/>
      <c r="B185" s="65" t="s">
        <v>6</v>
      </c>
      <c r="C185" s="65" t="s">
        <v>7</v>
      </c>
      <c r="D185" s="65" t="s">
        <v>8</v>
      </c>
      <c r="E185" s="65" t="s">
        <v>9</v>
      </c>
      <c r="F185" s="66" t="s">
        <v>10</v>
      </c>
      <c r="G185" s="67" t="s">
        <v>11</v>
      </c>
      <c r="H185" s="66" t="s">
        <v>10</v>
      </c>
      <c r="I185" s="67" t="s">
        <v>12</v>
      </c>
      <c r="J185" s="66" t="s">
        <v>10</v>
      </c>
      <c r="K185" s="67" t="s">
        <v>13</v>
      </c>
      <c r="L185" s="66" t="s">
        <v>10</v>
      </c>
      <c r="M185" s="67" t="s">
        <v>14</v>
      </c>
      <c r="N185" s="66" t="s">
        <v>10</v>
      </c>
      <c r="O185" s="67" t="s">
        <v>15</v>
      </c>
      <c r="P185" s="66" t="s">
        <v>10</v>
      </c>
      <c r="Q185" s="67" t="s">
        <v>16</v>
      </c>
      <c r="R185" s="68" t="s">
        <v>17</v>
      </c>
      <c r="S185" s="69"/>
      <c r="T185" s="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ht="7.5" customHeight="1">
      <c r="A186" s="1"/>
      <c r="B186" s="369" t="s">
        <v>18</v>
      </c>
      <c r="C186" s="107" t="s">
        <v>850</v>
      </c>
      <c r="D186" s="372"/>
      <c r="E186" s="520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96" t="s">
        <v>21</v>
      </c>
      <c r="S186" s="167" t="s">
        <v>851</v>
      </c>
      <c r="T186" s="6"/>
      <c r="U186" s="25"/>
      <c r="V186" s="25"/>
      <c r="W186" s="25"/>
      <c r="X186" s="533"/>
      <c r="Y186" s="533"/>
      <c r="Z186" s="533"/>
      <c r="AA186" s="533"/>
      <c r="AB186" s="533"/>
      <c r="AC186" s="533"/>
      <c r="AD186" s="533"/>
      <c r="AE186" s="533"/>
      <c r="AF186" s="533"/>
      <c r="AG186" s="533"/>
      <c r="AH186" s="533"/>
      <c r="AI186" s="533"/>
      <c r="AJ186" s="533"/>
      <c r="AK186" s="533"/>
      <c r="AL186" s="533"/>
      <c r="AM186" s="533"/>
    </row>
    <row r="187" ht="7.5" customHeight="1">
      <c r="A187" s="1"/>
      <c r="B187" s="24"/>
      <c r="C187" s="24"/>
      <c r="D187" s="523"/>
      <c r="E187" s="294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0"/>
      <c r="S187" s="24"/>
      <c r="T187" s="6"/>
      <c r="U187" s="25"/>
      <c r="V187" s="25"/>
      <c r="W187" s="25"/>
      <c r="X187" s="533"/>
      <c r="Y187" s="533"/>
      <c r="Z187" s="533"/>
      <c r="AA187" s="533"/>
      <c r="AB187" s="533"/>
      <c r="AC187" s="533"/>
      <c r="AD187" s="533"/>
      <c r="AE187" s="533"/>
      <c r="AF187" s="533"/>
      <c r="AG187" s="533"/>
      <c r="AH187" s="533"/>
      <c r="AI187" s="533"/>
      <c r="AJ187" s="533"/>
      <c r="AK187" s="533"/>
      <c r="AL187" s="533"/>
      <c r="AM187" s="533"/>
    </row>
    <row r="188" ht="7.5" customHeight="1">
      <c r="A188" s="1"/>
      <c r="B188" s="24"/>
      <c r="C188" s="24"/>
      <c r="D188" s="291"/>
      <c r="E188" s="291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91"/>
      <c r="S188" s="20"/>
      <c r="T188" s="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</row>
    <row r="189" ht="7.5" customHeight="1">
      <c r="A189" s="1"/>
      <c r="B189" s="24"/>
      <c r="C189" s="24"/>
      <c r="D189" s="291"/>
      <c r="E189" s="291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160" t="s">
        <v>21</v>
      </c>
      <c r="S189" s="157" t="s">
        <v>826</v>
      </c>
      <c r="T189" s="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</row>
    <row r="190" ht="7.5" customHeight="1">
      <c r="A190" s="1"/>
      <c r="B190" s="24"/>
      <c r="C190" s="24"/>
      <c r="D190" s="523"/>
      <c r="E190" s="294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0"/>
      <c r="S190" s="20"/>
      <c r="T190" s="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</row>
    <row r="191" ht="7.5" customHeight="1">
      <c r="A191" s="1"/>
      <c r="B191" s="24"/>
      <c r="C191" s="24"/>
      <c r="D191" s="92"/>
      <c r="E191" s="92"/>
      <c r="F191" s="291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160" t="s">
        <v>21</v>
      </c>
      <c r="S191" s="157" t="s">
        <v>843</v>
      </c>
      <c r="T191" s="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</row>
    <row r="192" ht="7.5" customHeight="1">
      <c r="A192" s="1"/>
      <c r="B192" s="24"/>
      <c r="C192" s="24"/>
      <c r="R192" s="20"/>
      <c r="S192" s="24"/>
      <c r="T192" s="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</row>
    <row r="193" ht="7.5" customHeight="1">
      <c r="A193" s="1"/>
      <c r="B193" s="24"/>
      <c r="C193" s="24"/>
      <c r="R193" s="532"/>
      <c r="S193" s="20"/>
      <c r="T193" s="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</row>
    <row r="194" ht="7.5" customHeight="1">
      <c r="A194" s="1"/>
      <c r="B194" s="24"/>
      <c r="C194" s="24"/>
      <c r="R194" s="160" t="s">
        <v>21</v>
      </c>
      <c r="S194" s="157" t="s">
        <v>852</v>
      </c>
      <c r="T194" s="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</row>
    <row r="195" ht="7.5" customHeight="1">
      <c r="A195" s="1"/>
      <c r="B195" s="24"/>
      <c r="C195" s="24"/>
      <c r="R195" s="20"/>
      <c r="S195" s="24"/>
      <c r="T195" s="6"/>
      <c r="U195" s="7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</row>
    <row r="196" ht="7.5" customHeight="1">
      <c r="A196" s="1"/>
      <c r="B196" s="24"/>
      <c r="C196" s="24"/>
      <c r="D196" s="182" t="s">
        <v>853</v>
      </c>
      <c r="E196" s="280" t="s">
        <v>25</v>
      </c>
      <c r="F196" s="85">
        <v>2567.033</v>
      </c>
      <c r="G196" s="86">
        <f>ROUND(F196*mark_up,0)</f>
        <v>11269</v>
      </c>
      <c r="H196" s="525"/>
      <c r="I196" s="526" t="s">
        <v>25</v>
      </c>
      <c r="J196" s="525"/>
      <c r="K196" s="526" t="s">
        <v>25</v>
      </c>
      <c r="L196" s="525"/>
      <c r="M196" s="526" t="s">
        <v>25</v>
      </c>
      <c r="N196" s="525"/>
      <c r="O196" s="526" t="s">
        <v>25</v>
      </c>
      <c r="P196" s="525"/>
      <c r="Q196" s="526" t="s">
        <v>25</v>
      </c>
      <c r="R196" s="92"/>
      <c r="S196" s="20"/>
      <c r="T196" s="6"/>
      <c r="U196" s="7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</row>
    <row r="197" ht="7.5" customHeight="1">
      <c r="A197" s="1"/>
      <c r="B197" s="24"/>
      <c r="C197" s="24"/>
      <c r="D197" s="20"/>
      <c r="E197" s="20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300"/>
      <c r="S197" s="157" t="s">
        <v>854</v>
      </c>
      <c r="T197" s="6"/>
      <c r="U197" s="7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</row>
    <row r="198" ht="7.5" customHeight="1">
      <c r="A198" s="1"/>
      <c r="B198" s="24"/>
      <c r="C198" s="24"/>
      <c r="D198" s="182" t="s">
        <v>855</v>
      </c>
      <c r="E198" s="280" t="s">
        <v>25</v>
      </c>
      <c r="F198" s="85">
        <v>3070.3748</v>
      </c>
      <c r="G198" s="86">
        <f>ROUND(F198*mark_up,0)</f>
        <v>13479</v>
      </c>
      <c r="H198" s="525"/>
      <c r="I198" s="526" t="s">
        <v>25</v>
      </c>
      <c r="J198" s="525"/>
      <c r="K198" s="526" t="s">
        <v>25</v>
      </c>
      <c r="L198" s="525"/>
      <c r="M198" s="526" t="s">
        <v>25</v>
      </c>
      <c r="N198" s="525"/>
      <c r="O198" s="526" t="s">
        <v>25</v>
      </c>
      <c r="P198" s="525"/>
      <c r="Q198" s="526" t="s">
        <v>25</v>
      </c>
      <c r="R198" s="300"/>
      <c r="S198" s="24"/>
      <c r="T198" s="6"/>
      <c r="U198" s="7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</row>
    <row r="199" ht="7.5" customHeight="1">
      <c r="A199" s="1"/>
      <c r="B199" s="24"/>
      <c r="C199" s="24"/>
      <c r="D199" s="20"/>
      <c r="E199" s="20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300"/>
      <c r="S199" s="20"/>
      <c r="T199" s="6"/>
      <c r="U199" s="7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</row>
    <row r="200" ht="7.5" customHeight="1">
      <c r="A200" s="1"/>
      <c r="B200" s="24"/>
      <c r="C200" s="24"/>
      <c r="E200" s="294"/>
      <c r="F200" s="269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300"/>
      <c r="S200" s="300"/>
      <c r="T200" s="6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</row>
    <row r="201" ht="7.5" customHeight="1">
      <c r="A201" s="1"/>
      <c r="B201" s="24"/>
      <c r="C201" s="24"/>
      <c r="E201" s="294"/>
      <c r="F201" s="269"/>
      <c r="G201" s="291"/>
      <c r="H201" s="291"/>
      <c r="I201" s="291"/>
      <c r="J201" s="291"/>
      <c r="K201" s="291"/>
      <c r="L201" s="291"/>
      <c r="M201" s="291"/>
      <c r="N201" s="291"/>
      <c r="O201" s="291"/>
      <c r="P201" s="291"/>
      <c r="Q201" s="291"/>
      <c r="R201" s="300"/>
      <c r="S201" s="300"/>
      <c r="T201" s="6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</row>
    <row r="202" ht="7.5" customHeight="1">
      <c r="A202" s="1"/>
      <c r="B202" s="24"/>
      <c r="C202" s="24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532"/>
      <c r="S202" s="537"/>
      <c r="T202" s="6"/>
      <c r="U202" s="25"/>
      <c r="V202" s="538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</row>
    <row r="203" ht="7.5" customHeight="1">
      <c r="A203" s="1"/>
      <c r="B203" s="24"/>
      <c r="C203" s="24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  <c r="O203" s="291"/>
      <c r="P203" s="291"/>
      <c r="Q203" s="291"/>
      <c r="R203" s="291"/>
      <c r="S203" s="97"/>
      <c r="T203" s="6"/>
      <c r="U203" s="25"/>
      <c r="V203" s="538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</row>
    <row r="204" ht="7.5" customHeight="1">
      <c r="A204" s="1"/>
      <c r="B204" s="24"/>
      <c r="C204" s="24"/>
      <c r="F204" s="291"/>
      <c r="G204" s="291"/>
      <c r="H204" s="291"/>
      <c r="I204" s="291"/>
      <c r="J204" s="291"/>
      <c r="K204" s="291"/>
      <c r="L204" s="291"/>
      <c r="M204" s="291"/>
      <c r="N204" s="291"/>
      <c r="O204" s="291"/>
      <c r="P204" s="291"/>
      <c r="Q204" s="291"/>
      <c r="T204" s="6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</row>
    <row r="205" ht="7.5" customHeight="1">
      <c r="A205" s="1"/>
      <c r="B205" s="24"/>
      <c r="C205" s="24"/>
      <c r="F205" s="291"/>
      <c r="G205" s="291"/>
      <c r="H205" s="291"/>
      <c r="I205" s="291"/>
      <c r="J205" s="291"/>
      <c r="K205" s="291"/>
      <c r="L205" s="291"/>
      <c r="M205" s="291"/>
      <c r="N205" s="291"/>
      <c r="O205" s="291"/>
      <c r="P205" s="291"/>
      <c r="Q205" s="291"/>
      <c r="T205" s="6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</row>
    <row r="206" ht="7.5" customHeight="1">
      <c r="A206" s="1"/>
      <c r="B206" s="24"/>
      <c r="C206" s="24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T206" s="6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</row>
    <row r="207" ht="7.5" customHeight="1">
      <c r="A207" s="1"/>
      <c r="B207" s="24"/>
      <c r="C207" s="24"/>
      <c r="F207" s="291"/>
      <c r="G207" s="291"/>
      <c r="H207" s="291"/>
      <c r="I207" s="291"/>
      <c r="J207" s="291"/>
      <c r="K207" s="291"/>
      <c r="L207" s="291"/>
      <c r="M207" s="291"/>
      <c r="N207" s="291"/>
      <c r="O207" s="291"/>
      <c r="P207" s="291"/>
      <c r="Q207" s="291"/>
      <c r="T207" s="6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</row>
    <row r="208" ht="7.5" customHeight="1">
      <c r="A208" s="1"/>
      <c r="B208" s="24"/>
      <c r="C208" s="24"/>
      <c r="F208" s="278"/>
      <c r="G208" s="454"/>
      <c r="H208" s="454"/>
      <c r="I208" s="454"/>
      <c r="J208" s="454"/>
      <c r="K208" s="383"/>
      <c r="L208" s="455"/>
      <c r="M208" s="383"/>
      <c r="N208" s="384"/>
      <c r="O208" s="383"/>
      <c r="P208" s="384"/>
      <c r="Q208" s="383"/>
      <c r="T208" s="6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</row>
    <row r="209" ht="7.5" customHeight="1">
      <c r="A209" s="1"/>
      <c r="B209" s="24"/>
      <c r="C209" s="20"/>
      <c r="F209" s="297"/>
      <c r="G209" s="454"/>
      <c r="H209" s="454"/>
      <c r="I209" s="454"/>
      <c r="J209" s="454"/>
      <c r="K209" s="383"/>
      <c r="L209" s="297"/>
      <c r="M209" s="383"/>
      <c r="N209" s="384"/>
      <c r="O209" s="383"/>
      <c r="P209" s="384"/>
      <c r="Q209" s="383"/>
      <c r="T209" s="6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</row>
    <row r="210" ht="7.5" customHeight="1">
      <c r="A210" s="1"/>
      <c r="B210" s="24"/>
      <c r="C210" s="94" t="s">
        <v>856</v>
      </c>
      <c r="D210" s="94" t="s">
        <v>857</v>
      </c>
      <c r="F210" s="291"/>
      <c r="G210" s="454"/>
      <c r="H210" s="454"/>
      <c r="I210" s="454"/>
      <c r="J210" s="454"/>
      <c r="K210" s="291"/>
      <c r="L210" s="291"/>
      <c r="M210" s="291"/>
      <c r="N210" s="291"/>
      <c r="O210" s="291"/>
      <c r="P210" s="291"/>
      <c r="Q210" s="291"/>
      <c r="T210" s="6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</row>
    <row r="211" ht="7.5" customHeight="1">
      <c r="A211" s="1"/>
      <c r="B211" s="24"/>
      <c r="C211" s="24"/>
      <c r="D211" s="24"/>
      <c r="F211" s="291"/>
      <c r="G211" s="291"/>
      <c r="H211" s="291"/>
      <c r="I211" s="291"/>
      <c r="J211" s="291"/>
      <c r="K211" s="291"/>
      <c r="L211" s="291"/>
      <c r="M211" s="291"/>
      <c r="N211" s="291"/>
      <c r="O211" s="291"/>
      <c r="P211" s="291"/>
      <c r="Q211" s="291"/>
      <c r="T211" s="6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</row>
    <row r="212" ht="7.5" customHeight="1">
      <c r="A212" s="1"/>
      <c r="B212" s="24"/>
      <c r="C212" s="24"/>
      <c r="D212" s="24"/>
      <c r="F212" s="291"/>
      <c r="G212" s="291"/>
      <c r="H212" s="291"/>
      <c r="I212" s="291"/>
      <c r="J212" s="291"/>
      <c r="K212" s="291"/>
      <c r="L212" s="291"/>
      <c r="M212" s="291"/>
      <c r="N212" s="291"/>
      <c r="O212" s="291"/>
      <c r="P212" s="291"/>
      <c r="Q212" s="291"/>
      <c r="T212" s="6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</row>
    <row r="213" ht="7.5" customHeight="1">
      <c r="A213" s="1"/>
      <c r="B213" s="98"/>
      <c r="C213" s="98"/>
      <c r="D213" s="98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T213" s="6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</row>
    <row r="214" ht="7.5" customHeight="1">
      <c r="A214" s="1"/>
      <c r="B214" s="199" t="s">
        <v>18</v>
      </c>
      <c r="C214" s="107" t="s">
        <v>858</v>
      </c>
      <c r="D214" s="121" t="s">
        <v>160</v>
      </c>
      <c r="E214" s="122"/>
      <c r="F214" s="122"/>
      <c r="G214" s="122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2" t="s">
        <v>21</v>
      </c>
      <c r="S214" s="167" t="s">
        <v>859</v>
      </c>
      <c r="T214" s="6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</row>
    <row r="215" ht="7.5" customHeight="1">
      <c r="A215" s="1"/>
      <c r="C215" s="24"/>
      <c r="D215" s="24"/>
      <c r="E215" s="126"/>
      <c r="F215" s="126"/>
      <c r="G215" s="126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20"/>
      <c r="S215" s="24"/>
      <c r="T215" s="6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</row>
    <row r="216" ht="7.5" customHeight="1">
      <c r="A216" s="1"/>
      <c r="C216" s="24"/>
      <c r="D216" s="24"/>
      <c r="E216" s="126"/>
      <c r="F216" s="126"/>
      <c r="G216" s="126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9"/>
      <c r="S216" s="24"/>
      <c r="T216" s="6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</row>
    <row r="217" ht="7.5" customHeight="1">
      <c r="A217" s="1"/>
      <c r="C217" s="24"/>
      <c r="D217" s="24"/>
      <c r="E217" s="126"/>
      <c r="F217" s="126"/>
      <c r="G217" s="126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9"/>
      <c r="S217" s="24"/>
      <c r="T217" s="6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</row>
    <row r="218" ht="7.5" customHeight="1">
      <c r="A218" s="1"/>
      <c r="C218" s="24"/>
      <c r="D218" s="24"/>
      <c r="E218" s="126"/>
      <c r="F218" s="126"/>
      <c r="G218" s="126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9"/>
      <c r="S218" s="24"/>
      <c r="T218" s="6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</row>
    <row r="219" ht="7.5" customHeight="1">
      <c r="A219" s="1"/>
      <c r="C219" s="24"/>
      <c r="D219" s="24"/>
      <c r="E219" s="126"/>
      <c r="F219" s="126"/>
      <c r="G219" s="126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20"/>
      <c r="T219" s="6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</row>
    <row r="220" ht="7.5" customHeight="1">
      <c r="A220" s="25"/>
      <c r="C220" s="24"/>
      <c r="D220" s="24"/>
      <c r="E220" s="126"/>
      <c r="F220" s="126"/>
      <c r="G220" s="126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4" t="s">
        <v>21</v>
      </c>
      <c r="S220" s="157" t="s">
        <v>826</v>
      </c>
      <c r="T220" s="6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</row>
    <row r="221" ht="7.5" customHeight="1">
      <c r="A221" s="25"/>
      <c r="C221" s="24"/>
      <c r="D221" s="24"/>
      <c r="R221" s="20"/>
      <c r="S221" s="20"/>
      <c r="T221" s="6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</row>
    <row r="222" ht="7.5" customHeight="1">
      <c r="A222" s="25"/>
      <c r="C222" s="24"/>
      <c r="D222" s="24"/>
      <c r="E222" s="126"/>
      <c r="F222" s="123"/>
      <c r="G222" s="182" t="s">
        <v>163</v>
      </c>
      <c r="H222" s="123"/>
      <c r="I222" s="182" t="s">
        <v>164</v>
      </c>
      <c r="J222" s="123"/>
      <c r="K222" s="123"/>
      <c r="L222" s="123"/>
      <c r="M222" s="123"/>
      <c r="N222" s="123"/>
      <c r="O222" s="123"/>
      <c r="P222" s="123"/>
      <c r="Q222" s="123"/>
      <c r="R222" s="124" t="s">
        <v>21</v>
      </c>
      <c r="S222" s="157" t="s">
        <v>843</v>
      </c>
      <c r="T222" s="6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</row>
    <row r="223" ht="7.5" customHeight="1">
      <c r="A223" s="1"/>
      <c r="C223" s="24"/>
      <c r="D223" s="24"/>
      <c r="E223" s="126"/>
      <c r="F223" s="123"/>
      <c r="G223" s="24"/>
      <c r="H223" s="123"/>
      <c r="I223" s="24"/>
      <c r="J223" s="123"/>
      <c r="K223" s="123"/>
      <c r="L223" s="123"/>
      <c r="M223" s="123"/>
      <c r="N223" s="123"/>
      <c r="O223" s="123"/>
      <c r="P223" s="123"/>
      <c r="Q223" s="123"/>
      <c r="R223" s="20"/>
      <c r="S223" s="24"/>
      <c r="T223" s="6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</row>
    <row r="224" ht="7.5" customHeight="1">
      <c r="A224" s="1"/>
      <c r="C224" s="24"/>
      <c r="D224" s="24"/>
      <c r="E224" s="126"/>
      <c r="F224" s="206"/>
      <c r="G224" s="87"/>
      <c r="H224" s="206"/>
      <c r="I224" s="87"/>
      <c r="J224" s="206"/>
      <c r="K224" s="206"/>
      <c r="L224" s="206"/>
      <c r="M224" s="206"/>
      <c r="N224" s="206"/>
      <c r="O224" s="206"/>
      <c r="P224" s="206"/>
      <c r="Q224" s="206"/>
      <c r="R224" s="129"/>
      <c r="S224" s="20"/>
      <c r="T224" s="6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</row>
    <row r="225" ht="7.5" customHeight="1">
      <c r="A225" s="1"/>
      <c r="C225" s="24"/>
      <c r="D225" s="24"/>
      <c r="E225" s="133" t="s">
        <v>25</v>
      </c>
      <c r="F225" s="207"/>
      <c r="G225" s="84" t="s">
        <v>54</v>
      </c>
      <c r="H225" s="273">
        <v>6434.2</v>
      </c>
      <c r="I225" s="84">
        <f>ROUND(H225*mark_up,0)</f>
        <v>28246</v>
      </c>
      <c r="J225" s="131"/>
      <c r="K225" s="208" t="s">
        <v>25</v>
      </c>
      <c r="L225" s="131"/>
      <c r="M225" s="208" t="s">
        <v>25</v>
      </c>
      <c r="N225" s="131"/>
      <c r="O225" s="208" t="s">
        <v>25</v>
      </c>
      <c r="P225" s="131"/>
      <c r="Q225" s="208" t="s">
        <v>25</v>
      </c>
      <c r="R225" s="124" t="s">
        <v>21</v>
      </c>
      <c r="S225" s="157" t="s">
        <v>827</v>
      </c>
      <c r="T225" s="6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</row>
    <row r="226" ht="7.5" customHeight="1">
      <c r="A226" s="1"/>
      <c r="C226" s="24"/>
      <c r="D226" s="24"/>
      <c r="E226" s="20"/>
      <c r="F226" s="87"/>
      <c r="G226" s="87"/>
      <c r="H226" s="87"/>
      <c r="I226" s="87"/>
      <c r="J226" s="209"/>
      <c r="K226" s="132"/>
      <c r="L226" s="132"/>
      <c r="M226" s="132"/>
      <c r="N226" s="132"/>
      <c r="O226" s="132"/>
      <c r="P226" s="132"/>
      <c r="Q226" s="132"/>
      <c r="R226" s="20"/>
      <c r="S226" s="24"/>
      <c r="T226" s="6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</row>
    <row r="227" ht="7.5" customHeight="1">
      <c r="A227" s="1"/>
      <c r="C227" s="24"/>
      <c r="D227" s="24"/>
      <c r="E227" s="126"/>
      <c r="F227" s="126"/>
      <c r="G227" s="126"/>
      <c r="H227" s="126"/>
      <c r="I227" s="126"/>
      <c r="J227" s="126"/>
      <c r="K227" s="123"/>
      <c r="L227" s="123"/>
      <c r="M227" s="123"/>
      <c r="N227" s="123"/>
      <c r="O227" s="123"/>
      <c r="P227" s="123"/>
      <c r="Q227" s="123"/>
      <c r="R227" s="129"/>
      <c r="S227" s="20"/>
      <c r="T227" s="6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</row>
    <row r="228" ht="7.5" customHeight="1">
      <c r="A228" s="1"/>
      <c r="C228" s="24"/>
      <c r="D228" s="24"/>
      <c r="E228" s="126"/>
      <c r="F228" s="126"/>
      <c r="G228" s="126"/>
      <c r="H228" s="126"/>
      <c r="I228" s="126"/>
      <c r="J228" s="126"/>
      <c r="K228" s="123"/>
      <c r="L228" s="123"/>
      <c r="M228" s="123"/>
      <c r="N228" s="123"/>
      <c r="O228" s="123"/>
      <c r="P228" s="123"/>
      <c r="Q228" s="123"/>
      <c r="R228" s="124" t="s">
        <v>21</v>
      </c>
      <c r="S228" s="157" t="s">
        <v>162</v>
      </c>
      <c r="T228" s="6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</row>
    <row r="229" ht="7.5" customHeight="1">
      <c r="A229" s="1"/>
      <c r="C229" s="24"/>
      <c r="D229" s="24"/>
      <c r="R229" s="20"/>
      <c r="S229" s="24"/>
      <c r="T229" s="6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</row>
    <row r="230" ht="7.5" customHeight="1">
      <c r="A230" s="1"/>
      <c r="C230" s="24"/>
      <c r="D230" s="24"/>
      <c r="R230" s="129"/>
      <c r="S230" s="20"/>
      <c r="T230" s="6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</row>
    <row r="231" ht="7.5" customHeight="1">
      <c r="A231" s="1"/>
      <c r="C231" s="24"/>
      <c r="D231" s="24"/>
      <c r="R231" s="124" t="s">
        <v>21</v>
      </c>
      <c r="S231" s="157" t="s">
        <v>828</v>
      </c>
      <c r="T231" s="6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</row>
    <row r="232" ht="7.5" customHeight="1">
      <c r="A232" s="1"/>
      <c r="C232" s="24"/>
      <c r="D232" s="24"/>
      <c r="R232" s="20"/>
      <c r="S232" s="24"/>
      <c r="T232" s="6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</row>
    <row r="233" ht="7.5" customHeight="1">
      <c r="A233" s="1"/>
      <c r="C233" s="24"/>
      <c r="D233" s="24"/>
      <c r="R233" s="129"/>
      <c r="S233" s="20"/>
      <c r="T233" s="6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</row>
    <row r="234" ht="7.5" customHeight="1">
      <c r="A234" s="1"/>
      <c r="C234" s="24"/>
      <c r="D234" s="24"/>
      <c r="E234" s="126"/>
      <c r="F234" s="126"/>
      <c r="G234" s="126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6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</row>
    <row r="235" ht="7.5" customHeight="1">
      <c r="A235" s="1"/>
      <c r="C235" s="24"/>
      <c r="D235" s="24"/>
      <c r="E235" s="126"/>
      <c r="F235" s="126"/>
      <c r="G235" s="126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9"/>
      <c r="S235" s="129"/>
      <c r="T235" s="6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</row>
    <row r="236" ht="7.5" customHeight="1">
      <c r="A236" s="1"/>
      <c r="C236" s="24"/>
      <c r="D236" s="24"/>
      <c r="T236" s="6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</row>
    <row r="237" ht="7.5" customHeight="1">
      <c r="A237" s="1"/>
      <c r="C237" s="24"/>
      <c r="D237" s="24"/>
      <c r="T237" s="6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</row>
    <row r="238" ht="7.5" customHeight="1">
      <c r="A238" s="1"/>
      <c r="C238" s="20"/>
      <c r="D238" s="20"/>
      <c r="T238" s="6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</row>
    <row r="239" ht="7.5" customHeight="1">
      <c r="A239" s="1"/>
      <c r="C239" s="210" t="s">
        <v>165</v>
      </c>
      <c r="T239" s="6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</row>
    <row r="240" ht="7.5" customHeight="1">
      <c r="A240" s="1"/>
      <c r="C240" s="24"/>
      <c r="T240" s="6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</row>
    <row r="241" ht="7.5" customHeight="1">
      <c r="A241" s="1"/>
      <c r="B241" s="3"/>
      <c r="C241" s="98"/>
      <c r="T241" s="6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</row>
    <row r="242" ht="11.25" customHeight="1">
      <c r="A242" s="1"/>
      <c r="B242" s="113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5"/>
      <c r="S242" s="165" t="s">
        <v>43</v>
      </c>
      <c r="T242" s="6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</row>
    <row r="243" ht="11.25" customHeight="1">
      <c r="A243" s="1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7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ht="11.25" customHeight="1">
      <c r="A244" s="1"/>
      <c r="B244" s="117" t="s">
        <v>860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9"/>
      <c r="T244" s="6"/>
      <c r="U244" s="25"/>
      <c r="V244" s="535"/>
      <c r="W244" s="535"/>
      <c r="X244" s="535"/>
      <c r="Y244" s="535"/>
      <c r="Z244" s="535"/>
      <c r="AA244" s="535"/>
      <c r="AB244" s="535"/>
      <c r="AC244" s="535"/>
      <c r="AD244" s="535"/>
      <c r="AE244" s="535"/>
      <c r="AF244" s="535"/>
      <c r="AG244" s="535"/>
      <c r="AH244" s="535"/>
      <c r="AI244" s="535"/>
      <c r="AJ244" s="535"/>
      <c r="AK244" s="535"/>
      <c r="AL244" s="535"/>
      <c r="AM244" s="535"/>
    </row>
    <row r="245" ht="61.5" customHeight="1">
      <c r="A245" s="1"/>
      <c r="B245" s="2"/>
      <c r="C245" s="3"/>
      <c r="D245" s="3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2" t="s">
        <v>824</v>
      </c>
      <c r="P245" s="63"/>
      <c r="Q245" s="63"/>
      <c r="R245" s="63"/>
      <c r="S245" s="64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ht="34.5" customHeight="1">
      <c r="A246" s="1"/>
      <c r="B246" s="65" t="s">
        <v>6</v>
      </c>
      <c r="C246" s="65" t="s">
        <v>7</v>
      </c>
      <c r="D246" s="65" t="s">
        <v>8</v>
      </c>
      <c r="E246" s="65" t="s">
        <v>9</v>
      </c>
      <c r="F246" s="66" t="s">
        <v>10</v>
      </c>
      <c r="G246" s="67" t="s">
        <v>11</v>
      </c>
      <c r="H246" s="66" t="s">
        <v>10</v>
      </c>
      <c r="I246" s="67" t="s">
        <v>12</v>
      </c>
      <c r="J246" s="66" t="s">
        <v>10</v>
      </c>
      <c r="K246" s="67" t="s">
        <v>13</v>
      </c>
      <c r="L246" s="66" t="s">
        <v>10</v>
      </c>
      <c r="M246" s="67" t="s">
        <v>14</v>
      </c>
      <c r="N246" s="66" t="s">
        <v>10</v>
      </c>
      <c r="O246" s="67" t="s">
        <v>15</v>
      </c>
      <c r="P246" s="66" t="s">
        <v>10</v>
      </c>
      <c r="Q246" s="67" t="s">
        <v>16</v>
      </c>
      <c r="R246" s="68" t="s">
        <v>17</v>
      </c>
      <c r="S246" s="69"/>
      <c r="T246" s="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ht="7.5" customHeight="1">
      <c r="A247" s="1"/>
      <c r="B247" s="199" t="s">
        <v>18</v>
      </c>
      <c r="C247" s="107" t="s">
        <v>861</v>
      </c>
      <c r="D247" s="177" t="s">
        <v>160</v>
      </c>
      <c r="E247" s="122"/>
      <c r="F247" s="122"/>
      <c r="G247" s="122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2" t="s">
        <v>21</v>
      </c>
      <c r="S247" s="102" t="s">
        <v>859</v>
      </c>
      <c r="T247" s="6"/>
      <c r="U247" s="15"/>
      <c r="V247" s="15"/>
      <c r="W247" s="25"/>
      <c r="X247" s="533"/>
      <c r="Y247" s="533"/>
      <c r="Z247" s="533"/>
      <c r="AA247" s="533"/>
      <c r="AB247" s="533"/>
      <c r="AC247" s="533"/>
      <c r="AD247" s="533"/>
      <c r="AE247" s="533"/>
      <c r="AF247" s="533"/>
      <c r="AG247" s="533"/>
      <c r="AH247" s="533"/>
      <c r="AI247" s="533"/>
      <c r="AJ247" s="533"/>
      <c r="AK247" s="533"/>
      <c r="AL247" s="533"/>
      <c r="AM247" s="533"/>
    </row>
    <row r="248" ht="7.5" customHeight="1">
      <c r="A248" s="1"/>
      <c r="C248" s="24"/>
      <c r="D248" s="24"/>
      <c r="E248" s="126"/>
      <c r="F248" s="126"/>
      <c r="G248" s="126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20"/>
      <c r="S248" s="24"/>
      <c r="T248" s="6"/>
      <c r="U248" s="15"/>
      <c r="V248" s="15"/>
      <c r="W248" s="25"/>
      <c r="X248" s="533"/>
      <c r="Y248" s="533"/>
      <c r="Z248" s="533"/>
      <c r="AA248" s="533"/>
      <c r="AB248" s="533"/>
      <c r="AC248" s="533"/>
      <c r="AD248" s="533"/>
      <c r="AE248" s="533"/>
      <c r="AF248" s="533"/>
      <c r="AG248" s="533"/>
      <c r="AH248" s="533"/>
      <c r="AI248" s="533"/>
      <c r="AJ248" s="533"/>
      <c r="AK248" s="533"/>
      <c r="AL248" s="533"/>
      <c r="AM248" s="533"/>
    </row>
    <row r="249" ht="7.5" customHeight="1">
      <c r="A249" s="1"/>
      <c r="C249" s="24"/>
      <c r="D249" s="24"/>
      <c r="E249" s="126"/>
      <c r="F249" s="126"/>
      <c r="G249" s="126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9"/>
      <c r="S249" s="24"/>
      <c r="T249" s="6"/>
      <c r="U249" s="15"/>
      <c r="V249" s="1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</row>
    <row r="250" ht="7.5" customHeight="1">
      <c r="A250" s="1"/>
      <c r="C250" s="24"/>
      <c r="D250" s="24"/>
      <c r="E250" s="126"/>
      <c r="F250" s="126"/>
      <c r="G250" s="126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9"/>
      <c r="S250" s="24"/>
      <c r="T250" s="6"/>
      <c r="U250" s="15"/>
      <c r="V250" s="1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</row>
    <row r="251" ht="7.5" customHeight="1">
      <c r="A251" s="1"/>
      <c r="C251" s="24"/>
      <c r="D251" s="24"/>
      <c r="E251" s="126"/>
      <c r="F251" s="126"/>
      <c r="G251" s="126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9"/>
      <c r="S251" s="24"/>
      <c r="T251" s="6"/>
      <c r="U251" s="15"/>
      <c r="V251" s="1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</row>
    <row r="252" ht="7.5" customHeight="1">
      <c r="A252" s="1"/>
      <c r="C252" s="24"/>
      <c r="D252" s="24"/>
      <c r="E252" s="126"/>
      <c r="F252" s="126"/>
      <c r="G252" s="126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20"/>
      <c r="T252" s="6"/>
      <c r="U252" s="15"/>
      <c r="V252" s="1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</row>
    <row r="253" ht="7.5" customHeight="1">
      <c r="A253" s="1"/>
      <c r="C253" s="24"/>
      <c r="D253" s="24"/>
      <c r="E253" s="126"/>
      <c r="F253" s="126"/>
      <c r="G253" s="126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4" t="s">
        <v>21</v>
      </c>
      <c r="S253" s="127" t="s">
        <v>826</v>
      </c>
      <c r="T253" s="6"/>
      <c r="U253" s="15"/>
      <c r="V253" s="1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</row>
    <row r="254" ht="7.5" customHeight="1">
      <c r="A254" s="1"/>
      <c r="C254" s="24"/>
      <c r="D254" s="24"/>
      <c r="R254" s="20"/>
      <c r="S254" s="20"/>
      <c r="T254" s="6"/>
      <c r="U254" s="15"/>
      <c r="V254" s="1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</row>
    <row r="255" ht="7.5" customHeight="1">
      <c r="A255" s="1"/>
      <c r="C255" s="24"/>
      <c r="D255" s="24"/>
      <c r="R255" s="124" t="s">
        <v>21</v>
      </c>
      <c r="S255" s="127" t="s">
        <v>843</v>
      </c>
      <c r="T255" s="6"/>
      <c r="U255" s="15"/>
      <c r="V255" s="1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</row>
    <row r="256" ht="7.5" customHeight="1">
      <c r="A256" s="1"/>
      <c r="C256" s="24"/>
      <c r="D256" s="24"/>
      <c r="R256" s="20"/>
      <c r="S256" s="24"/>
      <c r="T256" s="6"/>
      <c r="U256" s="15"/>
      <c r="V256" s="1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</row>
    <row r="257" ht="7.5" customHeight="1">
      <c r="A257" s="1"/>
      <c r="C257" s="24"/>
      <c r="D257" s="24"/>
      <c r="E257" s="126"/>
      <c r="F257" s="123"/>
      <c r="G257" s="182" t="s">
        <v>163</v>
      </c>
      <c r="H257" s="126"/>
      <c r="I257" s="182" t="s">
        <v>164</v>
      </c>
      <c r="J257" s="123"/>
      <c r="K257" s="123"/>
      <c r="L257" s="123"/>
      <c r="M257" s="123"/>
      <c r="N257" s="123"/>
      <c r="O257" s="123"/>
      <c r="P257" s="123"/>
      <c r="Q257" s="123"/>
      <c r="R257" s="129"/>
      <c r="S257" s="20"/>
      <c r="T257" s="6"/>
      <c r="U257" s="15"/>
      <c r="V257" s="1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</row>
    <row r="258" ht="7.5" customHeight="1">
      <c r="A258" s="1"/>
      <c r="C258" s="24"/>
      <c r="D258" s="24"/>
      <c r="E258" s="126"/>
      <c r="F258" s="123"/>
      <c r="G258" s="24"/>
      <c r="H258" s="126"/>
      <c r="I258" s="24"/>
      <c r="J258" s="123"/>
      <c r="K258" s="123"/>
      <c r="L258" s="123"/>
      <c r="M258" s="123"/>
      <c r="N258" s="123"/>
      <c r="O258" s="123"/>
      <c r="P258" s="123"/>
      <c r="Q258" s="123"/>
      <c r="R258" s="124" t="s">
        <v>21</v>
      </c>
      <c r="S258" s="127" t="s">
        <v>835</v>
      </c>
      <c r="T258" s="6"/>
      <c r="U258" s="15"/>
      <c r="V258" s="1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</row>
    <row r="259" ht="7.5" customHeight="1">
      <c r="A259" s="1"/>
      <c r="C259" s="24"/>
      <c r="D259" s="24"/>
      <c r="E259" s="126"/>
      <c r="F259" s="206"/>
      <c r="G259" s="87"/>
      <c r="H259" s="211"/>
      <c r="I259" s="87"/>
      <c r="J259" s="206"/>
      <c r="K259" s="206"/>
      <c r="L259" s="206"/>
      <c r="M259" s="206"/>
      <c r="N259" s="206"/>
      <c r="O259" s="206"/>
      <c r="P259" s="206"/>
      <c r="Q259" s="206"/>
      <c r="R259" s="20"/>
      <c r="S259" s="24"/>
      <c r="T259" s="6"/>
      <c r="U259" s="15"/>
      <c r="V259" s="1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</row>
    <row r="260" ht="7.5" customHeight="1">
      <c r="A260" s="1"/>
      <c r="C260" s="24"/>
      <c r="D260" s="24"/>
      <c r="E260" s="133" t="s">
        <v>25</v>
      </c>
      <c r="F260" s="207"/>
      <c r="G260" s="84" t="s">
        <v>54</v>
      </c>
      <c r="H260" s="207"/>
      <c r="I260" s="84" t="s">
        <v>54</v>
      </c>
      <c r="J260" s="131"/>
      <c r="K260" s="208" t="s">
        <v>25</v>
      </c>
      <c r="L260" s="131"/>
      <c r="M260" s="208" t="s">
        <v>25</v>
      </c>
      <c r="N260" s="131"/>
      <c r="O260" s="208" t="s">
        <v>25</v>
      </c>
      <c r="P260" s="131"/>
      <c r="Q260" s="208" t="s">
        <v>25</v>
      </c>
      <c r="R260" s="129"/>
      <c r="S260" s="20"/>
      <c r="T260" s="6"/>
      <c r="U260" s="15"/>
      <c r="V260" s="1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</row>
    <row r="261" ht="7.5" customHeight="1">
      <c r="A261" s="1"/>
      <c r="C261" s="24"/>
      <c r="D261" s="24"/>
      <c r="E261" s="20"/>
      <c r="F261" s="87"/>
      <c r="G261" s="87"/>
      <c r="H261" s="87"/>
      <c r="I261" s="87"/>
      <c r="J261" s="209"/>
      <c r="K261" s="132"/>
      <c r="L261" s="132"/>
      <c r="M261" s="132"/>
      <c r="N261" s="132"/>
      <c r="O261" s="132"/>
      <c r="P261" s="132"/>
      <c r="Q261" s="132"/>
      <c r="R261" s="124" t="s">
        <v>21</v>
      </c>
      <c r="S261" s="127" t="s">
        <v>169</v>
      </c>
      <c r="T261" s="6"/>
      <c r="U261" s="15"/>
      <c r="V261" s="1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</row>
    <row r="262" ht="7.5" customHeight="1">
      <c r="A262" s="1"/>
      <c r="C262" s="24"/>
      <c r="D262" s="24"/>
      <c r="E262" s="126"/>
      <c r="F262" s="126"/>
      <c r="H262" s="126"/>
      <c r="I262" s="126"/>
      <c r="J262" s="126"/>
      <c r="K262" s="123"/>
      <c r="L262" s="123"/>
      <c r="M262" s="123"/>
      <c r="N262" s="123"/>
      <c r="O262" s="123"/>
      <c r="P262" s="123"/>
      <c r="Q262" s="123"/>
      <c r="R262" s="20"/>
      <c r="S262" s="24"/>
      <c r="T262" s="6"/>
      <c r="U262" s="15"/>
      <c r="V262" s="1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</row>
    <row r="263" ht="7.5" customHeight="1">
      <c r="A263" s="1"/>
      <c r="C263" s="24"/>
      <c r="D263" s="24"/>
      <c r="E263" s="126"/>
      <c r="F263" s="126"/>
      <c r="G263" s="126"/>
      <c r="H263" s="126"/>
      <c r="I263" s="126"/>
      <c r="J263" s="126"/>
      <c r="K263" s="123"/>
      <c r="L263" s="123"/>
      <c r="M263" s="123"/>
      <c r="N263" s="123"/>
      <c r="O263" s="123"/>
      <c r="P263" s="123"/>
      <c r="Q263" s="123"/>
      <c r="R263" s="129"/>
      <c r="S263" s="20"/>
      <c r="T263" s="6"/>
      <c r="U263" s="15"/>
      <c r="V263" s="1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</row>
    <row r="264" ht="7.5" customHeight="1">
      <c r="A264" s="1"/>
      <c r="C264" s="24"/>
      <c r="D264" s="24"/>
      <c r="E264" s="126"/>
      <c r="F264" s="126"/>
      <c r="G264" s="126"/>
      <c r="H264" s="126"/>
      <c r="I264" s="126"/>
      <c r="J264" s="126"/>
      <c r="K264" s="123"/>
      <c r="L264" s="123"/>
      <c r="M264" s="123"/>
      <c r="N264" s="123"/>
      <c r="O264" s="123"/>
      <c r="P264" s="123"/>
      <c r="Q264" s="123"/>
      <c r="R264" s="124" t="s">
        <v>21</v>
      </c>
      <c r="S264" s="127" t="s">
        <v>862</v>
      </c>
      <c r="T264" s="6"/>
      <c r="U264" s="15"/>
      <c r="V264" s="1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</row>
    <row r="265" ht="7.5" customHeight="1">
      <c r="A265" s="1"/>
      <c r="C265" s="24"/>
      <c r="D265" s="24"/>
      <c r="E265" s="126"/>
      <c r="F265" s="126"/>
      <c r="G265" s="126"/>
      <c r="H265" s="126"/>
      <c r="I265" s="126"/>
      <c r="J265" s="126"/>
      <c r="K265" s="123"/>
      <c r="L265" s="123"/>
      <c r="M265" s="123"/>
      <c r="N265" s="123"/>
      <c r="O265" s="123"/>
      <c r="P265" s="123"/>
      <c r="Q265" s="123"/>
      <c r="R265" s="20"/>
      <c r="S265" s="24"/>
      <c r="T265" s="6"/>
      <c r="U265" s="15"/>
      <c r="V265" s="1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</row>
    <row r="266" ht="7.5" customHeight="1">
      <c r="A266" s="1"/>
      <c r="C266" s="24"/>
      <c r="D266" s="24"/>
      <c r="E266" s="126"/>
      <c r="F266" s="126"/>
      <c r="G266" s="126"/>
      <c r="H266" s="126"/>
      <c r="I266" s="126"/>
      <c r="J266" s="126"/>
      <c r="K266" s="123"/>
      <c r="L266" s="123"/>
      <c r="M266" s="123"/>
      <c r="N266" s="123"/>
      <c r="O266" s="123"/>
      <c r="P266" s="123"/>
      <c r="Q266" s="123"/>
      <c r="R266" s="129"/>
      <c r="S266" s="20"/>
      <c r="T266" s="6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</row>
    <row r="267" ht="7.5" customHeight="1">
      <c r="A267" s="1"/>
      <c r="C267" s="24"/>
      <c r="D267" s="24"/>
      <c r="E267" s="126"/>
      <c r="F267" s="126"/>
      <c r="G267" s="126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4" t="s">
        <v>21</v>
      </c>
      <c r="S267" s="127" t="s">
        <v>828</v>
      </c>
      <c r="T267" s="6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</row>
    <row r="268" ht="7.5" customHeight="1">
      <c r="A268" s="1"/>
      <c r="C268" s="24"/>
      <c r="D268" s="24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20"/>
      <c r="S268" s="24"/>
      <c r="T268" s="6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</row>
    <row r="269" ht="7.5" customHeight="1">
      <c r="A269" s="1"/>
      <c r="C269" s="24"/>
      <c r="D269" s="24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20"/>
      <c r="T269" s="6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</row>
    <row r="270" ht="7.5" customHeight="1">
      <c r="A270" s="1"/>
      <c r="C270" s="24"/>
      <c r="D270" s="24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539"/>
      <c r="T270" s="6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</row>
    <row r="271" ht="7.5" customHeight="1">
      <c r="A271" s="1"/>
      <c r="C271" s="20"/>
      <c r="D271" s="24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539"/>
      <c r="T271" s="6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</row>
    <row r="272" ht="7.5" customHeight="1">
      <c r="A272" s="1"/>
      <c r="C272" s="210" t="s">
        <v>165</v>
      </c>
      <c r="D272" s="24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539"/>
      <c r="T272" s="6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</row>
    <row r="273" ht="7.5" customHeight="1">
      <c r="A273" s="1"/>
      <c r="C273" s="24"/>
      <c r="D273" s="24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539"/>
      <c r="T273" s="6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</row>
    <row r="274" ht="7.5" customHeight="1">
      <c r="A274" s="1"/>
      <c r="B274" s="3"/>
      <c r="C274" s="98"/>
      <c r="D274" s="98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540"/>
      <c r="T274" s="6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</row>
    <row r="275" ht="7.5" customHeight="1">
      <c r="A275" s="1"/>
      <c r="B275" s="369" t="s">
        <v>18</v>
      </c>
      <c r="C275" s="107" t="s">
        <v>863</v>
      </c>
      <c r="D275" s="177" t="s">
        <v>29</v>
      </c>
      <c r="E275" s="133" t="s">
        <v>25</v>
      </c>
      <c r="R275" s="160" t="s">
        <v>21</v>
      </c>
      <c r="S275" s="157" t="s">
        <v>864</v>
      </c>
      <c r="T275" s="6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</row>
    <row r="276" ht="7.5" customHeight="1">
      <c r="A276" s="1"/>
      <c r="B276" s="24"/>
      <c r="C276" s="24"/>
      <c r="D276" s="24"/>
      <c r="E276" s="24"/>
      <c r="F276" s="291"/>
      <c r="G276" s="291"/>
      <c r="H276" s="291"/>
      <c r="I276" s="291"/>
      <c r="J276" s="291"/>
      <c r="K276" s="291"/>
      <c r="L276" s="291"/>
      <c r="M276" s="291"/>
      <c r="N276" s="291"/>
      <c r="O276" s="291"/>
      <c r="P276" s="291"/>
      <c r="Q276" s="291"/>
      <c r="R276" s="20"/>
      <c r="S276" s="24"/>
      <c r="T276" s="6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</row>
    <row r="277" ht="7.5" customHeight="1">
      <c r="A277" s="1"/>
      <c r="B277" s="24"/>
      <c r="C277" s="24"/>
      <c r="D277" s="24"/>
      <c r="E277" s="24"/>
      <c r="F277" s="291"/>
      <c r="G277" s="291"/>
      <c r="H277" s="291"/>
      <c r="I277" s="291"/>
      <c r="J277" s="291"/>
      <c r="K277" s="291"/>
      <c r="L277" s="291"/>
      <c r="M277" s="291"/>
      <c r="N277" s="291"/>
      <c r="O277" s="291"/>
      <c r="P277" s="291"/>
      <c r="Q277" s="291"/>
      <c r="R277" s="532"/>
      <c r="S277" s="24"/>
      <c r="T277" s="6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</row>
    <row r="278" ht="7.5" customHeight="1">
      <c r="A278" s="1"/>
      <c r="B278" s="24"/>
      <c r="C278" s="24"/>
      <c r="D278" s="24"/>
      <c r="E278" s="24"/>
      <c r="F278" s="291"/>
      <c r="G278" s="291"/>
      <c r="H278" s="291"/>
      <c r="J278" s="291"/>
      <c r="K278" s="291"/>
      <c r="L278" s="291"/>
      <c r="M278" s="291"/>
      <c r="N278" s="291"/>
      <c r="O278" s="291"/>
      <c r="P278" s="291"/>
      <c r="Q278" s="291"/>
      <c r="R278" s="291"/>
      <c r="S278" s="24"/>
      <c r="T278" s="6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</row>
    <row r="279" ht="7.5" customHeight="1">
      <c r="A279" s="1"/>
      <c r="B279" s="24"/>
      <c r="C279" s="24"/>
      <c r="D279" s="24"/>
      <c r="E279" s="24"/>
      <c r="F279" s="291"/>
      <c r="G279" s="291"/>
      <c r="H279" s="291"/>
      <c r="J279" s="291"/>
      <c r="K279" s="291"/>
      <c r="L279" s="291"/>
      <c r="M279" s="291"/>
      <c r="N279" s="291"/>
      <c r="O279" s="291"/>
      <c r="P279" s="291"/>
      <c r="Q279" s="291"/>
      <c r="R279" s="299"/>
      <c r="S279" s="20"/>
      <c r="T279" s="6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</row>
    <row r="280" ht="7.5" customHeight="1">
      <c r="A280" s="1"/>
      <c r="B280" s="24"/>
      <c r="C280" s="24"/>
      <c r="D280" s="24"/>
      <c r="E280" s="24"/>
      <c r="F280" s="291"/>
      <c r="G280" s="291"/>
      <c r="H280" s="291"/>
      <c r="J280" s="291"/>
      <c r="K280" s="291"/>
      <c r="L280" s="291"/>
      <c r="M280" s="291"/>
      <c r="N280" s="291"/>
      <c r="O280" s="291"/>
      <c r="P280" s="291"/>
      <c r="Q280" s="291"/>
      <c r="R280" s="160" t="s">
        <v>21</v>
      </c>
      <c r="S280" s="157" t="s">
        <v>31</v>
      </c>
      <c r="T280" s="6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</row>
    <row r="281" ht="7.5" customHeight="1">
      <c r="A281" s="1"/>
      <c r="B281" s="24"/>
      <c r="C281" s="24"/>
      <c r="D281" s="24"/>
      <c r="E281" s="24"/>
      <c r="F281" s="291"/>
      <c r="G281" s="291"/>
      <c r="H281" s="291"/>
      <c r="J281" s="291"/>
      <c r="K281" s="291"/>
      <c r="L281" s="291"/>
      <c r="M281" s="291"/>
      <c r="N281" s="291"/>
      <c r="O281" s="291"/>
      <c r="P281" s="291"/>
      <c r="Q281" s="291"/>
      <c r="R281" s="20"/>
      <c r="S281" s="20"/>
      <c r="T281" s="6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</row>
    <row r="282" ht="7.5" customHeight="1">
      <c r="A282" s="1"/>
      <c r="B282" s="24"/>
      <c r="C282" s="24"/>
      <c r="D282" s="24"/>
      <c r="E282" s="24"/>
      <c r="F282" s="291"/>
      <c r="G282" s="291"/>
      <c r="H282" s="291"/>
      <c r="J282" s="291"/>
      <c r="K282" s="291"/>
      <c r="L282" s="291"/>
      <c r="M282" s="291"/>
      <c r="N282" s="291"/>
      <c r="O282" s="291"/>
      <c r="P282" s="291"/>
      <c r="Q282" s="291"/>
      <c r="R282" s="160" t="s">
        <v>21</v>
      </c>
      <c r="S282" s="157" t="s">
        <v>865</v>
      </c>
      <c r="T282" s="6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</row>
    <row r="283" ht="7.5" customHeight="1">
      <c r="A283" s="1"/>
      <c r="B283" s="24"/>
      <c r="C283" s="24"/>
      <c r="D283" s="24"/>
      <c r="E283" s="24"/>
      <c r="F283" s="291"/>
      <c r="G283" s="291"/>
      <c r="H283" s="291"/>
      <c r="J283" s="291"/>
      <c r="K283" s="291"/>
      <c r="L283" s="291"/>
      <c r="M283" s="291"/>
      <c r="N283" s="291"/>
      <c r="O283" s="291"/>
      <c r="P283" s="291"/>
      <c r="Q283" s="291"/>
      <c r="R283" s="20"/>
      <c r="S283" s="24"/>
      <c r="T283" s="6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</row>
    <row r="284" ht="7.5" customHeight="1">
      <c r="A284" s="1"/>
      <c r="B284" s="24"/>
      <c r="C284" s="24"/>
      <c r="D284" s="24"/>
      <c r="E284" s="24"/>
      <c r="F284" s="291"/>
      <c r="G284" s="291"/>
      <c r="H284" s="291"/>
      <c r="J284" s="291"/>
      <c r="K284" s="291"/>
      <c r="L284" s="291"/>
      <c r="M284" s="291"/>
      <c r="N284" s="291"/>
      <c r="O284" s="291"/>
      <c r="P284" s="291"/>
      <c r="Q284" s="291"/>
      <c r="R284" s="291"/>
      <c r="S284" s="24"/>
      <c r="T284" s="6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</row>
    <row r="285" ht="7.5" customHeight="1">
      <c r="A285" s="1"/>
      <c r="B285" s="24"/>
      <c r="C285" s="24"/>
      <c r="D285" s="24"/>
      <c r="E285" s="24"/>
      <c r="F285" s="82"/>
      <c r="G285" s="82"/>
      <c r="H285" s="82"/>
      <c r="J285" s="82"/>
      <c r="K285" s="82"/>
      <c r="L285" s="82"/>
      <c r="M285" s="82"/>
      <c r="N285" s="82"/>
      <c r="O285" s="82"/>
      <c r="P285" s="82"/>
      <c r="Q285" s="82"/>
      <c r="R285" s="291"/>
      <c r="S285" s="24"/>
      <c r="T285" s="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</row>
    <row r="286" ht="7.5" customHeight="1">
      <c r="A286" s="25"/>
      <c r="B286" s="24"/>
      <c r="C286" s="24"/>
      <c r="D286" s="24"/>
      <c r="E286" s="24"/>
      <c r="F286" s="82"/>
      <c r="G286" s="82"/>
      <c r="H286" s="82"/>
      <c r="J286" s="82"/>
      <c r="K286" s="82"/>
      <c r="L286" s="82"/>
      <c r="M286" s="82"/>
      <c r="N286" s="82"/>
      <c r="O286" s="82"/>
      <c r="P286" s="82"/>
      <c r="Q286" s="82"/>
      <c r="R286" s="291"/>
      <c r="S286" s="20"/>
      <c r="T286" s="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</row>
    <row r="287" ht="7.5" customHeight="1">
      <c r="A287" s="25"/>
      <c r="B287" s="24"/>
      <c r="C287" s="24"/>
      <c r="D287" s="24"/>
      <c r="E287" s="24"/>
      <c r="F287" s="82"/>
      <c r="R287" s="160" t="s">
        <v>21</v>
      </c>
      <c r="S287" s="157" t="s">
        <v>866</v>
      </c>
      <c r="T287" s="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</row>
    <row r="288" ht="7.5" customHeight="1">
      <c r="A288" s="25"/>
      <c r="B288" s="24"/>
      <c r="C288" s="24"/>
      <c r="D288" s="24"/>
      <c r="E288" s="24"/>
      <c r="F288" s="85">
        <v>5188.276</v>
      </c>
      <c r="G288" s="86">
        <f>ROUND(F288*mark_up,0)</f>
        <v>22777</v>
      </c>
      <c r="H288" s="374"/>
      <c r="I288" s="135" t="s">
        <v>25</v>
      </c>
      <c r="J288" s="292"/>
      <c r="K288" s="135" t="s">
        <v>25</v>
      </c>
      <c r="L288" s="292"/>
      <c r="M288" s="135" t="s">
        <v>25</v>
      </c>
      <c r="N288" s="292"/>
      <c r="O288" s="135" t="s">
        <v>25</v>
      </c>
      <c r="P288" s="292"/>
      <c r="Q288" s="135" t="s">
        <v>25</v>
      </c>
      <c r="R288" s="20"/>
      <c r="S288" s="24"/>
      <c r="T288" s="6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</row>
    <row r="289" ht="7.5" customHeight="1">
      <c r="A289" s="1"/>
      <c r="B289" s="24"/>
      <c r="C289" s="24"/>
      <c r="D289" s="24"/>
      <c r="E289" s="24"/>
      <c r="F289" s="87"/>
      <c r="G289" s="87"/>
      <c r="H289" s="375"/>
      <c r="I289" s="87"/>
      <c r="J289" s="87"/>
      <c r="K289" s="87"/>
      <c r="L289" s="87"/>
      <c r="M289" s="87"/>
      <c r="N289" s="87"/>
      <c r="O289" s="87"/>
      <c r="P289" s="87"/>
      <c r="Q289" s="87"/>
      <c r="R289" s="291"/>
      <c r="S289" s="20"/>
      <c r="T289" s="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</row>
    <row r="290" ht="7.5" customHeight="1">
      <c r="A290" s="1"/>
      <c r="B290" s="24"/>
      <c r="C290" s="24"/>
      <c r="D290" s="24"/>
      <c r="E290" s="24"/>
      <c r="F290" s="82"/>
      <c r="G290" s="82"/>
      <c r="H290" s="82"/>
      <c r="J290" s="82"/>
      <c r="K290" s="82"/>
      <c r="L290" s="82"/>
      <c r="M290" s="82"/>
      <c r="N290" s="82"/>
      <c r="O290" s="82"/>
      <c r="P290" s="82"/>
      <c r="Q290" s="82"/>
      <c r="R290" s="160" t="s">
        <v>21</v>
      </c>
      <c r="S290" s="157" t="s">
        <v>35</v>
      </c>
      <c r="T290" s="6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</row>
    <row r="291" ht="7.5" customHeight="1">
      <c r="A291" s="1"/>
      <c r="B291" s="24"/>
      <c r="C291" s="24"/>
      <c r="D291" s="24"/>
      <c r="E291" s="24"/>
      <c r="F291" s="82"/>
      <c r="G291" s="82"/>
      <c r="H291" s="82"/>
      <c r="J291" s="82"/>
      <c r="K291" s="82"/>
      <c r="L291" s="82"/>
      <c r="M291" s="82"/>
      <c r="N291" s="82"/>
      <c r="O291" s="82"/>
      <c r="P291" s="82"/>
      <c r="Q291" s="82"/>
      <c r="R291" s="20"/>
      <c r="S291" s="24"/>
      <c r="T291" s="6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</row>
    <row r="292" ht="7.5" customHeight="1">
      <c r="A292" s="1"/>
      <c r="B292" s="24"/>
      <c r="C292" s="24"/>
      <c r="D292" s="24"/>
      <c r="E292" s="24"/>
      <c r="F292" s="82"/>
      <c r="G292" s="82"/>
      <c r="H292" s="82"/>
      <c r="J292" s="82"/>
      <c r="K292" s="82"/>
      <c r="L292" s="82"/>
      <c r="M292" s="82"/>
      <c r="N292" s="82"/>
      <c r="O292" s="82"/>
      <c r="P292" s="82"/>
      <c r="Q292" s="82"/>
      <c r="R292" s="300"/>
      <c r="S292" s="20"/>
      <c r="T292" s="6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</row>
    <row r="293" ht="7.5" customHeight="1">
      <c r="A293" s="1"/>
      <c r="B293" s="24"/>
      <c r="C293" s="24"/>
      <c r="D293" s="24"/>
      <c r="E293" s="24"/>
      <c r="F293" s="82"/>
      <c r="R293" s="160" t="s">
        <v>21</v>
      </c>
      <c r="S293" s="157" t="s">
        <v>36</v>
      </c>
      <c r="T293" s="6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</row>
    <row r="294" ht="7.5" customHeight="1">
      <c r="A294" s="1"/>
      <c r="B294" s="24"/>
      <c r="C294" s="24"/>
      <c r="D294" s="24"/>
      <c r="E294" s="24"/>
      <c r="F294" s="82"/>
      <c r="R294" s="20"/>
      <c r="S294" s="20"/>
      <c r="T294" s="6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</row>
    <row r="295" ht="7.5" customHeight="1">
      <c r="A295" s="1"/>
      <c r="B295" s="24"/>
      <c r="C295" s="24"/>
      <c r="D295" s="24"/>
      <c r="E295" s="24"/>
      <c r="F295" s="82"/>
      <c r="G295" s="82"/>
      <c r="H295" s="82"/>
      <c r="J295" s="82"/>
      <c r="K295" s="82"/>
      <c r="L295" s="82"/>
      <c r="M295" s="82"/>
      <c r="N295" s="82"/>
      <c r="O295" s="82"/>
      <c r="P295" s="82"/>
      <c r="Q295" s="82"/>
      <c r="T295" s="6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</row>
    <row r="296" ht="7.5" customHeight="1">
      <c r="A296" s="1"/>
      <c r="B296" s="24"/>
      <c r="C296" s="24"/>
      <c r="D296" s="24"/>
      <c r="E296" s="24"/>
      <c r="F296" s="82"/>
      <c r="G296" s="82"/>
      <c r="H296" s="82"/>
      <c r="J296" s="82"/>
      <c r="K296" s="82"/>
      <c r="L296" s="82"/>
      <c r="M296" s="82"/>
      <c r="N296" s="82"/>
      <c r="O296" s="82"/>
      <c r="P296" s="82"/>
      <c r="Q296" s="82"/>
      <c r="T296" s="6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</row>
    <row r="297" ht="7.5" customHeight="1">
      <c r="A297" s="1"/>
      <c r="B297" s="24"/>
      <c r="C297" s="24"/>
      <c r="D297" s="24"/>
      <c r="E297" s="24"/>
      <c r="F297" s="82"/>
      <c r="G297" s="82"/>
      <c r="H297" s="82"/>
      <c r="J297" s="82"/>
      <c r="K297" s="82"/>
      <c r="L297" s="82"/>
      <c r="M297" s="82"/>
      <c r="N297" s="82"/>
      <c r="O297" s="82"/>
      <c r="P297" s="82"/>
      <c r="Q297" s="82"/>
      <c r="T297" s="6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</row>
    <row r="298" ht="7.5" customHeight="1">
      <c r="A298" s="1"/>
      <c r="B298" s="24"/>
      <c r="C298" s="24"/>
      <c r="D298" s="24"/>
      <c r="E298" s="24"/>
      <c r="F298" s="82"/>
      <c r="G298" s="82"/>
      <c r="H298" s="82"/>
      <c r="J298" s="82"/>
      <c r="K298" s="82"/>
      <c r="L298" s="82"/>
      <c r="M298" s="82"/>
      <c r="N298" s="82"/>
      <c r="O298" s="82"/>
      <c r="P298" s="82"/>
      <c r="Q298" s="82"/>
      <c r="T298" s="6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</row>
    <row r="299" ht="7.5" customHeight="1">
      <c r="A299" s="1"/>
      <c r="B299" s="24"/>
      <c r="C299" s="20"/>
      <c r="D299" s="24"/>
      <c r="E299" s="24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190"/>
      <c r="T299" s="6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</row>
    <row r="300" ht="7.5" customHeight="1">
      <c r="A300" s="1"/>
      <c r="B300" s="24"/>
      <c r="C300" s="94" t="s">
        <v>867</v>
      </c>
      <c r="D300" s="24"/>
      <c r="E300" s="24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190"/>
      <c r="T300" s="6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</row>
    <row r="301" ht="7.5" customHeight="1">
      <c r="A301" s="1"/>
      <c r="B301" s="24"/>
      <c r="C301" s="24"/>
      <c r="D301" s="24"/>
      <c r="E301" s="24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190"/>
      <c r="T301" s="6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</row>
    <row r="302" ht="7.5" customHeight="1">
      <c r="A302" s="1"/>
      <c r="B302" s="98"/>
      <c r="C302" s="98"/>
      <c r="D302" s="98"/>
      <c r="E302" s="98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190"/>
      <c r="T302" s="6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</row>
    <row r="303" ht="11.25" customHeight="1">
      <c r="A303" s="1"/>
      <c r="B303" s="113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5"/>
      <c r="S303" s="165" t="s">
        <v>43</v>
      </c>
      <c r="T303" s="6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</row>
    <row r="304" ht="11.25" customHeight="1">
      <c r="A304" s="1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7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ht="11.25" customHeight="1">
      <c r="A305" s="1"/>
      <c r="B305" s="117" t="s">
        <v>868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9"/>
      <c r="T305" s="6"/>
      <c r="U305" s="25"/>
      <c r="V305" s="535"/>
      <c r="W305" s="535"/>
      <c r="X305" s="535"/>
      <c r="Y305" s="535"/>
      <c r="Z305" s="535"/>
      <c r="AA305" s="535"/>
      <c r="AB305" s="535"/>
      <c r="AC305" s="535"/>
      <c r="AD305" s="535"/>
      <c r="AE305" s="535"/>
      <c r="AF305" s="535"/>
      <c r="AG305" s="535"/>
      <c r="AH305" s="535"/>
      <c r="AI305" s="535"/>
      <c r="AJ305" s="535"/>
      <c r="AK305" s="535"/>
      <c r="AL305" s="535"/>
      <c r="AM305" s="535"/>
    </row>
    <row r="306" ht="61.5" customHeight="1">
      <c r="A306" s="1"/>
      <c r="B306" s="2"/>
      <c r="C306" s="3"/>
      <c r="D306" s="3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2" t="s">
        <v>824</v>
      </c>
      <c r="P306" s="63"/>
      <c r="Q306" s="63"/>
      <c r="R306" s="63"/>
      <c r="S306" s="64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ht="34.5" customHeight="1">
      <c r="A307" s="1"/>
      <c r="B307" s="65" t="s">
        <v>6</v>
      </c>
      <c r="C307" s="65" t="s">
        <v>7</v>
      </c>
      <c r="D307" s="65" t="s">
        <v>8</v>
      </c>
      <c r="E307" s="65" t="s">
        <v>9</v>
      </c>
      <c r="F307" s="66" t="s">
        <v>10</v>
      </c>
      <c r="G307" s="67" t="s">
        <v>11</v>
      </c>
      <c r="H307" s="66" t="s">
        <v>10</v>
      </c>
      <c r="I307" s="67" t="s">
        <v>12</v>
      </c>
      <c r="J307" s="66" t="s">
        <v>10</v>
      </c>
      <c r="K307" s="67" t="s">
        <v>13</v>
      </c>
      <c r="L307" s="66" t="s">
        <v>10</v>
      </c>
      <c r="M307" s="67" t="s">
        <v>14</v>
      </c>
      <c r="N307" s="66" t="s">
        <v>10</v>
      </c>
      <c r="O307" s="67" t="s">
        <v>15</v>
      </c>
      <c r="P307" s="66" t="s">
        <v>10</v>
      </c>
      <c r="Q307" s="67" t="s">
        <v>16</v>
      </c>
      <c r="R307" s="68" t="s">
        <v>17</v>
      </c>
      <c r="S307" s="69"/>
      <c r="T307" s="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</row>
    <row r="308" ht="7.5" customHeight="1">
      <c r="A308" s="1"/>
      <c r="B308" s="369" t="s">
        <v>18</v>
      </c>
      <c r="C308" s="107" t="s">
        <v>869</v>
      </c>
      <c r="D308" s="177" t="s">
        <v>39</v>
      </c>
      <c r="E308" s="452"/>
      <c r="F308" s="372"/>
      <c r="G308" s="372"/>
      <c r="H308" s="372"/>
      <c r="I308" s="372"/>
      <c r="J308" s="372"/>
      <c r="K308" s="372"/>
      <c r="L308" s="372"/>
      <c r="M308" s="372"/>
      <c r="N308" s="372"/>
      <c r="O308" s="372"/>
      <c r="P308" s="372"/>
      <c r="Q308" s="372"/>
      <c r="R308" s="296" t="s">
        <v>21</v>
      </c>
      <c r="S308" s="167" t="s">
        <v>864</v>
      </c>
      <c r="T308" s="6"/>
      <c r="U308" s="25"/>
      <c r="V308" s="25"/>
      <c r="W308" s="25"/>
      <c r="X308" s="533"/>
      <c r="Y308" s="533"/>
      <c r="Z308" s="533"/>
      <c r="AA308" s="533"/>
      <c r="AB308" s="533"/>
      <c r="AC308" s="533"/>
      <c r="AD308" s="533"/>
      <c r="AE308" s="533"/>
      <c r="AF308" s="533"/>
      <c r="AG308" s="533"/>
      <c r="AH308" s="533"/>
      <c r="AI308" s="533"/>
      <c r="AJ308" s="533"/>
      <c r="AK308" s="533"/>
      <c r="AL308" s="533"/>
      <c r="AM308" s="533"/>
    </row>
    <row r="309" ht="7.5" customHeight="1">
      <c r="A309" s="1"/>
      <c r="B309" s="24"/>
      <c r="C309" s="24"/>
      <c r="D309" s="24"/>
      <c r="E309" s="383"/>
      <c r="F309" s="291"/>
      <c r="G309" s="291"/>
      <c r="H309" s="291"/>
      <c r="I309" s="291"/>
      <c r="J309" s="291"/>
      <c r="K309" s="291"/>
      <c r="L309" s="291"/>
      <c r="M309" s="291"/>
      <c r="N309" s="291"/>
      <c r="O309" s="291"/>
      <c r="P309" s="291"/>
      <c r="Q309" s="291"/>
      <c r="R309" s="20"/>
      <c r="S309" s="24"/>
      <c r="T309" s="6"/>
      <c r="U309" s="25"/>
      <c r="V309" s="25"/>
      <c r="W309" s="25"/>
      <c r="X309" s="533"/>
      <c r="Y309" s="533"/>
      <c r="Z309" s="533"/>
      <c r="AA309" s="533"/>
      <c r="AB309" s="533"/>
      <c r="AC309" s="533"/>
      <c r="AD309" s="533"/>
      <c r="AE309" s="533"/>
      <c r="AF309" s="533"/>
      <c r="AG309" s="533"/>
      <c r="AH309" s="533"/>
      <c r="AI309" s="533"/>
      <c r="AJ309" s="533"/>
      <c r="AK309" s="533"/>
      <c r="AL309" s="533"/>
      <c r="AM309" s="533"/>
    </row>
    <row r="310" ht="7.5" customHeight="1">
      <c r="A310" s="1"/>
      <c r="B310" s="24"/>
      <c r="C310" s="24"/>
      <c r="D310" s="24"/>
      <c r="E310" s="383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532"/>
      <c r="S310" s="24"/>
      <c r="T310" s="6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</row>
    <row r="311" ht="7.5" customHeight="1">
      <c r="A311" s="1"/>
      <c r="B311" s="24"/>
      <c r="C311" s="24"/>
      <c r="D311" s="24"/>
      <c r="E311" s="383"/>
      <c r="F311" s="383"/>
      <c r="G311" s="383"/>
      <c r="H311" s="383"/>
      <c r="I311" s="383"/>
      <c r="J311" s="383"/>
      <c r="K311" s="383"/>
      <c r="L311" s="383"/>
      <c r="M311" s="383"/>
      <c r="N311" s="383"/>
      <c r="O311" s="383"/>
      <c r="P311" s="383"/>
      <c r="Q311" s="383"/>
      <c r="R311" s="291"/>
      <c r="S311" s="24"/>
      <c r="T311" s="6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</row>
    <row r="312" ht="7.5" customHeight="1">
      <c r="A312" s="1"/>
      <c r="B312" s="24"/>
      <c r="C312" s="24"/>
      <c r="D312" s="24"/>
      <c r="E312" s="383"/>
      <c r="F312" s="383"/>
      <c r="G312" s="383"/>
      <c r="H312" s="383"/>
      <c r="I312" s="383"/>
      <c r="J312" s="383"/>
      <c r="K312" s="383"/>
      <c r="L312" s="383"/>
      <c r="M312" s="383"/>
      <c r="N312" s="383"/>
      <c r="O312" s="383"/>
      <c r="P312" s="383"/>
      <c r="Q312" s="383"/>
      <c r="R312" s="291"/>
      <c r="S312" s="20"/>
      <c r="T312" s="6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</row>
    <row r="313" ht="7.5" customHeight="1">
      <c r="A313" s="1"/>
      <c r="B313" s="24"/>
      <c r="C313" s="24"/>
      <c r="D313" s="24"/>
      <c r="E313" s="383"/>
      <c r="F313" s="383"/>
      <c r="G313" s="383"/>
      <c r="H313" s="383"/>
      <c r="I313" s="383"/>
      <c r="J313" s="383"/>
      <c r="K313" s="383"/>
      <c r="L313" s="383"/>
      <c r="M313" s="383"/>
      <c r="N313" s="383"/>
      <c r="O313" s="383"/>
      <c r="P313" s="383"/>
      <c r="Q313" s="383"/>
      <c r="R313" s="160" t="s">
        <v>21</v>
      </c>
      <c r="S313" s="157" t="s">
        <v>31</v>
      </c>
      <c r="T313" s="6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</row>
    <row r="314" ht="7.5" customHeight="1">
      <c r="A314" s="1"/>
      <c r="B314" s="24"/>
      <c r="C314" s="24"/>
      <c r="D314" s="24"/>
      <c r="E314" s="383"/>
      <c r="F314" s="383"/>
      <c r="G314" s="383"/>
      <c r="H314" s="383"/>
      <c r="I314" s="383"/>
      <c r="J314" s="383"/>
      <c r="K314" s="383"/>
      <c r="L314" s="383"/>
      <c r="M314" s="383"/>
      <c r="N314" s="383"/>
      <c r="O314" s="383"/>
      <c r="P314" s="383"/>
      <c r="Q314" s="383"/>
      <c r="R314" s="20"/>
      <c r="S314" s="20"/>
      <c r="T314" s="6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</row>
    <row r="315" ht="7.5" customHeight="1">
      <c r="A315" s="1"/>
      <c r="B315" s="24"/>
      <c r="C315" s="24"/>
      <c r="D315" s="24"/>
      <c r="E315" s="291"/>
      <c r="F315" s="291"/>
      <c r="G315" s="291"/>
      <c r="H315" s="291"/>
      <c r="I315" s="291"/>
      <c r="J315" s="291"/>
      <c r="K315" s="291"/>
      <c r="L315" s="291"/>
      <c r="M315" s="291"/>
      <c r="N315" s="291"/>
      <c r="O315" s="291"/>
      <c r="P315" s="291"/>
      <c r="Q315" s="291"/>
      <c r="R315" s="160" t="s">
        <v>21</v>
      </c>
      <c r="S315" s="157" t="s">
        <v>865</v>
      </c>
      <c r="T315" s="6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</row>
    <row r="316" ht="7.5" customHeight="1">
      <c r="A316" s="1"/>
      <c r="B316" s="24"/>
      <c r="C316" s="24"/>
      <c r="D316" s="24"/>
      <c r="E316" s="291"/>
      <c r="F316" s="291"/>
      <c r="G316" s="291"/>
      <c r="H316" s="291"/>
      <c r="I316" s="291"/>
      <c r="J316" s="291"/>
      <c r="K316" s="291"/>
      <c r="L316" s="291"/>
      <c r="M316" s="291"/>
      <c r="N316" s="291"/>
      <c r="O316" s="291"/>
      <c r="P316" s="291"/>
      <c r="Q316" s="291"/>
      <c r="R316" s="20"/>
      <c r="S316" s="24"/>
      <c r="T316" s="6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</row>
    <row r="317" ht="7.5" customHeight="1">
      <c r="A317" s="1"/>
      <c r="B317" s="24"/>
      <c r="C317" s="24"/>
      <c r="D317" s="24"/>
      <c r="E317" s="291"/>
      <c r="F317" s="291"/>
      <c r="G317" s="291"/>
      <c r="H317" s="291"/>
      <c r="I317" s="291"/>
      <c r="J317" s="291"/>
      <c r="K317" s="291"/>
      <c r="L317" s="291"/>
      <c r="M317" s="291"/>
      <c r="N317" s="291"/>
      <c r="O317" s="291"/>
      <c r="P317" s="291"/>
      <c r="Q317" s="291"/>
      <c r="R317" s="291"/>
      <c r="S317" s="24"/>
      <c r="T317" s="6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</row>
    <row r="318" ht="7.5" customHeight="1">
      <c r="A318" s="1"/>
      <c r="B318" s="24"/>
      <c r="C318" s="24"/>
      <c r="D318" s="24"/>
      <c r="E318" s="291"/>
      <c r="F318" s="291"/>
      <c r="G318" s="291"/>
      <c r="H318" s="291"/>
      <c r="I318" s="291"/>
      <c r="J318" s="291"/>
      <c r="K318" s="291"/>
      <c r="L318" s="291"/>
      <c r="M318" s="291"/>
      <c r="N318" s="291"/>
      <c r="O318" s="291"/>
      <c r="P318" s="291"/>
      <c r="Q318" s="291"/>
      <c r="R318" s="291"/>
      <c r="S318" s="24"/>
      <c r="T318" s="6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</row>
    <row r="319" ht="7.5" customHeight="1">
      <c r="A319" s="1"/>
      <c r="B319" s="24"/>
      <c r="C319" s="24"/>
      <c r="D319" s="24"/>
      <c r="E319" s="291"/>
      <c r="F319" s="291"/>
      <c r="G319" s="291"/>
      <c r="H319" s="291"/>
      <c r="I319" s="291"/>
      <c r="J319" s="291"/>
      <c r="K319" s="291"/>
      <c r="L319" s="291"/>
      <c r="M319" s="291"/>
      <c r="N319" s="291"/>
      <c r="O319" s="291"/>
      <c r="P319" s="291"/>
      <c r="Q319" s="291"/>
      <c r="R319" s="291"/>
      <c r="S319" s="20"/>
      <c r="T319" s="6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</row>
    <row r="320" ht="7.5" customHeight="1">
      <c r="A320" s="1"/>
      <c r="B320" s="24"/>
      <c r="C320" s="24"/>
      <c r="D320" s="24"/>
      <c r="E320" s="133" t="s">
        <v>25</v>
      </c>
      <c r="F320" s="85">
        <v>7279.073</v>
      </c>
      <c r="G320" s="86">
        <f>ROUND(F320*mark_up,0)</f>
        <v>31955</v>
      </c>
      <c r="H320" s="374"/>
      <c r="I320" s="135" t="s">
        <v>25</v>
      </c>
      <c r="J320" s="292"/>
      <c r="K320" s="135" t="s">
        <v>25</v>
      </c>
      <c r="L320" s="292"/>
      <c r="M320" s="135" t="s">
        <v>25</v>
      </c>
      <c r="N320" s="292"/>
      <c r="O320" s="135" t="s">
        <v>25</v>
      </c>
      <c r="P320" s="292"/>
      <c r="Q320" s="135" t="s">
        <v>25</v>
      </c>
      <c r="R320" s="160" t="s">
        <v>21</v>
      </c>
      <c r="S320" s="157" t="s">
        <v>870</v>
      </c>
      <c r="T320" s="6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</row>
    <row r="321" ht="7.5" customHeight="1">
      <c r="A321" s="1"/>
      <c r="B321" s="24"/>
      <c r="C321" s="24"/>
      <c r="D321" s="24"/>
      <c r="E321" s="20"/>
      <c r="F321" s="87"/>
      <c r="G321" s="87"/>
      <c r="H321" s="375"/>
      <c r="I321" s="87"/>
      <c r="J321" s="87"/>
      <c r="K321" s="87"/>
      <c r="L321" s="87"/>
      <c r="M321" s="87"/>
      <c r="N321" s="87"/>
      <c r="O321" s="87"/>
      <c r="P321" s="87"/>
      <c r="Q321" s="87"/>
      <c r="R321" s="20"/>
      <c r="S321" s="24"/>
      <c r="T321" s="6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</row>
    <row r="322" ht="7.5" customHeight="1">
      <c r="A322" s="25"/>
      <c r="B322" s="24"/>
      <c r="C322" s="24"/>
      <c r="D322" s="24"/>
      <c r="E322" s="383"/>
      <c r="F322" s="82"/>
      <c r="G322" s="82"/>
      <c r="H322" s="291"/>
      <c r="I322" s="291"/>
      <c r="J322" s="291"/>
      <c r="K322" s="291"/>
      <c r="L322" s="291"/>
      <c r="M322" s="291"/>
      <c r="N322" s="291"/>
      <c r="O322" s="291"/>
      <c r="P322" s="291"/>
      <c r="Q322" s="291"/>
      <c r="R322" s="161"/>
      <c r="S322" s="20"/>
      <c r="T322" s="6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</row>
    <row r="323" ht="7.5" customHeight="1">
      <c r="A323" s="25"/>
      <c r="B323" s="24"/>
      <c r="C323" s="24"/>
      <c r="D323" s="24"/>
      <c r="E323" s="383"/>
      <c r="F323" s="82"/>
      <c r="G323" s="82"/>
      <c r="H323" s="291"/>
      <c r="I323" s="291"/>
      <c r="J323" s="291"/>
      <c r="K323" s="291"/>
      <c r="L323" s="291"/>
      <c r="M323" s="291"/>
      <c r="N323" s="291"/>
      <c r="O323" s="291"/>
      <c r="P323" s="291"/>
      <c r="Q323" s="291"/>
      <c r="R323" s="160" t="s">
        <v>21</v>
      </c>
      <c r="S323" s="157" t="s">
        <v>828</v>
      </c>
      <c r="T323" s="6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</row>
    <row r="324" ht="7.5" customHeight="1">
      <c r="A324" s="25"/>
      <c r="B324" s="24"/>
      <c r="C324" s="24"/>
      <c r="D324" s="24"/>
      <c r="E324" s="291"/>
      <c r="F324" s="82"/>
      <c r="G324" s="82"/>
      <c r="H324" s="291"/>
      <c r="I324" s="291"/>
      <c r="J324" s="291"/>
      <c r="K324" s="291"/>
      <c r="L324" s="291"/>
      <c r="M324" s="291"/>
      <c r="N324" s="291"/>
      <c r="O324" s="291"/>
      <c r="P324" s="291"/>
      <c r="Q324" s="291"/>
      <c r="R324" s="20"/>
      <c r="S324" s="24"/>
      <c r="T324" s="6"/>
      <c r="U324" s="25"/>
      <c r="V324" s="538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</row>
    <row r="325" ht="7.5" customHeight="1">
      <c r="A325" s="1"/>
      <c r="B325" s="24"/>
      <c r="C325" s="24"/>
      <c r="D325" s="24"/>
      <c r="E325" s="291"/>
      <c r="F325" s="82"/>
      <c r="G325" s="82"/>
      <c r="H325" s="291"/>
      <c r="I325" s="291"/>
      <c r="J325" s="291"/>
      <c r="K325" s="291"/>
      <c r="L325" s="291"/>
      <c r="M325" s="291"/>
      <c r="N325" s="291"/>
      <c r="O325" s="291"/>
      <c r="P325" s="291"/>
      <c r="Q325" s="291"/>
      <c r="R325" s="291"/>
      <c r="S325" s="20"/>
      <c r="T325" s="6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</row>
    <row r="326" ht="7.5" customHeight="1">
      <c r="A326" s="1"/>
      <c r="B326" s="24"/>
      <c r="C326" s="24"/>
      <c r="D326" s="24"/>
      <c r="E326" s="291"/>
      <c r="F326" s="82"/>
      <c r="G326" s="82"/>
      <c r="H326" s="291"/>
      <c r="I326" s="291"/>
      <c r="J326" s="291"/>
      <c r="K326" s="291"/>
      <c r="L326" s="291"/>
      <c r="M326" s="291"/>
      <c r="N326" s="291"/>
      <c r="O326" s="291"/>
      <c r="P326" s="291"/>
      <c r="Q326" s="291"/>
      <c r="R326" s="160" t="s">
        <v>21</v>
      </c>
      <c r="S326" s="157" t="s">
        <v>41</v>
      </c>
      <c r="T326" s="6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</row>
    <row r="327" ht="7.5" customHeight="1">
      <c r="A327" s="1"/>
      <c r="B327" s="24"/>
      <c r="C327" s="24"/>
      <c r="D327" s="24"/>
      <c r="E327" s="269"/>
      <c r="F327" s="153"/>
      <c r="G327" s="153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0"/>
      <c r="S327" s="20"/>
      <c r="T327" s="6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</row>
    <row r="328" ht="7.5" customHeight="1">
      <c r="A328" s="1"/>
      <c r="B328" s="24"/>
      <c r="C328" s="24"/>
      <c r="D328" s="24"/>
      <c r="E328" s="92"/>
      <c r="F328" s="105"/>
      <c r="G328" s="105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6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</row>
    <row r="329" ht="7.5" customHeight="1">
      <c r="A329" s="1"/>
      <c r="B329" s="24"/>
      <c r="C329" s="24"/>
      <c r="D329" s="24"/>
      <c r="E329" s="92"/>
      <c r="F329" s="105"/>
      <c r="G329" s="105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6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</row>
    <row r="330" ht="7.5" customHeight="1">
      <c r="A330" s="1"/>
      <c r="B330" s="24"/>
      <c r="C330" s="20"/>
      <c r="D330" s="24"/>
      <c r="E330" s="92"/>
      <c r="F330" s="105"/>
      <c r="G330" s="105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160"/>
      <c r="S330" s="157"/>
      <c r="T330" s="6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</row>
    <row r="331" ht="7.5" customHeight="1">
      <c r="A331" s="1"/>
      <c r="B331" s="24"/>
      <c r="C331" s="94" t="s">
        <v>871</v>
      </c>
      <c r="D331" s="24"/>
      <c r="E331" s="92"/>
      <c r="F331" s="105"/>
      <c r="G331" s="105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20"/>
      <c r="S331" s="24"/>
      <c r="T331" s="6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</row>
    <row r="332" ht="7.5" customHeight="1">
      <c r="A332" s="1"/>
      <c r="B332" s="24"/>
      <c r="C332" s="24"/>
      <c r="D332" s="24"/>
      <c r="E332" s="291"/>
      <c r="F332" s="82"/>
      <c r="G332" s="82"/>
      <c r="H332" s="291"/>
      <c r="I332" s="291"/>
      <c r="J332" s="291"/>
      <c r="K332" s="291"/>
      <c r="L332" s="291"/>
      <c r="M332" s="291"/>
      <c r="N332" s="291"/>
      <c r="O332" s="291"/>
      <c r="P332" s="291"/>
      <c r="Q332" s="291"/>
      <c r="R332" s="92"/>
      <c r="S332" s="20"/>
      <c r="T332" s="6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</row>
    <row r="333" ht="7.5" customHeight="1">
      <c r="A333" s="1"/>
      <c r="B333" s="98"/>
      <c r="C333" s="98"/>
      <c r="D333" s="98"/>
      <c r="E333" s="534"/>
      <c r="F333" s="99"/>
      <c r="G333" s="99"/>
      <c r="H333" s="534"/>
      <c r="I333" s="534"/>
      <c r="J333" s="534"/>
      <c r="K333" s="534"/>
      <c r="L333" s="534"/>
      <c r="M333" s="534"/>
      <c r="N333" s="534"/>
      <c r="O333" s="534"/>
      <c r="P333" s="534"/>
      <c r="Q333" s="534"/>
      <c r="R333" s="534"/>
      <c r="S333" s="322"/>
      <c r="T333" s="6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</row>
    <row r="334" ht="7.5" customHeight="1">
      <c r="A334" s="1"/>
      <c r="B334" s="369" t="s">
        <v>18</v>
      </c>
      <c r="C334" s="107" t="s">
        <v>872</v>
      </c>
      <c r="D334" s="308" t="s">
        <v>873</v>
      </c>
      <c r="E334" s="308" t="s">
        <v>25</v>
      </c>
      <c r="F334" s="89"/>
      <c r="G334" s="198"/>
      <c r="H334" s="455"/>
      <c r="I334" s="455"/>
      <c r="J334" s="455"/>
      <c r="K334" s="455"/>
      <c r="L334" s="455"/>
      <c r="M334" s="133"/>
      <c r="N334" s="384"/>
      <c r="O334" s="133"/>
      <c r="P334" s="384"/>
      <c r="Q334" s="383"/>
      <c r="R334" s="541" t="s">
        <v>21</v>
      </c>
      <c r="S334" s="167" t="s">
        <v>874</v>
      </c>
      <c r="T334" s="6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</row>
    <row r="335" ht="7.5" customHeight="1">
      <c r="A335" s="1"/>
      <c r="B335" s="24"/>
      <c r="C335" s="24"/>
      <c r="D335" s="24"/>
      <c r="E335" s="24"/>
      <c r="F335" s="89"/>
      <c r="G335" s="198"/>
      <c r="H335" s="455"/>
      <c r="I335" s="455"/>
      <c r="J335" s="455"/>
      <c r="K335" s="455"/>
      <c r="L335" s="455"/>
      <c r="M335" s="24"/>
      <c r="N335" s="384"/>
      <c r="O335" s="24"/>
      <c r="P335" s="384"/>
      <c r="Q335" s="383"/>
      <c r="R335" s="20"/>
      <c r="S335" s="24"/>
      <c r="T335" s="6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</row>
    <row r="336" ht="7.5" customHeight="1">
      <c r="A336" s="1"/>
      <c r="B336" s="24"/>
      <c r="C336" s="24"/>
      <c r="D336" s="24"/>
      <c r="E336" s="24"/>
      <c r="F336" s="89"/>
      <c r="G336" s="198"/>
      <c r="H336" s="455"/>
      <c r="I336" s="455"/>
      <c r="J336" s="455"/>
      <c r="K336" s="455"/>
      <c r="L336" s="455"/>
      <c r="M336" s="24"/>
      <c r="N336" s="384"/>
      <c r="O336" s="24"/>
      <c r="P336" s="384"/>
      <c r="Q336" s="383"/>
      <c r="R336" s="542"/>
      <c r="S336" s="20"/>
      <c r="T336" s="6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</row>
    <row r="337" ht="7.5" customHeight="1">
      <c r="A337" s="1"/>
      <c r="B337" s="24"/>
      <c r="C337" s="24"/>
      <c r="D337" s="24"/>
      <c r="E337" s="24"/>
      <c r="F337" s="89"/>
      <c r="G337" s="198"/>
      <c r="H337" s="455"/>
      <c r="I337" s="455"/>
      <c r="J337" s="455"/>
      <c r="K337" s="455"/>
      <c r="L337" s="455"/>
      <c r="M337" s="24"/>
      <c r="N337" s="384"/>
      <c r="O337" s="24"/>
      <c r="P337" s="384"/>
      <c r="Q337" s="383"/>
      <c r="R337" s="543" t="s">
        <v>21</v>
      </c>
      <c r="S337" s="157" t="s">
        <v>875</v>
      </c>
      <c r="T337" s="6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</row>
    <row r="338" ht="7.5" customHeight="1">
      <c r="A338" s="1"/>
      <c r="B338" s="24"/>
      <c r="C338" s="24"/>
      <c r="D338" s="24"/>
      <c r="E338" s="24"/>
      <c r="F338" s="89"/>
      <c r="G338" s="198"/>
      <c r="H338" s="455"/>
      <c r="I338" s="455"/>
      <c r="J338" s="455"/>
      <c r="K338" s="455"/>
      <c r="L338" s="455"/>
      <c r="M338" s="20"/>
      <c r="N338" s="384"/>
      <c r="O338" s="20"/>
      <c r="P338" s="384"/>
      <c r="Q338" s="383"/>
      <c r="R338" s="20"/>
      <c r="S338" s="20"/>
      <c r="T338" s="6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</row>
    <row r="339" ht="7.5" customHeight="1">
      <c r="A339" s="1"/>
      <c r="B339" s="24"/>
      <c r="C339" s="24"/>
      <c r="D339" s="24"/>
      <c r="E339" s="24"/>
      <c r="F339" s="91"/>
      <c r="G339" s="82"/>
      <c r="H339" s="291"/>
      <c r="I339" s="291"/>
      <c r="J339" s="291"/>
      <c r="K339" s="291"/>
      <c r="L339" s="291"/>
      <c r="M339" s="291"/>
      <c r="N339" s="291"/>
      <c r="O339" s="291"/>
      <c r="P339" s="291"/>
      <c r="Q339" s="291"/>
      <c r="R339" s="543" t="s">
        <v>21</v>
      </c>
      <c r="S339" s="157" t="s">
        <v>876</v>
      </c>
      <c r="T339" s="6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</row>
    <row r="340" ht="7.5" customHeight="1">
      <c r="A340" s="1"/>
      <c r="B340" s="24"/>
      <c r="C340" s="24"/>
      <c r="D340" s="24"/>
      <c r="E340" s="24"/>
      <c r="F340" s="82"/>
      <c r="G340" s="82"/>
      <c r="H340" s="291"/>
      <c r="I340" s="291"/>
      <c r="J340" s="291"/>
      <c r="K340" s="291"/>
      <c r="L340" s="291"/>
      <c r="M340" s="291"/>
      <c r="N340" s="291"/>
      <c r="O340" s="291"/>
      <c r="P340" s="291"/>
      <c r="Q340" s="291"/>
      <c r="R340" s="20"/>
      <c r="S340" s="24"/>
      <c r="T340" s="6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</row>
    <row r="341" ht="7.5" customHeight="1">
      <c r="A341" s="1"/>
      <c r="B341" s="24"/>
      <c r="C341" s="24"/>
      <c r="D341" s="24"/>
      <c r="E341" s="24"/>
      <c r="F341" s="82"/>
      <c r="G341" s="82"/>
      <c r="H341" s="291"/>
      <c r="I341" s="291"/>
      <c r="J341" s="291"/>
      <c r="K341" s="291"/>
      <c r="L341" s="291"/>
      <c r="M341" s="291"/>
      <c r="N341" s="291"/>
      <c r="O341" s="291"/>
      <c r="P341" s="291"/>
      <c r="Q341" s="291"/>
      <c r="R341" s="532"/>
      <c r="S341" s="24"/>
      <c r="T341" s="6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</row>
    <row r="342" ht="7.5" customHeight="1">
      <c r="A342" s="1"/>
      <c r="B342" s="24"/>
      <c r="C342" s="24"/>
      <c r="D342" s="24"/>
      <c r="E342" s="24"/>
      <c r="F342" s="82"/>
      <c r="G342" s="82"/>
      <c r="H342" s="291"/>
      <c r="I342" s="291"/>
      <c r="J342" s="291"/>
      <c r="K342" s="291"/>
      <c r="L342" s="291"/>
      <c r="M342" s="291"/>
      <c r="N342" s="291"/>
      <c r="O342" s="291"/>
      <c r="P342" s="291"/>
      <c r="Q342" s="291"/>
      <c r="R342" s="291"/>
      <c r="S342" s="24"/>
      <c r="T342" s="6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</row>
    <row r="343" ht="7.5" customHeight="1">
      <c r="A343" s="1"/>
      <c r="B343" s="24"/>
      <c r="C343" s="24"/>
      <c r="D343" s="24"/>
      <c r="E343" s="24"/>
      <c r="F343" s="105"/>
      <c r="G343" s="105"/>
      <c r="R343" s="291"/>
      <c r="S343" s="20"/>
      <c r="T343" s="6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</row>
    <row r="344" ht="7.5" customHeight="1">
      <c r="A344" s="1"/>
      <c r="B344" s="24"/>
      <c r="C344" s="24"/>
      <c r="D344" s="24"/>
      <c r="E344" s="24"/>
      <c r="F344" s="105"/>
      <c r="G344" s="105"/>
      <c r="R344" s="543" t="s">
        <v>21</v>
      </c>
      <c r="S344" s="157" t="s">
        <v>31</v>
      </c>
      <c r="T344" s="6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</row>
    <row r="345" ht="7.5" customHeight="1">
      <c r="A345" s="1"/>
      <c r="B345" s="24"/>
      <c r="C345" s="24"/>
      <c r="D345" s="24"/>
      <c r="E345" s="24"/>
      <c r="F345" s="105"/>
      <c r="G345" s="105"/>
      <c r="M345" s="121"/>
      <c r="R345" s="20"/>
      <c r="S345" s="20"/>
      <c r="T345" s="6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</row>
    <row r="346" ht="7.5" customHeight="1">
      <c r="A346" s="1"/>
      <c r="B346" s="24"/>
      <c r="C346" s="24"/>
      <c r="D346" s="24"/>
      <c r="E346" s="24"/>
      <c r="F346" s="105"/>
      <c r="G346" s="105"/>
      <c r="M346" s="87"/>
      <c r="R346" s="543" t="s">
        <v>21</v>
      </c>
      <c r="S346" s="157" t="s">
        <v>877</v>
      </c>
      <c r="T346" s="6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</row>
    <row r="347" ht="7.5" customHeight="1">
      <c r="A347" s="1"/>
      <c r="B347" s="24"/>
      <c r="C347" s="24"/>
      <c r="D347" s="24"/>
      <c r="E347" s="24"/>
      <c r="F347" s="85">
        <v>4489.7678</v>
      </c>
      <c r="G347" s="86">
        <f>ROUND(F347*mark_up,0)</f>
        <v>19710</v>
      </c>
      <c r="H347" s="135"/>
      <c r="I347" s="135" t="s">
        <v>25</v>
      </c>
      <c r="J347" s="135"/>
      <c r="K347" s="135" t="s">
        <v>25</v>
      </c>
      <c r="L347" s="135"/>
      <c r="M347" s="135" t="s">
        <v>25</v>
      </c>
      <c r="N347" s="135"/>
      <c r="O347" s="135" t="s">
        <v>25</v>
      </c>
      <c r="P347" s="135"/>
      <c r="Q347" s="135" t="s">
        <v>25</v>
      </c>
      <c r="R347" s="20"/>
      <c r="S347" s="24"/>
      <c r="T347" s="6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</row>
    <row r="348" ht="7.5" customHeight="1">
      <c r="A348" s="1"/>
      <c r="B348" s="24"/>
      <c r="C348" s="24"/>
      <c r="D348" s="24"/>
      <c r="E348" s="24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291"/>
      <c r="S348" s="24"/>
      <c r="T348" s="6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</row>
    <row r="349" ht="7.5" customHeight="1">
      <c r="A349" s="1"/>
      <c r="B349" s="24"/>
      <c r="C349" s="24"/>
      <c r="D349" s="24"/>
      <c r="E349" s="24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91"/>
      <c r="S349" s="20"/>
      <c r="T349" s="6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</row>
    <row r="350" ht="7.5" customHeight="1">
      <c r="A350" s="1"/>
      <c r="B350" s="24"/>
      <c r="C350" s="24"/>
      <c r="D350" s="24"/>
      <c r="E350" s="24"/>
      <c r="F350" s="544"/>
      <c r="G350" s="269"/>
      <c r="H350" s="544"/>
      <c r="I350" s="544"/>
      <c r="J350" s="544"/>
      <c r="K350" s="544"/>
      <c r="L350" s="544"/>
      <c r="M350" s="544"/>
      <c r="N350" s="544"/>
      <c r="O350" s="544"/>
      <c r="P350" s="544"/>
      <c r="Q350" s="544"/>
      <c r="R350" s="543" t="s">
        <v>21</v>
      </c>
      <c r="S350" s="157" t="s">
        <v>668</v>
      </c>
      <c r="T350" s="6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</row>
    <row r="351" ht="7.5" customHeight="1">
      <c r="A351" s="1"/>
      <c r="B351" s="24"/>
      <c r="C351" s="24"/>
      <c r="D351" s="24"/>
      <c r="E351" s="2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20"/>
      <c r="S351" s="24"/>
      <c r="T351" s="6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</row>
    <row r="352" ht="7.5" customHeight="1">
      <c r="A352" s="1"/>
      <c r="B352" s="24"/>
      <c r="C352" s="24"/>
      <c r="D352" s="24"/>
      <c r="E352" s="24"/>
      <c r="F352" s="544"/>
      <c r="G352" s="544"/>
      <c r="H352" s="544"/>
      <c r="I352" s="544"/>
      <c r="J352" s="544"/>
      <c r="K352" s="544"/>
      <c r="L352" s="544"/>
      <c r="M352" s="544"/>
      <c r="N352" s="544"/>
      <c r="O352" s="544"/>
      <c r="P352" s="544"/>
      <c r="Q352" s="544"/>
      <c r="R352" s="524"/>
      <c r="S352" s="20"/>
      <c r="T352" s="6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</row>
    <row r="353" ht="7.5" customHeight="1">
      <c r="A353" s="1"/>
      <c r="B353" s="24"/>
      <c r="C353" s="24"/>
      <c r="D353" s="24"/>
      <c r="E353" s="24"/>
      <c r="F353" s="544"/>
      <c r="G353" s="544"/>
      <c r="H353" s="544"/>
      <c r="I353" s="269"/>
      <c r="J353" s="269"/>
      <c r="K353" s="269"/>
      <c r="L353" s="269"/>
      <c r="M353" s="269"/>
      <c r="N353" s="269"/>
      <c r="O353" s="269"/>
      <c r="P353" s="269"/>
      <c r="Q353" s="269"/>
      <c r="R353" s="92"/>
      <c r="S353" s="92"/>
      <c r="T353" s="6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</row>
    <row r="354" ht="7.5" customHeight="1">
      <c r="A354" s="1"/>
      <c r="B354" s="24"/>
      <c r="C354" s="24"/>
      <c r="D354" s="24"/>
      <c r="E354" s="24"/>
      <c r="F354" s="544"/>
      <c r="G354" s="544"/>
      <c r="H354" s="544"/>
      <c r="I354" s="291"/>
      <c r="J354" s="291"/>
      <c r="K354" s="291"/>
      <c r="L354" s="291"/>
      <c r="M354" s="291"/>
      <c r="N354" s="291"/>
      <c r="O354" s="291"/>
      <c r="P354" s="291"/>
      <c r="Q354" s="291"/>
      <c r="R354" s="92"/>
      <c r="S354" s="92"/>
      <c r="T354" s="6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</row>
    <row r="355" ht="7.5" customHeight="1">
      <c r="A355" s="1"/>
      <c r="B355" s="24"/>
      <c r="C355" s="24"/>
      <c r="D355" s="24"/>
      <c r="E355" s="24"/>
      <c r="F355" s="544"/>
      <c r="T355" s="6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</row>
    <row r="356" ht="7.5" customHeight="1">
      <c r="A356" s="1"/>
      <c r="B356" s="24"/>
      <c r="C356" s="24"/>
      <c r="D356" s="24"/>
      <c r="E356" s="24"/>
      <c r="F356" s="544"/>
      <c r="T356" s="6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</row>
    <row r="357" ht="7.5" customHeight="1">
      <c r="A357" s="1"/>
      <c r="B357" s="24"/>
      <c r="C357" s="24"/>
      <c r="D357" s="24"/>
      <c r="E357" s="24"/>
      <c r="F357" s="544"/>
      <c r="T357" s="6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</row>
    <row r="358" ht="7.5" customHeight="1">
      <c r="A358" s="1"/>
      <c r="B358" s="24"/>
      <c r="C358" s="24"/>
      <c r="D358" s="24"/>
      <c r="E358" s="24"/>
      <c r="F358" s="544"/>
      <c r="T358" s="6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</row>
    <row r="359" ht="7.5" customHeight="1">
      <c r="A359" s="1"/>
      <c r="B359" s="24"/>
      <c r="C359" s="24"/>
      <c r="D359" s="24"/>
      <c r="E359" s="24"/>
      <c r="F359" s="544"/>
      <c r="T359" s="6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</row>
    <row r="360" ht="7.5" customHeight="1">
      <c r="A360" s="1"/>
      <c r="B360" s="24"/>
      <c r="C360" s="20"/>
      <c r="D360" s="24"/>
      <c r="E360" s="24"/>
      <c r="F360" s="544"/>
      <c r="T360" s="6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</row>
    <row r="361" ht="7.5" customHeight="1">
      <c r="A361" s="1"/>
      <c r="B361" s="24"/>
      <c r="C361" s="94" t="s">
        <v>878</v>
      </c>
      <c r="D361" s="24"/>
      <c r="E361" s="24"/>
      <c r="T361" s="6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</row>
    <row r="362" ht="7.5" customHeight="1">
      <c r="A362" s="1"/>
      <c r="B362" s="24"/>
      <c r="C362" s="24"/>
      <c r="D362" s="24"/>
      <c r="E362" s="24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190"/>
      <c r="T362" s="6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</row>
    <row r="363" ht="7.5" customHeight="1">
      <c r="A363" s="1"/>
      <c r="B363" s="98"/>
      <c r="C363" s="98"/>
      <c r="D363" s="20"/>
      <c r="E363" s="20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190"/>
      <c r="T363" s="6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</row>
    <row r="364" ht="11.25" customHeight="1">
      <c r="A364" s="1"/>
      <c r="B364" s="113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5"/>
      <c r="S364" s="165" t="s">
        <v>43</v>
      </c>
      <c r="T364" s="6"/>
      <c r="U364" s="25"/>
      <c r="V364" s="535"/>
      <c r="W364" s="535"/>
      <c r="X364" s="535"/>
      <c r="Y364" s="535"/>
      <c r="Z364" s="535"/>
      <c r="AA364" s="535"/>
      <c r="AB364" s="535"/>
      <c r="AC364" s="535"/>
      <c r="AD364" s="535"/>
      <c r="AE364" s="535"/>
      <c r="AF364" s="535"/>
      <c r="AG364" s="535"/>
      <c r="AH364" s="535"/>
      <c r="AI364" s="535"/>
      <c r="AJ364" s="535"/>
      <c r="AK364" s="535"/>
      <c r="AL364" s="535"/>
      <c r="AM364" s="535"/>
    </row>
    <row r="365" ht="11.25" customHeight="1">
      <c r="A365" s="1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7"/>
      <c r="T365" s="6"/>
      <c r="U365" s="6"/>
      <c r="V365" s="535"/>
      <c r="W365" s="535"/>
      <c r="X365" s="535"/>
      <c r="Y365" s="535"/>
      <c r="Z365" s="535"/>
      <c r="AA365" s="535"/>
      <c r="AB365" s="535"/>
      <c r="AC365" s="535"/>
      <c r="AD365" s="535"/>
      <c r="AE365" s="535"/>
      <c r="AF365" s="535"/>
      <c r="AG365" s="535"/>
      <c r="AH365" s="535"/>
      <c r="AI365" s="535"/>
      <c r="AJ365" s="535"/>
      <c r="AK365" s="535"/>
      <c r="AL365" s="535"/>
      <c r="AM365" s="535"/>
    </row>
    <row r="366" ht="11.25" customHeight="1">
      <c r="A366" s="1"/>
      <c r="B366" s="117" t="s">
        <v>879</v>
      </c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9"/>
      <c r="T366" s="6"/>
      <c r="U366" s="25"/>
      <c r="V366" s="535"/>
      <c r="W366" s="535"/>
      <c r="X366" s="535"/>
      <c r="Y366" s="535"/>
      <c r="Z366" s="535"/>
      <c r="AA366" s="535"/>
      <c r="AB366" s="535"/>
      <c r="AC366" s="535"/>
      <c r="AD366" s="535"/>
      <c r="AE366" s="535"/>
      <c r="AF366" s="535"/>
      <c r="AG366" s="535"/>
      <c r="AH366" s="535"/>
      <c r="AI366" s="535"/>
      <c r="AJ366" s="535"/>
      <c r="AK366" s="535"/>
      <c r="AL366" s="535"/>
      <c r="AM366" s="535"/>
    </row>
    <row r="367" ht="61.5" customHeight="1">
      <c r="A367" s="1"/>
      <c r="B367" s="2"/>
      <c r="C367" s="3"/>
      <c r="D367" s="3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2" t="s">
        <v>824</v>
      </c>
      <c r="P367" s="63"/>
      <c r="Q367" s="63"/>
      <c r="R367" s="63"/>
      <c r="S367" s="64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ht="34.5" customHeight="1">
      <c r="A368" s="1"/>
      <c r="B368" s="65" t="s">
        <v>6</v>
      </c>
      <c r="C368" s="65" t="s">
        <v>7</v>
      </c>
      <c r="D368" s="65" t="s">
        <v>8</v>
      </c>
      <c r="E368" s="65" t="s">
        <v>9</v>
      </c>
      <c r="F368" s="66" t="s">
        <v>10</v>
      </c>
      <c r="G368" s="67" t="s">
        <v>11</v>
      </c>
      <c r="H368" s="66" t="s">
        <v>10</v>
      </c>
      <c r="I368" s="67" t="s">
        <v>12</v>
      </c>
      <c r="J368" s="66" t="s">
        <v>10</v>
      </c>
      <c r="K368" s="67" t="s">
        <v>13</v>
      </c>
      <c r="L368" s="66" t="s">
        <v>10</v>
      </c>
      <c r="M368" s="67" t="s">
        <v>14</v>
      </c>
      <c r="N368" s="66" t="s">
        <v>10</v>
      </c>
      <c r="O368" s="67" t="s">
        <v>15</v>
      </c>
      <c r="P368" s="66" t="s">
        <v>10</v>
      </c>
      <c r="Q368" s="67" t="s">
        <v>16</v>
      </c>
      <c r="R368" s="68" t="s">
        <v>17</v>
      </c>
      <c r="S368" s="69"/>
      <c r="T368" s="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</row>
    <row r="369" ht="7.5" customHeight="1">
      <c r="A369" s="1"/>
      <c r="B369" s="120" t="s">
        <v>18</v>
      </c>
      <c r="C369" s="107" t="s">
        <v>880</v>
      </c>
      <c r="D369" s="177" t="s">
        <v>742</v>
      </c>
      <c r="E369" s="122"/>
      <c r="F369" s="122"/>
      <c r="G369" s="122"/>
      <c r="H369" s="122"/>
      <c r="I369" s="122"/>
      <c r="J369" s="122"/>
      <c r="K369" s="122"/>
      <c r="L369" s="123"/>
      <c r="M369" s="123"/>
      <c r="N369" s="122"/>
      <c r="O369" s="122"/>
      <c r="P369" s="122"/>
      <c r="Q369" s="122"/>
      <c r="R369" s="296" t="s">
        <v>21</v>
      </c>
      <c r="S369" s="545" t="s">
        <v>881</v>
      </c>
      <c r="T369" s="6"/>
      <c r="U369" s="25"/>
      <c r="V369" s="25"/>
      <c r="W369" s="25"/>
      <c r="X369" s="533"/>
      <c r="Y369" s="533"/>
      <c r="Z369" s="533"/>
      <c r="AA369" s="533"/>
      <c r="AB369" s="533"/>
      <c r="AC369" s="533"/>
      <c r="AD369" s="533"/>
      <c r="AE369" s="533"/>
      <c r="AF369" s="533"/>
      <c r="AG369" s="533"/>
      <c r="AH369" s="533"/>
      <c r="AI369" s="533"/>
      <c r="AJ369" s="533"/>
      <c r="AK369" s="533"/>
      <c r="AL369" s="533"/>
      <c r="AM369" s="533"/>
    </row>
    <row r="370" ht="7.5" customHeight="1">
      <c r="A370" s="1"/>
      <c r="B370" s="24"/>
      <c r="C370" s="24"/>
      <c r="D370" s="24"/>
      <c r="E370" s="126"/>
      <c r="F370" s="126"/>
      <c r="G370" s="126"/>
      <c r="H370" s="126"/>
      <c r="I370" s="126"/>
      <c r="J370" s="126"/>
      <c r="K370" s="126"/>
      <c r="L370" s="123"/>
      <c r="M370" s="123"/>
      <c r="N370" s="126"/>
      <c r="O370" s="126"/>
      <c r="P370" s="126"/>
      <c r="Q370" s="126"/>
      <c r="R370" s="20"/>
      <c r="S370" s="20"/>
      <c r="T370" s="6"/>
      <c r="U370" s="25"/>
      <c r="V370" s="25"/>
      <c r="W370" s="25"/>
      <c r="X370" s="533"/>
      <c r="Y370" s="533"/>
      <c r="Z370" s="533"/>
      <c r="AA370" s="533"/>
      <c r="AB370" s="533"/>
      <c r="AC370" s="533"/>
      <c r="AD370" s="533"/>
      <c r="AE370" s="533"/>
      <c r="AF370" s="533"/>
      <c r="AG370" s="533"/>
      <c r="AH370" s="533"/>
      <c r="AI370" s="533"/>
      <c r="AJ370" s="533"/>
      <c r="AK370" s="533"/>
      <c r="AL370" s="533"/>
      <c r="AM370" s="533"/>
    </row>
    <row r="371" ht="7.5" customHeight="1">
      <c r="A371" s="1"/>
      <c r="B371" s="24"/>
      <c r="C371" s="24"/>
      <c r="D371" s="24"/>
      <c r="E371" s="126"/>
      <c r="F371" s="130"/>
      <c r="G371" s="126"/>
      <c r="H371" s="126"/>
      <c r="I371" s="126"/>
      <c r="J371" s="126"/>
      <c r="K371" s="126"/>
      <c r="L371" s="123"/>
      <c r="M371" s="123"/>
      <c r="N371" s="126"/>
      <c r="O371" s="126"/>
      <c r="P371" s="126"/>
      <c r="Q371" s="126"/>
      <c r="R371" s="160" t="s">
        <v>21</v>
      </c>
      <c r="S371" s="546" t="s">
        <v>882</v>
      </c>
      <c r="T371" s="6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</row>
    <row r="372" ht="7.5" customHeight="1">
      <c r="A372" s="1"/>
      <c r="B372" s="24"/>
      <c r="C372" s="24"/>
      <c r="D372" s="24"/>
      <c r="E372" s="126"/>
      <c r="F372" s="20"/>
      <c r="G372" s="126"/>
      <c r="H372" s="126"/>
      <c r="I372" s="126"/>
      <c r="J372" s="126"/>
      <c r="K372" s="126"/>
      <c r="L372" s="123"/>
      <c r="M372" s="123"/>
      <c r="N372" s="126"/>
      <c r="O372" s="126"/>
      <c r="P372" s="126"/>
      <c r="Q372" s="126"/>
      <c r="R372" s="20"/>
      <c r="S372" s="24"/>
      <c r="T372" s="6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</row>
    <row r="373" ht="7.5" customHeight="1">
      <c r="A373" s="1"/>
      <c r="B373" s="24"/>
      <c r="C373" s="24"/>
      <c r="D373" s="24"/>
      <c r="E373" s="126"/>
      <c r="F373" s="126"/>
      <c r="G373" s="126"/>
      <c r="H373" s="126"/>
      <c r="I373" s="126"/>
      <c r="J373" s="126"/>
      <c r="K373" s="126"/>
      <c r="L373" s="123"/>
      <c r="M373" s="123"/>
      <c r="N373" s="126"/>
      <c r="O373" s="126"/>
      <c r="P373" s="126"/>
      <c r="Q373" s="126"/>
      <c r="R373" s="490"/>
      <c r="S373" s="20"/>
      <c r="T373" s="6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</row>
    <row r="374" ht="7.5" customHeight="1">
      <c r="A374" s="1"/>
      <c r="B374" s="24"/>
      <c r="C374" s="24"/>
      <c r="D374" s="24"/>
      <c r="E374" s="126"/>
      <c r="F374" s="126"/>
      <c r="G374" s="126"/>
      <c r="H374" s="126"/>
      <c r="I374" s="126"/>
      <c r="J374" s="126"/>
      <c r="K374" s="126"/>
      <c r="L374" s="123"/>
      <c r="M374" s="123"/>
      <c r="N374" s="126"/>
      <c r="O374" s="126"/>
      <c r="P374" s="126"/>
      <c r="Q374" s="126"/>
      <c r="R374" s="160" t="s">
        <v>21</v>
      </c>
      <c r="S374" s="546" t="s">
        <v>883</v>
      </c>
      <c r="T374" s="6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</row>
    <row r="375" ht="7.5" customHeight="1">
      <c r="A375" s="1"/>
      <c r="B375" s="24"/>
      <c r="C375" s="24"/>
      <c r="D375" s="24"/>
      <c r="E375" s="126"/>
      <c r="F375" s="126"/>
      <c r="G375" s="126"/>
      <c r="H375" s="126"/>
      <c r="I375" s="126"/>
      <c r="J375" s="126"/>
      <c r="K375" s="126"/>
      <c r="L375" s="123"/>
      <c r="M375" s="123"/>
      <c r="N375" s="126"/>
      <c r="O375" s="126"/>
      <c r="P375" s="126"/>
      <c r="Q375" s="126"/>
      <c r="R375" s="20"/>
      <c r="S375" s="24"/>
      <c r="T375" s="6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</row>
    <row r="376" ht="7.5" customHeight="1">
      <c r="A376" s="1"/>
      <c r="B376" s="24"/>
      <c r="C376" s="24"/>
      <c r="D376" s="24"/>
      <c r="E376" s="126"/>
      <c r="F376" s="126"/>
      <c r="G376" s="126"/>
      <c r="H376" s="126"/>
      <c r="I376" s="126"/>
      <c r="J376" s="126"/>
      <c r="K376" s="126"/>
      <c r="L376" s="123"/>
      <c r="M376" s="123"/>
      <c r="N376" s="126"/>
      <c r="O376" s="126"/>
      <c r="P376" s="126"/>
      <c r="Q376" s="126"/>
      <c r="R376" s="197"/>
      <c r="S376" s="24"/>
      <c r="T376" s="6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</row>
    <row r="377" ht="7.5" customHeight="1">
      <c r="A377" s="1"/>
      <c r="B377" s="24"/>
      <c r="C377" s="24"/>
      <c r="D377" s="24"/>
      <c r="E377" s="126"/>
      <c r="F377" s="126"/>
      <c r="G377" s="126"/>
      <c r="H377" s="126"/>
      <c r="I377" s="126"/>
      <c r="J377" s="126"/>
      <c r="K377" s="126"/>
      <c r="L377" s="123"/>
      <c r="M377" s="123"/>
      <c r="N377" s="126"/>
      <c r="O377" s="126"/>
      <c r="P377" s="126"/>
      <c r="Q377" s="126"/>
      <c r="R377" s="490"/>
      <c r="S377" s="24"/>
      <c r="T377" s="6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</row>
    <row r="378" ht="7.5" customHeight="1">
      <c r="A378" s="1"/>
      <c r="B378" s="24"/>
      <c r="C378" s="24"/>
      <c r="D378" s="24"/>
      <c r="E378" s="128"/>
      <c r="F378" s="128"/>
      <c r="G378" s="128"/>
      <c r="H378" s="128"/>
      <c r="I378" s="128"/>
      <c r="J378" s="128"/>
      <c r="K378" s="128"/>
      <c r="L378" s="123"/>
      <c r="M378" s="123"/>
      <c r="N378" s="126"/>
      <c r="O378" s="126"/>
      <c r="P378" s="126"/>
      <c r="Q378" s="126"/>
      <c r="R378" s="197"/>
      <c r="S378" s="20"/>
      <c r="T378" s="6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</row>
    <row r="379" ht="7.5" customHeight="1">
      <c r="A379" s="1"/>
      <c r="B379" s="24"/>
      <c r="C379" s="24"/>
      <c r="D379" s="24"/>
      <c r="E379" s="128"/>
      <c r="F379" s="128"/>
      <c r="G379" s="128"/>
      <c r="H379" s="128"/>
      <c r="I379" s="128"/>
      <c r="J379" s="128"/>
      <c r="K379" s="128"/>
      <c r="L379" s="123"/>
      <c r="M379" s="123"/>
      <c r="N379" s="126"/>
      <c r="O379" s="126"/>
      <c r="P379" s="126"/>
      <c r="Q379" s="126"/>
      <c r="R379" s="160" t="s">
        <v>21</v>
      </c>
      <c r="S379" s="546" t="s">
        <v>884</v>
      </c>
      <c r="T379" s="6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</row>
    <row r="380" ht="7.5" customHeight="1">
      <c r="A380" s="1"/>
      <c r="B380" s="24"/>
      <c r="C380" s="24"/>
      <c r="D380" s="24"/>
      <c r="E380" s="128"/>
      <c r="F380" s="128"/>
      <c r="G380" s="128"/>
      <c r="H380" s="128"/>
      <c r="I380" s="128"/>
      <c r="J380" s="128"/>
      <c r="K380" s="128"/>
      <c r="L380" s="123"/>
      <c r="M380" s="123"/>
      <c r="N380" s="126"/>
      <c r="O380" s="126"/>
      <c r="P380" s="126"/>
      <c r="Q380" s="126"/>
      <c r="R380" s="20"/>
      <c r="S380" s="24"/>
      <c r="T380" s="6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</row>
    <row r="381" ht="7.5" customHeight="1">
      <c r="A381" s="1"/>
      <c r="B381" s="24"/>
      <c r="C381" s="24"/>
      <c r="D381" s="24"/>
      <c r="E381" s="126"/>
      <c r="F381" s="126"/>
      <c r="G381" s="126"/>
      <c r="H381" s="126"/>
      <c r="I381" s="126"/>
      <c r="J381" s="126"/>
      <c r="K381" s="126"/>
      <c r="L381" s="123"/>
      <c r="M381" s="123"/>
      <c r="N381" s="123"/>
      <c r="O381" s="123"/>
      <c r="P381" s="123"/>
      <c r="Q381" s="123"/>
      <c r="R381" s="490"/>
      <c r="S381" s="20"/>
      <c r="T381" s="6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</row>
    <row r="382" ht="7.5" customHeight="1">
      <c r="A382" s="1"/>
      <c r="B382" s="24"/>
      <c r="C382" s="24"/>
      <c r="D382" s="24"/>
      <c r="E382" s="135" t="s">
        <v>25</v>
      </c>
      <c r="F382" s="292">
        <v>10091.0</v>
      </c>
      <c r="G382" s="503">
        <f>ROUND(F382*mark_up,0)</f>
        <v>44299</v>
      </c>
      <c r="H382" s="137"/>
      <c r="I382" s="135" t="s">
        <v>25</v>
      </c>
      <c r="J382" s="137"/>
      <c r="K382" s="135" t="s">
        <v>25</v>
      </c>
      <c r="L382" s="136"/>
      <c r="M382" s="135" t="s">
        <v>25</v>
      </c>
      <c r="N382" s="136"/>
      <c r="O382" s="135" t="s">
        <v>25</v>
      </c>
      <c r="P382" s="136"/>
      <c r="Q382" s="135" t="s">
        <v>25</v>
      </c>
      <c r="R382" s="160" t="s">
        <v>21</v>
      </c>
      <c r="S382" s="546" t="s">
        <v>885</v>
      </c>
      <c r="T382" s="6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</row>
    <row r="383" ht="7.5" customHeight="1">
      <c r="A383" s="25"/>
      <c r="B383" s="24"/>
      <c r="C383" s="24"/>
      <c r="D383" s="24"/>
      <c r="E383" s="87"/>
      <c r="F383" s="87"/>
      <c r="G383" s="87"/>
      <c r="H383" s="87"/>
      <c r="I383" s="87"/>
      <c r="J383" s="87"/>
      <c r="K383" s="87"/>
      <c r="L383" s="138"/>
      <c r="M383" s="87"/>
      <c r="N383" s="138"/>
      <c r="O383" s="87"/>
      <c r="P383" s="138"/>
      <c r="Q383" s="87"/>
      <c r="R383" s="20"/>
      <c r="S383" s="24"/>
      <c r="T383" s="6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</row>
    <row r="384" ht="7.5" customHeight="1">
      <c r="A384" s="25"/>
      <c r="B384" s="24"/>
      <c r="C384" s="24"/>
      <c r="D384" s="24"/>
      <c r="E384" s="126"/>
      <c r="F384" s="126"/>
      <c r="G384" s="126"/>
      <c r="H384" s="126"/>
      <c r="I384" s="126"/>
      <c r="J384" s="126"/>
      <c r="K384" s="126"/>
      <c r="L384" s="123"/>
      <c r="M384" s="123"/>
      <c r="N384" s="126"/>
      <c r="O384" s="126"/>
      <c r="P384" s="126"/>
      <c r="Q384" s="126"/>
      <c r="R384" s="197"/>
      <c r="S384" s="20"/>
      <c r="T384" s="6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</row>
    <row r="385" ht="7.5" customHeight="1">
      <c r="A385" s="25"/>
      <c r="B385" s="24"/>
      <c r="C385" s="24"/>
      <c r="D385" s="24"/>
      <c r="E385" s="126"/>
      <c r="F385" s="126"/>
      <c r="G385" s="126"/>
      <c r="H385" s="126"/>
      <c r="I385" s="126"/>
      <c r="J385" s="126"/>
      <c r="K385" s="126"/>
      <c r="L385" s="123"/>
      <c r="M385" s="123"/>
      <c r="N385" s="126"/>
      <c r="O385" s="126"/>
      <c r="P385" s="126"/>
      <c r="Q385" s="126"/>
      <c r="R385" s="160" t="s">
        <v>21</v>
      </c>
      <c r="S385" s="546" t="s">
        <v>749</v>
      </c>
      <c r="T385" s="6"/>
      <c r="U385" s="25"/>
      <c r="V385" s="538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</row>
    <row r="386" ht="7.5" customHeight="1">
      <c r="A386" s="1"/>
      <c r="B386" s="24"/>
      <c r="C386" s="24"/>
      <c r="D386" s="24"/>
      <c r="E386" s="126"/>
      <c r="F386" s="126"/>
      <c r="G386" s="126"/>
      <c r="H386" s="126"/>
      <c r="I386" s="126"/>
      <c r="J386" s="126"/>
      <c r="K386" s="126"/>
      <c r="L386" s="123"/>
      <c r="M386" s="123"/>
      <c r="N386" s="126"/>
      <c r="O386" s="126"/>
      <c r="P386" s="126"/>
      <c r="Q386" s="126"/>
      <c r="R386" s="20"/>
      <c r="S386" s="20"/>
      <c r="T386" s="6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</row>
    <row r="387" ht="7.5" customHeight="1">
      <c r="A387" s="1"/>
      <c r="B387" s="24"/>
      <c r="C387" s="24"/>
      <c r="D387" s="24"/>
      <c r="E387" s="126"/>
      <c r="F387" s="126"/>
      <c r="G387" s="126"/>
      <c r="H387" s="126"/>
      <c r="I387" s="126"/>
      <c r="J387" s="126"/>
      <c r="K387" s="126"/>
      <c r="L387" s="123"/>
      <c r="M387" s="123"/>
      <c r="N387" s="123"/>
      <c r="O387" s="123"/>
      <c r="P387" s="123"/>
      <c r="Q387" s="123"/>
      <c r="R387" s="160" t="s">
        <v>21</v>
      </c>
      <c r="S387" s="546" t="s">
        <v>750</v>
      </c>
      <c r="T387" s="6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</row>
    <row r="388" ht="7.5" customHeight="1">
      <c r="A388" s="1"/>
      <c r="B388" s="24"/>
      <c r="C388" s="24"/>
      <c r="D388" s="24"/>
      <c r="E388" s="126"/>
      <c r="F388" s="126"/>
      <c r="G388" s="126"/>
      <c r="H388" s="126"/>
      <c r="I388" s="126"/>
      <c r="J388" s="126"/>
      <c r="K388" s="126"/>
      <c r="L388" s="123"/>
      <c r="M388" s="123"/>
      <c r="N388" s="123"/>
      <c r="O388" s="123"/>
      <c r="P388" s="123"/>
      <c r="Q388" s="123"/>
      <c r="R388" s="20"/>
      <c r="S388" s="24"/>
      <c r="T388" s="6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</row>
    <row r="389" ht="7.5" customHeight="1">
      <c r="A389" s="1"/>
      <c r="B389" s="24"/>
      <c r="C389" s="24"/>
      <c r="D389" s="24"/>
      <c r="E389" s="126"/>
      <c r="F389" s="126"/>
      <c r="G389" s="126"/>
      <c r="H389" s="126"/>
      <c r="I389" s="126"/>
      <c r="J389" s="126"/>
      <c r="K389" s="126"/>
      <c r="L389" s="123"/>
      <c r="M389" s="123"/>
      <c r="N389" s="126"/>
      <c r="O389" s="126"/>
      <c r="P389" s="126"/>
      <c r="Q389" s="126"/>
      <c r="R389" s="92"/>
      <c r="S389" s="24"/>
      <c r="T389" s="6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</row>
    <row r="390" ht="7.5" customHeight="1">
      <c r="A390" s="1"/>
      <c r="B390" s="24"/>
      <c r="C390" s="24"/>
      <c r="D390" s="24"/>
      <c r="E390" s="126"/>
      <c r="F390" s="126"/>
      <c r="G390" s="126"/>
      <c r="H390" s="126"/>
      <c r="I390" s="126"/>
      <c r="J390" s="126"/>
      <c r="K390" s="126"/>
      <c r="L390" s="123"/>
      <c r="M390" s="123"/>
      <c r="N390" s="126"/>
      <c r="O390" s="126"/>
      <c r="P390" s="126"/>
      <c r="Q390" s="126"/>
      <c r="R390" s="92"/>
      <c r="S390" s="24"/>
      <c r="T390" s="6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</row>
    <row r="391" ht="7.5" customHeight="1">
      <c r="A391" s="1"/>
      <c r="B391" s="24"/>
      <c r="C391" s="24"/>
      <c r="D391" s="24"/>
      <c r="E391" s="126"/>
      <c r="F391" s="126"/>
      <c r="G391" s="126"/>
      <c r="H391" s="126"/>
      <c r="I391" s="126"/>
      <c r="J391" s="126"/>
      <c r="K391" s="126"/>
      <c r="L391" s="123"/>
      <c r="M391" s="123"/>
      <c r="N391" s="126"/>
      <c r="O391" s="126"/>
      <c r="P391" s="126"/>
      <c r="Q391" s="126"/>
      <c r="R391" s="197"/>
      <c r="S391" s="20"/>
      <c r="T391" s="6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</row>
    <row r="392" ht="7.5" customHeight="1">
      <c r="A392" s="1"/>
      <c r="B392" s="24"/>
      <c r="C392" s="24"/>
      <c r="D392" s="24"/>
      <c r="E392" s="126"/>
      <c r="F392" s="126"/>
      <c r="G392" s="126"/>
      <c r="H392" s="126"/>
      <c r="I392" s="126"/>
      <c r="J392" s="126"/>
      <c r="K392" s="126"/>
      <c r="L392" s="123"/>
      <c r="M392" s="123"/>
      <c r="N392" s="126"/>
      <c r="O392" s="126"/>
      <c r="P392" s="126"/>
      <c r="Q392" s="126"/>
      <c r="R392" s="123"/>
      <c r="S392" s="140"/>
      <c r="T392" s="6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</row>
    <row r="393" ht="7.5" customHeight="1">
      <c r="A393" s="1"/>
      <c r="B393" s="24"/>
      <c r="C393" s="20"/>
      <c r="D393" s="24"/>
      <c r="E393" s="126"/>
      <c r="F393" s="126"/>
      <c r="G393" s="126"/>
      <c r="H393" s="126"/>
      <c r="I393" s="126"/>
      <c r="J393" s="126"/>
      <c r="K393" s="126"/>
      <c r="L393" s="123"/>
      <c r="M393" s="123"/>
      <c r="N393" s="126"/>
      <c r="O393" s="126"/>
      <c r="P393" s="126"/>
      <c r="Q393" s="126"/>
      <c r="R393" s="123"/>
      <c r="S393" s="140"/>
      <c r="T393" s="6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</row>
    <row r="394" ht="7.5" customHeight="1">
      <c r="A394" s="1"/>
      <c r="B394" s="24"/>
      <c r="C394" s="94" t="s">
        <v>751</v>
      </c>
      <c r="D394" s="24"/>
      <c r="E394" s="126"/>
      <c r="F394" s="126"/>
      <c r="G394" s="126"/>
      <c r="H394" s="126"/>
      <c r="I394" s="126"/>
      <c r="J394" s="126"/>
      <c r="K394" s="126"/>
      <c r="L394" s="123"/>
      <c r="M394" s="123"/>
      <c r="N394" s="126"/>
      <c r="O394" s="126"/>
      <c r="P394" s="126"/>
      <c r="Q394" s="126"/>
      <c r="R394" s="123"/>
      <c r="S394" s="140"/>
      <c r="T394" s="6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</row>
    <row r="395" ht="7.5" customHeight="1">
      <c r="A395" s="1"/>
      <c r="B395" s="24"/>
      <c r="C395" s="24"/>
      <c r="D395" s="24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3"/>
      <c r="S395" s="140"/>
      <c r="T395" s="6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</row>
    <row r="396" ht="7.5" customHeight="1">
      <c r="A396" s="1"/>
      <c r="B396" s="98"/>
      <c r="C396" s="98"/>
      <c r="D396" s="98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4"/>
      <c r="S396" s="505"/>
      <c r="T396" s="6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</row>
    <row r="397" ht="7.5" customHeight="1">
      <c r="A397" s="1"/>
      <c r="B397" s="120" t="s">
        <v>18</v>
      </c>
      <c r="C397" s="107" t="s">
        <v>886</v>
      </c>
      <c r="D397" s="177" t="s">
        <v>754</v>
      </c>
      <c r="E397" s="122"/>
      <c r="F397" s="122"/>
      <c r="G397" s="122"/>
      <c r="H397" s="122"/>
      <c r="I397" s="122"/>
      <c r="J397" s="122"/>
      <c r="K397" s="122"/>
      <c r="L397" s="201"/>
      <c r="M397" s="201"/>
      <c r="N397" s="122"/>
      <c r="O397" s="122"/>
      <c r="P397" s="122"/>
      <c r="Q397" s="122"/>
      <c r="R397" s="202" t="s">
        <v>21</v>
      </c>
      <c r="S397" s="501" t="s">
        <v>881</v>
      </c>
      <c r="T397" s="6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</row>
    <row r="398" ht="7.5" customHeight="1">
      <c r="A398" s="1"/>
      <c r="B398" s="24"/>
      <c r="C398" s="24"/>
      <c r="D398" s="24"/>
      <c r="E398" s="126"/>
      <c r="F398" s="126"/>
      <c r="G398" s="126"/>
      <c r="H398" s="126"/>
      <c r="I398" s="126"/>
      <c r="J398" s="126"/>
      <c r="K398" s="126"/>
      <c r="L398" s="123"/>
      <c r="M398" s="123"/>
      <c r="N398" s="126"/>
      <c r="O398" s="126"/>
      <c r="P398" s="126"/>
      <c r="Q398" s="126"/>
      <c r="R398" s="20"/>
      <c r="S398" s="20"/>
      <c r="T398" s="6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</row>
    <row r="399" ht="7.5" customHeight="1">
      <c r="A399" s="1"/>
      <c r="B399" s="24"/>
      <c r="C399" s="24"/>
      <c r="D399" s="24"/>
      <c r="E399" s="126"/>
      <c r="F399" s="130"/>
      <c r="G399" s="126"/>
      <c r="H399" s="126"/>
      <c r="I399" s="126"/>
      <c r="J399" s="126"/>
      <c r="K399" s="126"/>
      <c r="L399" s="123"/>
      <c r="M399" s="123"/>
      <c r="N399" s="126"/>
      <c r="O399" s="126"/>
      <c r="P399" s="126"/>
      <c r="Q399" s="126"/>
      <c r="R399" s="124" t="s">
        <v>21</v>
      </c>
      <c r="S399" s="127" t="s">
        <v>882</v>
      </c>
      <c r="T399" s="6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</row>
    <row r="400" ht="7.5" customHeight="1">
      <c r="A400" s="1"/>
      <c r="B400" s="24"/>
      <c r="C400" s="24"/>
      <c r="D400" s="24"/>
      <c r="E400" s="126"/>
      <c r="F400" s="20"/>
      <c r="G400" s="126"/>
      <c r="H400" s="126"/>
      <c r="I400" s="126"/>
      <c r="J400" s="126"/>
      <c r="K400" s="126"/>
      <c r="L400" s="123"/>
      <c r="M400" s="123"/>
      <c r="N400" s="126"/>
      <c r="O400" s="126"/>
      <c r="P400" s="126"/>
      <c r="Q400" s="126"/>
      <c r="R400" s="20"/>
      <c r="S400" s="24"/>
      <c r="T400" s="6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</row>
    <row r="401" ht="7.5" customHeight="1">
      <c r="A401" s="1"/>
      <c r="B401" s="24"/>
      <c r="C401" s="24"/>
      <c r="D401" s="24"/>
      <c r="E401" s="128"/>
      <c r="F401" s="128"/>
      <c r="G401" s="128"/>
      <c r="H401" s="128"/>
      <c r="I401" s="128"/>
      <c r="J401" s="128"/>
      <c r="K401" s="128"/>
      <c r="L401" s="123"/>
      <c r="M401" s="123"/>
      <c r="N401" s="126"/>
      <c r="O401" s="126"/>
      <c r="P401" s="126"/>
      <c r="Q401" s="126"/>
      <c r="R401" s="129"/>
      <c r="S401" s="20"/>
      <c r="T401" s="6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</row>
    <row r="402" ht="7.5" customHeight="1">
      <c r="A402" s="1"/>
      <c r="B402" s="24"/>
      <c r="C402" s="24"/>
      <c r="D402" s="24"/>
      <c r="E402" s="128"/>
      <c r="F402" s="128"/>
      <c r="G402" s="128"/>
      <c r="H402" s="128"/>
      <c r="I402" s="128"/>
      <c r="J402" s="128"/>
      <c r="K402" s="128"/>
      <c r="L402" s="123"/>
      <c r="M402" s="123"/>
      <c r="N402" s="126"/>
      <c r="O402" s="126"/>
      <c r="P402" s="126"/>
      <c r="Q402" s="126"/>
      <c r="R402" s="124" t="s">
        <v>21</v>
      </c>
      <c r="S402" s="127" t="s">
        <v>883</v>
      </c>
      <c r="T402" s="6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</row>
    <row r="403" ht="7.5" customHeight="1">
      <c r="A403" s="1"/>
      <c r="B403" s="24"/>
      <c r="C403" s="24"/>
      <c r="D403" s="24"/>
      <c r="E403" s="128"/>
      <c r="F403" s="128"/>
      <c r="G403" s="128"/>
      <c r="H403" s="128"/>
      <c r="I403" s="128"/>
      <c r="J403" s="128"/>
      <c r="K403" s="128"/>
      <c r="L403" s="123"/>
      <c r="M403" s="123"/>
      <c r="N403" s="126"/>
      <c r="O403" s="126"/>
      <c r="P403" s="126"/>
      <c r="Q403" s="126"/>
      <c r="R403" s="20"/>
      <c r="S403" s="24"/>
      <c r="T403" s="6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</row>
    <row r="404" ht="7.5" customHeight="1">
      <c r="A404" s="1"/>
      <c r="B404" s="24"/>
      <c r="C404" s="24"/>
      <c r="D404" s="24"/>
      <c r="E404" s="128"/>
      <c r="F404" s="128"/>
      <c r="G404" s="128"/>
      <c r="H404" s="128"/>
      <c r="I404" s="128"/>
      <c r="J404" s="128"/>
      <c r="K404" s="128"/>
      <c r="L404" s="123"/>
      <c r="M404" s="123"/>
      <c r="N404" s="126"/>
      <c r="O404" s="126"/>
      <c r="P404" s="126"/>
      <c r="Q404" s="126"/>
      <c r="R404" s="123"/>
      <c r="S404" s="24"/>
      <c r="T404" s="6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</row>
    <row r="405" ht="7.5" customHeight="1">
      <c r="A405" s="1"/>
      <c r="B405" s="24"/>
      <c r="C405" s="24"/>
      <c r="D405" s="24"/>
      <c r="E405" s="128"/>
      <c r="F405" s="128"/>
      <c r="G405" s="128"/>
      <c r="H405" s="128"/>
      <c r="I405" s="128"/>
      <c r="J405" s="128"/>
      <c r="K405" s="128"/>
      <c r="L405" s="123"/>
      <c r="M405" s="123"/>
      <c r="N405" s="126"/>
      <c r="O405" s="126"/>
      <c r="P405" s="126"/>
      <c r="Q405" s="126"/>
      <c r="R405" s="129"/>
      <c r="S405" s="24"/>
      <c r="T405" s="6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</row>
    <row r="406" ht="7.5" customHeight="1">
      <c r="A406" s="1"/>
      <c r="B406" s="24"/>
      <c r="C406" s="24"/>
      <c r="D406" s="24"/>
      <c r="E406" s="128"/>
      <c r="F406" s="128"/>
      <c r="G406" s="128"/>
      <c r="H406" s="128"/>
      <c r="I406" s="128"/>
      <c r="J406" s="128"/>
      <c r="K406" s="128"/>
      <c r="L406" s="123"/>
      <c r="M406" s="123"/>
      <c r="N406" s="126"/>
      <c r="O406" s="126"/>
      <c r="P406" s="126"/>
      <c r="Q406" s="126"/>
      <c r="R406" s="123"/>
      <c r="S406" s="20"/>
      <c r="T406" s="6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</row>
    <row r="407" ht="7.5" customHeight="1">
      <c r="A407" s="1"/>
      <c r="B407" s="24"/>
      <c r="C407" s="24"/>
      <c r="D407" s="24"/>
      <c r="E407" s="128"/>
      <c r="F407" s="128"/>
      <c r="G407" s="128"/>
      <c r="H407" s="128"/>
      <c r="I407" s="128"/>
      <c r="J407" s="128"/>
      <c r="K407" s="128"/>
      <c r="L407" s="123"/>
      <c r="M407" s="123"/>
      <c r="N407" s="126"/>
      <c r="O407" s="126"/>
      <c r="P407" s="126"/>
      <c r="Q407" s="126"/>
      <c r="R407" s="124" t="s">
        <v>21</v>
      </c>
      <c r="S407" s="127" t="s">
        <v>884</v>
      </c>
      <c r="T407" s="6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</row>
    <row r="408" ht="7.5" customHeight="1">
      <c r="A408" s="1"/>
      <c r="B408" s="24"/>
      <c r="C408" s="24"/>
      <c r="D408" s="24"/>
      <c r="E408" s="126"/>
      <c r="F408" s="126"/>
      <c r="G408" s="126"/>
      <c r="H408" s="126"/>
      <c r="I408" s="126"/>
      <c r="J408" s="126"/>
      <c r="K408" s="126"/>
      <c r="L408" s="123"/>
      <c r="M408" s="123"/>
      <c r="N408" s="123"/>
      <c r="O408" s="123"/>
      <c r="P408" s="123"/>
      <c r="Q408" s="123"/>
      <c r="R408" s="20"/>
      <c r="S408" s="24"/>
      <c r="T408" s="6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</row>
    <row r="409" ht="7.5" customHeight="1">
      <c r="A409" s="1"/>
      <c r="B409" s="24"/>
      <c r="C409" s="24"/>
      <c r="D409" s="24"/>
      <c r="E409" s="126"/>
      <c r="F409" s="126"/>
      <c r="G409" s="126"/>
      <c r="H409" s="126"/>
      <c r="I409" s="126"/>
      <c r="J409" s="126"/>
      <c r="K409" s="126"/>
      <c r="L409" s="123"/>
      <c r="M409" s="123"/>
      <c r="N409" s="123"/>
      <c r="O409" s="123"/>
      <c r="P409" s="123"/>
      <c r="Q409" s="123"/>
      <c r="R409" s="129"/>
      <c r="S409" s="20"/>
      <c r="T409" s="6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</row>
    <row r="410" ht="7.5" customHeight="1">
      <c r="A410" s="1"/>
      <c r="B410" s="24"/>
      <c r="C410" s="24"/>
      <c r="D410" s="24"/>
      <c r="E410" s="547" t="s">
        <v>25</v>
      </c>
      <c r="F410" s="548">
        <v>10091.0</v>
      </c>
      <c r="G410" s="503">
        <f>ROUND(F410*mark_up,0)</f>
        <v>44299</v>
      </c>
      <c r="H410" s="137"/>
      <c r="I410" s="135" t="s">
        <v>25</v>
      </c>
      <c r="J410" s="137"/>
      <c r="K410" s="135" t="s">
        <v>25</v>
      </c>
      <c r="L410" s="136"/>
      <c r="M410" s="135" t="s">
        <v>25</v>
      </c>
      <c r="N410" s="136"/>
      <c r="O410" s="135" t="s">
        <v>25</v>
      </c>
      <c r="P410" s="136"/>
      <c r="Q410" s="135" t="s">
        <v>25</v>
      </c>
      <c r="R410" s="124" t="s">
        <v>21</v>
      </c>
      <c r="S410" s="127" t="s">
        <v>885</v>
      </c>
      <c r="T410" s="6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</row>
    <row r="411" ht="7.5" customHeight="1">
      <c r="A411" s="1"/>
      <c r="B411" s="24"/>
      <c r="C411" s="24"/>
      <c r="D411" s="24"/>
      <c r="E411" s="132"/>
      <c r="F411" s="87"/>
      <c r="G411" s="87"/>
      <c r="H411" s="87"/>
      <c r="I411" s="87"/>
      <c r="J411" s="87"/>
      <c r="K411" s="87"/>
      <c r="L411" s="138"/>
      <c r="M411" s="87"/>
      <c r="N411" s="138"/>
      <c r="O411" s="87"/>
      <c r="P411" s="138"/>
      <c r="Q411" s="87"/>
      <c r="R411" s="20"/>
      <c r="S411" s="24"/>
      <c r="T411" s="6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</row>
    <row r="412" ht="7.5" customHeight="1">
      <c r="A412" s="1"/>
      <c r="B412" s="24"/>
      <c r="C412" s="24"/>
      <c r="D412" s="24"/>
      <c r="E412" s="128"/>
      <c r="F412" s="128"/>
      <c r="G412" s="128"/>
      <c r="H412" s="128"/>
      <c r="I412" s="128"/>
      <c r="J412" s="128"/>
      <c r="K412" s="128"/>
      <c r="L412" s="123"/>
      <c r="M412" s="123"/>
      <c r="N412" s="126"/>
      <c r="O412" s="126"/>
      <c r="P412" s="126"/>
      <c r="Q412" s="126"/>
      <c r="R412" s="123"/>
      <c r="S412" s="20"/>
      <c r="T412" s="6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</row>
    <row r="413" ht="7.5" customHeight="1">
      <c r="A413" s="1"/>
      <c r="B413" s="24"/>
      <c r="C413" s="24"/>
      <c r="D413" s="24"/>
      <c r="E413" s="128"/>
      <c r="F413" s="128"/>
      <c r="G413" s="128"/>
      <c r="H413" s="128"/>
      <c r="I413" s="128"/>
      <c r="J413" s="128"/>
      <c r="K413" s="128"/>
      <c r="L413" s="123"/>
      <c r="M413" s="123"/>
      <c r="N413" s="126"/>
      <c r="O413" s="126"/>
      <c r="P413" s="126"/>
      <c r="Q413" s="126"/>
      <c r="R413" s="124" t="s">
        <v>21</v>
      </c>
      <c r="S413" s="127" t="s">
        <v>749</v>
      </c>
      <c r="T413" s="6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</row>
    <row r="414" ht="7.5" customHeight="1">
      <c r="A414" s="1"/>
      <c r="B414" s="24"/>
      <c r="C414" s="24"/>
      <c r="D414" s="24"/>
      <c r="E414" s="128"/>
      <c r="F414" s="128"/>
      <c r="G414" s="128"/>
      <c r="H414" s="128"/>
      <c r="I414" s="128"/>
      <c r="J414" s="128"/>
      <c r="K414" s="128"/>
      <c r="L414" s="123"/>
      <c r="M414" s="123"/>
      <c r="N414" s="126"/>
      <c r="O414" s="126"/>
      <c r="P414" s="126"/>
      <c r="Q414" s="126"/>
      <c r="R414" s="20"/>
      <c r="S414" s="20"/>
      <c r="T414" s="6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</row>
    <row r="415" ht="7.5" customHeight="1">
      <c r="A415" s="1"/>
      <c r="B415" s="24"/>
      <c r="C415" s="24"/>
      <c r="D415" s="24"/>
      <c r="E415" s="126"/>
      <c r="F415" s="126"/>
      <c r="G415" s="126"/>
      <c r="H415" s="126"/>
      <c r="I415" s="126"/>
      <c r="J415" s="126"/>
      <c r="K415" s="126"/>
      <c r="L415" s="123"/>
      <c r="M415" s="123"/>
      <c r="N415" s="126"/>
      <c r="O415" s="126"/>
      <c r="P415" s="126"/>
      <c r="Q415" s="126"/>
      <c r="R415" s="124" t="s">
        <v>21</v>
      </c>
      <c r="S415" s="127" t="s">
        <v>750</v>
      </c>
      <c r="T415" s="6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</row>
    <row r="416" ht="7.5" customHeight="1">
      <c r="A416" s="1"/>
      <c r="B416" s="24"/>
      <c r="C416" s="24"/>
      <c r="D416" s="24"/>
      <c r="E416" s="126"/>
      <c r="F416" s="126"/>
      <c r="G416" s="126"/>
      <c r="H416" s="126"/>
      <c r="I416" s="126"/>
      <c r="J416" s="126"/>
      <c r="K416" s="126"/>
      <c r="L416" s="123"/>
      <c r="M416" s="123"/>
      <c r="N416" s="123"/>
      <c r="O416" s="123"/>
      <c r="P416" s="123"/>
      <c r="Q416" s="123"/>
      <c r="R416" s="20"/>
      <c r="S416" s="24"/>
      <c r="T416" s="6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</row>
    <row r="417" ht="7.5" customHeight="1">
      <c r="A417" s="1"/>
      <c r="B417" s="24"/>
      <c r="C417" s="24"/>
      <c r="D417" s="24"/>
      <c r="E417" s="126"/>
      <c r="F417" s="126"/>
      <c r="G417" s="126"/>
      <c r="H417" s="126"/>
      <c r="I417" s="126"/>
      <c r="J417" s="126"/>
      <c r="K417" s="126"/>
      <c r="L417" s="123"/>
      <c r="M417" s="123"/>
      <c r="N417" s="123"/>
      <c r="O417" s="123"/>
      <c r="P417" s="123"/>
      <c r="Q417" s="123"/>
      <c r="R417" s="126"/>
      <c r="S417" s="24"/>
      <c r="T417" s="6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</row>
    <row r="418" ht="7.5" customHeight="1">
      <c r="A418" s="1"/>
      <c r="B418" s="24"/>
      <c r="C418" s="24"/>
      <c r="D418" s="24"/>
      <c r="E418" s="126"/>
      <c r="F418" s="126"/>
      <c r="G418" s="126"/>
      <c r="H418" s="126"/>
      <c r="I418" s="126"/>
      <c r="J418" s="126"/>
      <c r="K418" s="126"/>
      <c r="L418" s="123"/>
      <c r="M418" s="123"/>
      <c r="N418" s="126"/>
      <c r="O418" s="126"/>
      <c r="P418" s="126"/>
      <c r="Q418" s="126"/>
      <c r="R418" s="126"/>
      <c r="S418" s="24"/>
      <c r="T418" s="6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</row>
    <row r="419" ht="7.5" customHeight="1">
      <c r="A419" s="1"/>
      <c r="B419" s="24"/>
      <c r="C419" s="24"/>
      <c r="D419" s="24"/>
      <c r="E419" s="126"/>
      <c r="F419" s="126"/>
      <c r="G419" s="126"/>
      <c r="H419" s="126"/>
      <c r="I419" s="126"/>
      <c r="J419" s="126"/>
      <c r="K419" s="126"/>
      <c r="L419" s="123"/>
      <c r="M419" s="123"/>
      <c r="N419" s="126"/>
      <c r="O419" s="126"/>
      <c r="P419" s="126"/>
      <c r="Q419" s="126"/>
      <c r="R419" s="123"/>
      <c r="S419" s="20"/>
      <c r="T419" s="6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</row>
    <row r="420" ht="7.5" customHeight="1">
      <c r="A420" s="1"/>
      <c r="B420" s="24"/>
      <c r="C420" s="24"/>
      <c r="D420" s="24"/>
      <c r="E420" s="126"/>
      <c r="F420" s="126"/>
      <c r="G420" s="126"/>
      <c r="H420" s="126"/>
      <c r="I420" s="126"/>
      <c r="J420" s="126"/>
      <c r="K420" s="126"/>
      <c r="L420" s="123"/>
      <c r="M420" s="123"/>
      <c r="N420" s="126"/>
      <c r="O420" s="126"/>
      <c r="P420" s="126"/>
      <c r="Q420" s="126"/>
      <c r="R420" s="129"/>
      <c r="S420" s="549"/>
      <c r="T420" s="6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</row>
    <row r="421" ht="7.5" customHeight="1">
      <c r="A421" s="1"/>
      <c r="B421" s="24"/>
      <c r="C421" s="20"/>
      <c r="D421" s="24"/>
      <c r="E421" s="126"/>
      <c r="F421" s="126"/>
      <c r="G421" s="126"/>
      <c r="H421" s="126"/>
      <c r="I421" s="126"/>
      <c r="J421" s="126"/>
      <c r="K421" s="126"/>
      <c r="L421" s="123"/>
      <c r="M421" s="123"/>
      <c r="N421" s="126"/>
      <c r="O421" s="126"/>
      <c r="P421" s="126"/>
      <c r="Q421" s="126"/>
      <c r="R421" s="129"/>
      <c r="S421" s="549"/>
      <c r="T421" s="6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</row>
    <row r="422" ht="7.5" customHeight="1">
      <c r="A422" s="1"/>
      <c r="B422" s="24"/>
      <c r="C422" s="94" t="s">
        <v>751</v>
      </c>
      <c r="D422" s="24"/>
      <c r="E422" s="126"/>
      <c r="F422" s="126"/>
      <c r="G422" s="126"/>
      <c r="H422" s="126"/>
      <c r="I422" s="126"/>
      <c r="J422" s="126"/>
      <c r="K422" s="126"/>
      <c r="L422" s="123"/>
      <c r="M422" s="123"/>
      <c r="N422" s="126"/>
      <c r="O422" s="126"/>
      <c r="P422" s="126"/>
      <c r="Q422" s="126"/>
      <c r="R422" s="129"/>
      <c r="S422" s="129"/>
      <c r="T422" s="6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</row>
    <row r="423" ht="7.5" customHeight="1">
      <c r="A423" s="1"/>
      <c r="B423" s="24"/>
      <c r="C423" s="24"/>
      <c r="D423" s="24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3"/>
      <c r="S423" s="123"/>
      <c r="T423" s="6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</row>
    <row r="424" ht="7.5" customHeight="1">
      <c r="A424" s="1"/>
      <c r="B424" s="98"/>
      <c r="C424" s="98"/>
      <c r="D424" s="98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4"/>
      <c r="S424" s="144"/>
      <c r="T424" s="6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</row>
    <row r="425" ht="11.25" customHeight="1">
      <c r="A425" s="1"/>
      <c r="B425" s="113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5"/>
      <c r="S425" s="165" t="s">
        <v>43</v>
      </c>
      <c r="T425" s="6"/>
      <c r="U425" s="25"/>
      <c r="V425" s="535"/>
      <c r="W425" s="535"/>
      <c r="X425" s="535"/>
      <c r="Y425" s="535"/>
      <c r="Z425" s="535"/>
      <c r="AA425" s="535"/>
      <c r="AB425" s="535"/>
      <c r="AC425" s="535"/>
      <c r="AD425" s="535"/>
      <c r="AE425" s="535"/>
      <c r="AF425" s="535"/>
      <c r="AG425" s="535"/>
      <c r="AH425" s="535"/>
      <c r="AI425" s="535"/>
      <c r="AJ425" s="535"/>
      <c r="AK425" s="535"/>
      <c r="AL425" s="535"/>
      <c r="AM425" s="535"/>
    </row>
    <row r="426" ht="11.25" customHeight="1">
      <c r="A426" s="1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7"/>
      <c r="T426" s="6"/>
      <c r="U426" s="6"/>
      <c r="V426" s="535"/>
      <c r="W426" s="535"/>
      <c r="X426" s="535"/>
      <c r="Y426" s="535"/>
      <c r="Z426" s="535"/>
      <c r="AA426" s="535"/>
      <c r="AB426" s="535"/>
      <c r="AC426" s="535"/>
      <c r="AD426" s="535"/>
      <c r="AE426" s="535"/>
      <c r="AF426" s="535"/>
      <c r="AG426" s="535"/>
      <c r="AH426" s="535"/>
      <c r="AI426" s="535"/>
      <c r="AJ426" s="535"/>
      <c r="AK426" s="535"/>
      <c r="AL426" s="535"/>
      <c r="AM426" s="535"/>
    </row>
    <row r="427" ht="11.25" customHeight="1">
      <c r="A427" s="1"/>
      <c r="B427" s="117" t="s">
        <v>887</v>
      </c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9"/>
      <c r="T427" s="6"/>
      <c r="U427" s="25"/>
      <c r="V427" s="535"/>
      <c r="W427" s="535"/>
      <c r="X427" s="535"/>
      <c r="Y427" s="535"/>
      <c r="Z427" s="535"/>
      <c r="AA427" s="535"/>
      <c r="AB427" s="535"/>
      <c r="AC427" s="535"/>
      <c r="AD427" s="535"/>
      <c r="AE427" s="535"/>
      <c r="AF427" s="535"/>
      <c r="AG427" s="535"/>
      <c r="AH427" s="535"/>
      <c r="AI427" s="535"/>
      <c r="AJ427" s="535"/>
      <c r="AK427" s="535"/>
      <c r="AL427" s="535"/>
      <c r="AM427" s="535"/>
    </row>
    <row r="428" ht="61.5" customHeight="1">
      <c r="A428" s="1"/>
      <c r="B428" s="2"/>
      <c r="C428" s="3"/>
      <c r="D428" s="3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2" t="s">
        <v>824</v>
      </c>
      <c r="P428" s="63"/>
      <c r="Q428" s="63"/>
      <c r="R428" s="63"/>
      <c r="S428" s="64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ht="34.5" customHeight="1">
      <c r="A429" s="1"/>
      <c r="B429" s="65" t="s">
        <v>6</v>
      </c>
      <c r="C429" s="65" t="s">
        <v>7</v>
      </c>
      <c r="D429" s="65" t="s">
        <v>8</v>
      </c>
      <c r="E429" s="65" t="s">
        <v>9</v>
      </c>
      <c r="F429" s="66" t="s">
        <v>10</v>
      </c>
      <c r="G429" s="67" t="s">
        <v>11</v>
      </c>
      <c r="H429" s="66" t="s">
        <v>10</v>
      </c>
      <c r="I429" s="67" t="s">
        <v>12</v>
      </c>
      <c r="J429" s="66" t="s">
        <v>10</v>
      </c>
      <c r="K429" s="67" t="s">
        <v>13</v>
      </c>
      <c r="L429" s="66" t="s">
        <v>10</v>
      </c>
      <c r="M429" s="67" t="s">
        <v>14</v>
      </c>
      <c r="N429" s="66" t="s">
        <v>10</v>
      </c>
      <c r="O429" s="67" t="s">
        <v>15</v>
      </c>
      <c r="P429" s="66" t="s">
        <v>10</v>
      </c>
      <c r="Q429" s="67" t="s">
        <v>16</v>
      </c>
      <c r="R429" s="68" t="s">
        <v>17</v>
      </c>
      <c r="S429" s="69"/>
      <c r="T429" s="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</row>
    <row r="430" ht="7.5" customHeight="1">
      <c r="A430" s="1"/>
      <c r="B430" s="120" t="s">
        <v>18</v>
      </c>
      <c r="C430" s="107" t="s">
        <v>888</v>
      </c>
      <c r="D430" s="177" t="s">
        <v>757</v>
      </c>
      <c r="E430" s="122"/>
      <c r="F430" s="122"/>
      <c r="G430" s="122"/>
      <c r="H430" s="122"/>
      <c r="I430" s="122"/>
      <c r="J430" s="122"/>
      <c r="K430" s="122"/>
      <c r="L430" s="201"/>
      <c r="M430" s="201"/>
      <c r="N430" s="122"/>
      <c r="O430" s="122"/>
      <c r="P430" s="122"/>
      <c r="Q430" s="122"/>
      <c r="R430" s="296" t="s">
        <v>21</v>
      </c>
      <c r="S430" s="545" t="s">
        <v>881</v>
      </c>
      <c r="T430" s="6"/>
      <c r="U430" s="25"/>
      <c r="V430" s="25"/>
      <c r="W430" s="25"/>
      <c r="X430" s="533"/>
      <c r="Y430" s="533"/>
      <c r="Z430" s="533"/>
      <c r="AA430" s="533"/>
      <c r="AB430" s="533"/>
      <c r="AC430" s="533"/>
      <c r="AD430" s="533"/>
      <c r="AE430" s="533"/>
      <c r="AF430" s="533"/>
      <c r="AG430" s="533"/>
      <c r="AH430" s="533"/>
      <c r="AI430" s="533"/>
      <c r="AJ430" s="533"/>
      <c r="AK430" s="533"/>
      <c r="AL430" s="533"/>
      <c r="AM430" s="533"/>
    </row>
    <row r="431" ht="7.5" customHeight="1">
      <c r="A431" s="1"/>
      <c r="B431" s="24"/>
      <c r="C431" s="24"/>
      <c r="D431" s="24"/>
      <c r="E431" s="126"/>
      <c r="F431" s="126"/>
      <c r="G431" s="126"/>
      <c r="H431" s="126"/>
      <c r="I431" s="126"/>
      <c r="J431" s="126"/>
      <c r="K431" s="126"/>
      <c r="L431" s="123"/>
      <c r="M431" s="123"/>
      <c r="N431" s="126"/>
      <c r="O431" s="126"/>
      <c r="P431" s="126"/>
      <c r="Q431" s="126"/>
      <c r="R431" s="20"/>
      <c r="S431" s="20"/>
      <c r="T431" s="6"/>
      <c r="U431" s="25"/>
      <c r="V431" s="25"/>
      <c r="W431" s="25"/>
      <c r="X431" s="533"/>
      <c r="Y431" s="533"/>
      <c r="Z431" s="533"/>
      <c r="AA431" s="533"/>
      <c r="AB431" s="533"/>
      <c r="AC431" s="533"/>
      <c r="AD431" s="533"/>
      <c r="AE431" s="533"/>
      <c r="AF431" s="533"/>
      <c r="AG431" s="533"/>
      <c r="AH431" s="533"/>
      <c r="AI431" s="533"/>
      <c r="AJ431" s="533"/>
      <c r="AK431" s="533"/>
      <c r="AL431" s="533"/>
      <c r="AM431" s="533"/>
    </row>
    <row r="432" ht="7.5" customHeight="1">
      <c r="A432" s="1"/>
      <c r="B432" s="24"/>
      <c r="C432" s="24"/>
      <c r="D432" s="24"/>
      <c r="E432" s="126"/>
      <c r="F432" s="130"/>
      <c r="G432" s="126"/>
      <c r="H432" s="126"/>
      <c r="I432" s="126"/>
      <c r="J432" s="126"/>
      <c r="K432" s="126"/>
      <c r="L432" s="123"/>
      <c r="M432" s="123"/>
      <c r="N432" s="126"/>
      <c r="O432" s="126"/>
      <c r="P432" s="126"/>
      <c r="Q432" s="126"/>
      <c r="R432" s="160" t="s">
        <v>21</v>
      </c>
      <c r="S432" s="546" t="s">
        <v>889</v>
      </c>
      <c r="T432" s="6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</row>
    <row r="433" ht="7.5" customHeight="1">
      <c r="A433" s="1"/>
      <c r="B433" s="24"/>
      <c r="C433" s="24"/>
      <c r="D433" s="24"/>
      <c r="E433" s="126"/>
      <c r="F433" s="20"/>
      <c r="G433" s="126"/>
      <c r="H433" s="126"/>
      <c r="I433" s="126"/>
      <c r="J433" s="126"/>
      <c r="K433" s="126"/>
      <c r="L433" s="123"/>
      <c r="M433" s="123"/>
      <c r="N433" s="126"/>
      <c r="O433" s="126"/>
      <c r="P433" s="126"/>
      <c r="Q433" s="126"/>
      <c r="R433" s="20"/>
      <c r="S433" s="24"/>
      <c r="T433" s="6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</row>
    <row r="434" ht="7.5" customHeight="1">
      <c r="A434" s="1"/>
      <c r="B434" s="24"/>
      <c r="C434" s="24"/>
      <c r="D434" s="24"/>
      <c r="E434" s="128"/>
      <c r="F434" s="128"/>
      <c r="G434" s="128"/>
      <c r="H434" s="128"/>
      <c r="I434" s="128"/>
      <c r="J434" s="128"/>
      <c r="K434" s="128"/>
      <c r="L434" s="123"/>
      <c r="M434" s="123"/>
      <c r="N434" s="126"/>
      <c r="O434" s="126"/>
      <c r="P434" s="126"/>
      <c r="Q434" s="126"/>
      <c r="R434" s="490"/>
      <c r="S434" s="20"/>
      <c r="T434" s="6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</row>
    <row r="435" ht="7.5" customHeight="1">
      <c r="A435" s="1"/>
      <c r="B435" s="24"/>
      <c r="C435" s="24"/>
      <c r="D435" s="24"/>
      <c r="E435" s="128"/>
      <c r="F435" s="128"/>
      <c r="G435" s="128"/>
      <c r="H435" s="128"/>
      <c r="I435" s="128"/>
      <c r="J435" s="128"/>
      <c r="K435" s="128"/>
      <c r="L435" s="123"/>
      <c r="M435" s="123"/>
      <c r="N435" s="126"/>
      <c r="O435" s="126"/>
      <c r="P435" s="126"/>
      <c r="Q435" s="126"/>
      <c r="R435" s="160" t="s">
        <v>21</v>
      </c>
      <c r="S435" s="546" t="s">
        <v>883</v>
      </c>
      <c r="T435" s="6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</row>
    <row r="436" ht="7.5" customHeight="1">
      <c r="A436" s="1"/>
      <c r="B436" s="24"/>
      <c r="C436" s="24"/>
      <c r="D436" s="24"/>
      <c r="E436" s="128"/>
      <c r="F436" s="128"/>
      <c r="G436" s="128"/>
      <c r="H436" s="128"/>
      <c r="I436" s="128"/>
      <c r="J436" s="128"/>
      <c r="K436" s="128"/>
      <c r="L436" s="123"/>
      <c r="M436" s="123"/>
      <c r="N436" s="126"/>
      <c r="O436" s="126"/>
      <c r="P436" s="126"/>
      <c r="Q436" s="126"/>
      <c r="R436" s="20"/>
      <c r="S436" s="24"/>
      <c r="T436" s="6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</row>
    <row r="437" ht="7.5" customHeight="1">
      <c r="A437" s="1"/>
      <c r="B437" s="24"/>
      <c r="C437" s="24"/>
      <c r="D437" s="24"/>
      <c r="E437" s="123"/>
      <c r="F437" s="126"/>
      <c r="G437" s="126"/>
      <c r="H437" s="126"/>
      <c r="I437" s="123"/>
      <c r="J437" s="123"/>
      <c r="K437" s="123"/>
      <c r="L437" s="123"/>
      <c r="M437" s="123"/>
      <c r="N437" s="126"/>
      <c r="O437" s="126"/>
      <c r="P437" s="126"/>
      <c r="Q437" s="126"/>
      <c r="R437" s="197"/>
      <c r="S437" s="24"/>
      <c r="T437" s="6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</row>
    <row r="438" ht="7.5" customHeight="1">
      <c r="A438" s="1"/>
      <c r="B438" s="24"/>
      <c r="C438" s="24"/>
      <c r="D438" s="24"/>
      <c r="E438" s="128"/>
      <c r="F438" s="128"/>
      <c r="G438" s="128"/>
      <c r="H438" s="128"/>
      <c r="I438" s="128"/>
      <c r="J438" s="128"/>
      <c r="K438" s="128"/>
      <c r="L438" s="123"/>
      <c r="M438" s="123"/>
      <c r="N438" s="126"/>
      <c r="O438" s="126"/>
      <c r="P438" s="126"/>
      <c r="Q438" s="126"/>
      <c r="R438" s="490"/>
      <c r="S438" s="24"/>
      <c r="T438" s="6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</row>
    <row r="439" ht="7.5" customHeight="1">
      <c r="A439" s="1"/>
      <c r="B439" s="24"/>
      <c r="C439" s="24"/>
      <c r="D439" s="24"/>
      <c r="E439" s="123"/>
      <c r="F439" s="123"/>
      <c r="G439" s="126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97"/>
      <c r="S439" s="20"/>
      <c r="T439" s="6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</row>
    <row r="440" ht="7.5" customHeight="1">
      <c r="A440" s="1"/>
      <c r="B440" s="24"/>
      <c r="C440" s="24"/>
      <c r="D440" s="24"/>
      <c r="E440" s="123"/>
      <c r="F440" s="123"/>
      <c r="G440" s="126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60" t="s">
        <v>21</v>
      </c>
      <c r="S440" s="546" t="s">
        <v>890</v>
      </c>
      <c r="T440" s="6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</row>
    <row r="441" ht="7.5" customHeight="1">
      <c r="A441" s="1"/>
      <c r="B441" s="24"/>
      <c r="C441" s="24"/>
      <c r="D441" s="24"/>
      <c r="E441" s="126"/>
      <c r="F441" s="126"/>
      <c r="G441" s="126"/>
      <c r="H441" s="126"/>
      <c r="I441" s="126"/>
      <c r="J441" s="126"/>
      <c r="K441" s="126"/>
      <c r="L441" s="123"/>
      <c r="M441" s="123"/>
      <c r="N441" s="126"/>
      <c r="O441" s="126"/>
      <c r="P441" s="126"/>
      <c r="Q441" s="126"/>
      <c r="R441" s="20"/>
      <c r="S441" s="24"/>
      <c r="T441" s="6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</row>
    <row r="442" ht="7.5" customHeight="1">
      <c r="A442" s="1"/>
      <c r="B442" s="24"/>
      <c r="C442" s="24"/>
      <c r="D442" s="24"/>
      <c r="E442" s="123"/>
      <c r="F442" s="123"/>
      <c r="G442" s="126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490"/>
      <c r="S442" s="20"/>
      <c r="T442" s="6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</row>
    <row r="443" ht="7.5" customHeight="1">
      <c r="A443" s="1"/>
      <c r="B443" s="24"/>
      <c r="C443" s="24"/>
      <c r="D443" s="24"/>
      <c r="E443" s="135" t="s">
        <v>25</v>
      </c>
      <c r="F443" s="292">
        <v>7645.0</v>
      </c>
      <c r="G443" s="503">
        <f>ROUND(F443*mark_up,0)</f>
        <v>33562</v>
      </c>
      <c r="H443" s="137"/>
      <c r="I443" s="135" t="s">
        <v>25</v>
      </c>
      <c r="J443" s="137"/>
      <c r="K443" s="135" t="s">
        <v>25</v>
      </c>
      <c r="L443" s="136"/>
      <c r="M443" s="135" t="s">
        <v>25</v>
      </c>
      <c r="N443" s="136"/>
      <c r="O443" s="135" t="s">
        <v>25</v>
      </c>
      <c r="P443" s="136"/>
      <c r="Q443" s="135" t="s">
        <v>25</v>
      </c>
      <c r="R443" s="160" t="s">
        <v>21</v>
      </c>
      <c r="S443" s="546" t="s">
        <v>885</v>
      </c>
      <c r="T443" s="6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</row>
    <row r="444" ht="7.5" customHeight="1">
      <c r="A444" s="25"/>
      <c r="B444" s="24"/>
      <c r="C444" s="24"/>
      <c r="D444" s="24"/>
      <c r="E444" s="87"/>
      <c r="F444" s="87"/>
      <c r="G444" s="87"/>
      <c r="H444" s="87"/>
      <c r="I444" s="87"/>
      <c r="J444" s="87"/>
      <c r="K444" s="87"/>
      <c r="L444" s="138"/>
      <c r="M444" s="87"/>
      <c r="N444" s="138"/>
      <c r="O444" s="87"/>
      <c r="P444" s="138"/>
      <c r="Q444" s="87"/>
      <c r="R444" s="20"/>
      <c r="S444" s="24"/>
      <c r="T444" s="6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</row>
    <row r="445" ht="7.5" customHeight="1">
      <c r="A445" s="25"/>
      <c r="B445" s="24"/>
      <c r="C445" s="24"/>
      <c r="D445" s="24"/>
      <c r="E445" s="123"/>
      <c r="F445" s="126"/>
      <c r="G445" s="126"/>
      <c r="H445" s="126"/>
      <c r="I445" s="123"/>
      <c r="J445" s="123"/>
      <c r="K445" s="123"/>
      <c r="L445" s="123"/>
      <c r="M445" s="123"/>
      <c r="N445" s="126"/>
      <c r="O445" s="126"/>
      <c r="P445" s="126"/>
      <c r="Q445" s="126"/>
      <c r="R445" s="197"/>
      <c r="S445" s="20"/>
      <c r="T445" s="6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</row>
    <row r="446" ht="7.5" customHeight="1">
      <c r="A446" s="25"/>
      <c r="B446" s="24"/>
      <c r="C446" s="24"/>
      <c r="D446" s="24"/>
      <c r="E446" s="126"/>
      <c r="F446" s="126"/>
      <c r="G446" s="126"/>
      <c r="H446" s="126"/>
      <c r="I446" s="123"/>
      <c r="J446" s="123"/>
      <c r="K446" s="126"/>
      <c r="L446" s="123"/>
      <c r="M446" s="123"/>
      <c r="N446" s="126"/>
      <c r="O446" s="126"/>
      <c r="P446" s="126"/>
      <c r="Q446" s="126"/>
      <c r="R446" s="160" t="s">
        <v>21</v>
      </c>
      <c r="S446" s="546" t="s">
        <v>761</v>
      </c>
      <c r="T446" s="6"/>
      <c r="U446" s="25"/>
      <c r="V446" s="538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</row>
    <row r="447" ht="7.5" customHeight="1">
      <c r="A447" s="1"/>
      <c r="B447" s="24"/>
      <c r="C447" s="24"/>
      <c r="D447" s="24"/>
      <c r="E447" s="126"/>
      <c r="F447" s="126"/>
      <c r="G447" s="126"/>
      <c r="H447" s="126"/>
      <c r="I447" s="123"/>
      <c r="J447" s="123"/>
      <c r="K447" s="126"/>
      <c r="L447" s="123"/>
      <c r="M447" s="123"/>
      <c r="N447" s="126"/>
      <c r="O447" s="126"/>
      <c r="P447" s="126"/>
      <c r="Q447" s="126"/>
      <c r="R447" s="20"/>
      <c r="S447" s="24"/>
      <c r="T447" s="6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</row>
    <row r="448" ht="7.5" customHeight="1">
      <c r="A448" s="1"/>
      <c r="B448" s="24"/>
      <c r="C448" s="24"/>
      <c r="D448" s="24"/>
      <c r="E448" s="123"/>
      <c r="F448" s="123"/>
      <c r="G448" s="126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97"/>
      <c r="S448" s="20"/>
      <c r="T448" s="6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</row>
    <row r="449" ht="7.5" customHeight="1">
      <c r="A449" s="1"/>
      <c r="B449" s="24"/>
      <c r="C449" s="24"/>
      <c r="D449" s="24"/>
      <c r="E449" s="123"/>
      <c r="F449" s="123"/>
      <c r="G449" s="126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60" t="s">
        <v>21</v>
      </c>
      <c r="S449" s="546" t="s">
        <v>891</v>
      </c>
      <c r="T449" s="6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</row>
    <row r="450" ht="7.5" customHeight="1">
      <c r="A450" s="1"/>
      <c r="B450" s="24"/>
      <c r="C450" s="24"/>
      <c r="D450" s="24"/>
      <c r="E450" s="126"/>
      <c r="F450" s="126"/>
      <c r="G450" s="126"/>
      <c r="H450" s="126"/>
      <c r="I450" s="123"/>
      <c r="J450" s="123"/>
      <c r="K450" s="126"/>
      <c r="L450" s="123"/>
      <c r="M450" s="123"/>
      <c r="N450" s="126"/>
      <c r="O450" s="126"/>
      <c r="P450" s="126"/>
      <c r="Q450" s="126"/>
      <c r="R450" s="20"/>
      <c r="S450" s="20"/>
      <c r="T450" s="6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</row>
    <row r="451" ht="7.5" customHeight="1">
      <c r="A451" s="1"/>
      <c r="B451" s="24"/>
      <c r="C451" s="24"/>
      <c r="D451" s="24"/>
      <c r="E451" s="126"/>
      <c r="F451" s="126"/>
      <c r="G451" s="126"/>
      <c r="H451" s="126"/>
      <c r="I451" s="123"/>
      <c r="J451" s="123"/>
      <c r="K451" s="126"/>
      <c r="L451" s="123"/>
      <c r="M451" s="123"/>
      <c r="N451" s="126"/>
      <c r="O451" s="126"/>
      <c r="P451" s="126"/>
      <c r="Q451" s="126"/>
      <c r="R451" s="123"/>
      <c r="S451" s="549"/>
      <c r="T451" s="6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</row>
    <row r="452" ht="7.5" customHeight="1">
      <c r="A452" s="1"/>
      <c r="B452" s="24"/>
      <c r="C452" s="24"/>
      <c r="D452" s="24"/>
      <c r="E452" s="126"/>
      <c r="F452" s="126"/>
      <c r="G452" s="126"/>
      <c r="H452" s="126"/>
      <c r="I452" s="123"/>
      <c r="J452" s="123"/>
      <c r="K452" s="126"/>
      <c r="L452" s="123"/>
      <c r="M452" s="123"/>
      <c r="N452" s="126"/>
      <c r="O452" s="126"/>
      <c r="P452" s="126"/>
      <c r="Q452" s="126"/>
      <c r="R452" s="123"/>
      <c r="S452" s="140"/>
      <c r="T452" s="6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</row>
    <row r="453" ht="7.5" customHeight="1">
      <c r="A453" s="1"/>
      <c r="B453" s="24"/>
      <c r="C453" s="24"/>
      <c r="D453" s="24"/>
      <c r="E453" s="126"/>
      <c r="F453" s="126"/>
      <c r="G453" s="126"/>
      <c r="H453" s="123"/>
      <c r="I453" s="123"/>
      <c r="J453" s="123"/>
      <c r="K453" s="126"/>
      <c r="L453" s="123"/>
      <c r="M453" s="123"/>
      <c r="N453" s="126"/>
      <c r="O453" s="126"/>
      <c r="P453" s="126"/>
      <c r="Q453" s="126"/>
      <c r="R453" s="123"/>
      <c r="S453" s="140"/>
      <c r="T453" s="6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</row>
    <row r="454" ht="7.5" customHeight="1">
      <c r="A454" s="1"/>
      <c r="B454" s="24"/>
      <c r="C454" s="20"/>
      <c r="D454" s="24"/>
      <c r="E454" s="126"/>
      <c r="F454" s="126"/>
      <c r="G454" s="126"/>
      <c r="H454" s="123"/>
      <c r="I454" s="123"/>
      <c r="J454" s="123"/>
      <c r="K454" s="126"/>
      <c r="L454" s="123"/>
      <c r="M454" s="123"/>
      <c r="N454" s="126"/>
      <c r="O454" s="126"/>
      <c r="P454" s="126"/>
      <c r="Q454" s="126"/>
      <c r="R454" s="123"/>
      <c r="S454" s="140"/>
      <c r="T454" s="6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</row>
    <row r="455" ht="7.5" customHeight="1">
      <c r="A455" s="1"/>
      <c r="B455" s="24"/>
      <c r="C455" s="94" t="s">
        <v>763</v>
      </c>
      <c r="D455" s="24"/>
      <c r="E455" s="126"/>
      <c r="F455" s="126"/>
      <c r="G455" s="126"/>
      <c r="H455" s="123"/>
      <c r="I455" s="126"/>
      <c r="J455" s="126"/>
      <c r="K455" s="126"/>
      <c r="L455" s="123"/>
      <c r="M455" s="123"/>
      <c r="N455" s="126"/>
      <c r="O455" s="126"/>
      <c r="P455" s="126"/>
      <c r="Q455" s="126"/>
      <c r="R455" s="123"/>
      <c r="S455" s="140"/>
      <c r="T455" s="6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</row>
    <row r="456" ht="7.5" customHeight="1">
      <c r="A456" s="1"/>
      <c r="B456" s="24"/>
      <c r="C456" s="24"/>
      <c r="D456" s="24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3"/>
      <c r="S456" s="140"/>
      <c r="T456" s="6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</row>
    <row r="457" ht="7.5" customHeight="1">
      <c r="A457" s="1"/>
      <c r="B457" s="98"/>
      <c r="C457" s="98"/>
      <c r="D457" s="98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23"/>
      <c r="S457" s="140"/>
      <c r="T457" s="6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</row>
    <row r="458" ht="7.5" customHeight="1">
      <c r="A458" s="1"/>
      <c r="B458" s="120" t="s">
        <v>18</v>
      </c>
      <c r="C458" s="107" t="s">
        <v>892</v>
      </c>
      <c r="D458" s="177" t="s">
        <v>766</v>
      </c>
      <c r="E458" s="122"/>
      <c r="F458" s="122"/>
      <c r="G458" s="122"/>
      <c r="H458" s="122"/>
      <c r="I458" s="122"/>
      <c r="J458" s="122"/>
      <c r="K458" s="122"/>
      <c r="L458" s="201"/>
      <c r="M458" s="201"/>
      <c r="N458" s="122"/>
      <c r="O458" s="122"/>
      <c r="P458" s="122"/>
      <c r="Q458" s="122"/>
      <c r="R458" s="202" t="s">
        <v>21</v>
      </c>
      <c r="S458" s="501" t="s">
        <v>881</v>
      </c>
      <c r="T458" s="6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</row>
    <row r="459" ht="7.5" customHeight="1">
      <c r="A459" s="1"/>
      <c r="B459" s="24"/>
      <c r="C459" s="24"/>
      <c r="D459" s="24"/>
      <c r="E459" s="126"/>
      <c r="F459" s="126"/>
      <c r="G459" s="126"/>
      <c r="H459" s="126"/>
      <c r="I459" s="126"/>
      <c r="J459" s="126"/>
      <c r="K459" s="126"/>
      <c r="L459" s="123"/>
      <c r="M459" s="123"/>
      <c r="N459" s="126"/>
      <c r="O459" s="126"/>
      <c r="P459" s="126"/>
      <c r="Q459" s="126"/>
      <c r="R459" s="20"/>
      <c r="S459" s="20"/>
      <c r="T459" s="6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</row>
    <row r="460" ht="7.5" customHeight="1">
      <c r="A460" s="1"/>
      <c r="B460" s="24"/>
      <c r="C460" s="24"/>
      <c r="D460" s="24"/>
      <c r="E460" s="126"/>
      <c r="F460" s="130"/>
      <c r="G460" s="126"/>
      <c r="H460" s="126"/>
      <c r="I460" s="126"/>
      <c r="J460" s="126"/>
      <c r="K460" s="126"/>
      <c r="L460" s="123"/>
      <c r="M460" s="123"/>
      <c r="N460" s="126"/>
      <c r="O460" s="126"/>
      <c r="P460" s="126"/>
      <c r="Q460" s="126"/>
      <c r="R460" s="124" t="s">
        <v>21</v>
      </c>
      <c r="S460" s="127" t="s">
        <v>882</v>
      </c>
      <c r="T460" s="6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</row>
    <row r="461" ht="7.5" customHeight="1">
      <c r="A461" s="1"/>
      <c r="B461" s="24"/>
      <c r="C461" s="24"/>
      <c r="D461" s="24"/>
      <c r="E461" s="126"/>
      <c r="F461" s="20"/>
      <c r="G461" s="126"/>
      <c r="H461" s="126"/>
      <c r="I461" s="126"/>
      <c r="J461" s="126"/>
      <c r="K461" s="126"/>
      <c r="L461" s="123"/>
      <c r="M461" s="123"/>
      <c r="N461" s="126"/>
      <c r="O461" s="126"/>
      <c r="P461" s="126"/>
      <c r="Q461" s="126"/>
      <c r="R461" s="20"/>
      <c r="S461" s="24"/>
      <c r="T461" s="6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</row>
    <row r="462" ht="7.5" customHeight="1">
      <c r="A462" s="1"/>
      <c r="B462" s="24"/>
      <c r="C462" s="24"/>
      <c r="D462" s="24"/>
      <c r="E462" s="128"/>
      <c r="F462" s="128"/>
      <c r="G462" s="128"/>
      <c r="H462" s="128"/>
      <c r="I462" s="128"/>
      <c r="J462" s="128"/>
      <c r="K462" s="128"/>
      <c r="L462" s="123"/>
      <c r="M462" s="123"/>
      <c r="N462" s="126"/>
      <c r="O462" s="126"/>
      <c r="P462" s="126"/>
      <c r="Q462" s="126"/>
      <c r="R462" s="129"/>
      <c r="S462" s="20"/>
      <c r="T462" s="6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</row>
    <row r="463" ht="7.5" customHeight="1">
      <c r="A463" s="1"/>
      <c r="B463" s="24"/>
      <c r="C463" s="24"/>
      <c r="D463" s="24"/>
      <c r="E463" s="128"/>
      <c r="F463" s="128"/>
      <c r="G463" s="128"/>
      <c r="H463" s="128"/>
      <c r="I463" s="128"/>
      <c r="J463" s="128"/>
      <c r="K463" s="128"/>
      <c r="L463" s="123"/>
      <c r="M463" s="123"/>
      <c r="N463" s="126"/>
      <c r="O463" s="126"/>
      <c r="P463" s="126"/>
      <c r="Q463" s="126"/>
      <c r="R463" s="124" t="s">
        <v>21</v>
      </c>
      <c r="S463" s="127" t="s">
        <v>883</v>
      </c>
      <c r="T463" s="6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</row>
    <row r="464" ht="7.5" customHeight="1">
      <c r="A464" s="1"/>
      <c r="B464" s="24"/>
      <c r="C464" s="24"/>
      <c r="D464" s="24"/>
      <c r="E464" s="128"/>
      <c r="F464" s="128"/>
      <c r="G464" s="128"/>
      <c r="H464" s="128"/>
      <c r="I464" s="128"/>
      <c r="J464" s="128"/>
      <c r="K464" s="128"/>
      <c r="L464" s="123"/>
      <c r="M464" s="123"/>
      <c r="N464" s="126"/>
      <c r="O464" s="126"/>
      <c r="P464" s="126"/>
      <c r="Q464" s="126"/>
      <c r="R464" s="20"/>
      <c r="S464" s="24"/>
      <c r="T464" s="6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</row>
    <row r="465" ht="7.5" customHeight="1">
      <c r="A465" s="1"/>
      <c r="B465" s="24"/>
      <c r="C465" s="24"/>
      <c r="D465" s="24"/>
      <c r="E465" s="123"/>
      <c r="F465" s="126"/>
      <c r="G465" s="126"/>
      <c r="H465" s="126"/>
      <c r="I465" s="123"/>
      <c r="J465" s="123"/>
      <c r="K465" s="123"/>
      <c r="L465" s="123"/>
      <c r="M465" s="123"/>
      <c r="N465" s="126"/>
      <c r="O465" s="126"/>
      <c r="P465" s="126"/>
      <c r="Q465" s="126"/>
      <c r="R465" s="123"/>
      <c r="S465" s="24"/>
      <c r="T465" s="6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</row>
    <row r="466" ht="7.5" customHeight="1">
      <c r="A466" s="1"/>
      <c r="B466" s="24"/>
      <c r="C466" s="24"/>
      <c r="D466" s="24"/>
      <c r="E466" s="128"/>
      <c r="F466" s="128"/>
      <c r="G466" s="128"/>
      <c r="H466" s="128"/>
      <c r="I466" s="128"/>
      <c r="J466" s="128"/>
      <c r="K466" s="128"/>
      <c r="L466" s="123"/>
      <c r="M466" s="123"/>
      <c r="N466" s="126"/>
      <c r="O466" s="126"/>
      <c r="P466" s="126"/>
      <c r="Q466" s="126"/>
      <c r="R466" s="129"/>
      <c r="S466" s="24"/>
      <c r="T466" s="6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</row>
    <row r="467" ht="7.5" customHeight="1">
      <c r="A467" s="1"/>
      <c r="B467" s="24"/>
      <c r="C467" s="24"/>
      <c r="D467" s="24"/>
      <c r="E467" s="123"/>
      <c r="F467" s="126"/>
      <c r="G467" s="126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20"/>
      <c r="T467" s="6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</row>
    <row r="468" ht="7.5" customHeight="1">
      <c r="A468" s="1"/>
      <c r="B468" s="24"/>
      <c r="C468" s="24"/>
      <c r="D468" s="24"/>
      <c r="E468" s="123"/>
      <c r="F468" s="126"/>
      <c r="G468" s="126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4" t="s">
        <v>21</v>
      </c>
      <c r="S468" s="127" t="s">
        <v>885</v>
      </c>
      <c r="T468" s="6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</row>
    <row r="469" ht="7.5" customHeight="1">
      <c r="A469" s="1"/>
      <c r="B469" s="24"/>
      <c r="C469" s="24"/>
      <c r="D469" s="24"/>
      <c r="E469" s="126"/>
      <c r="F469" s="126"/>
      <c r="G469" s="126"/>
      <c r="H469" s="126"/>
      <c r="I469" s="126"/>
      <c r="J469" s="126"/>
      <c r="K469" s="126"/>
      <c r="L469" s="123"/>
      <c r="M469" s="123"/>
      <c r="N469" s="126"/>
      <c r="O469" s="126"/>
      <c r="P469" s="126"/>
      <c r="Q469" s="126"/>
      <c r="R469" s="20"/>
      <c r="S469" s="24"/>
      <c r="T469" s="6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</row>
    <row r="470" ht="7.5" customHeight="1">
      <c r="A470" s="1"/>
      <c r="B470" s="24"/>
      <c r="C470" s="24"/>
      <c r="D470" s="24"/>
      <c r="E470" s="123"/>
      <c r="F470" s="126"/>
      <c r="G470" s="126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203"/>
      <c r="S470" s="20"/>
      <c r="T470" s="6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</row>
    <row r="471" ht="7.5" customHeight="1">
      <c r="A471" s="1"/>
      <c r="B471" s="24"/>
      <c r="C471" s="24"/>
      <c r="D471" s="24"/>
      <c r="E471" s="338" t="s">
        <v>25</v>
      </c>
      <c r="F471" s="506">
        <v>8842.0</v>
      </c>
      <c r="G471" s="503">
        <f>ROUND(F471*mark_up,0)</f>
        <v>38816</v>
      </c>
      <c r="H471" s="137"/>
      <c r="I471" s="135" t="s">
        <v>25</v>
      </c>
      <c r="J471" s="137"/>
      <c r="K471" s="135" t="s">
        <v>25</v>
      </c>
      <c r="L471" s="136"/>
      <c r="M471" s="135" t="s">
        <v>25</v>
      </c>
      <c r="N471" s="136"/>
      <c r="O471" s="135" t="s">
        <v>25</v>
      </c>
      <c r="P471" s="136"/>
      <c r="Q471" s="135" t="s">
        <v>25</v>
      </c>
      <c r="R471" s="124" t="s">
        <v>21</v>
      </c>
      <c r="S471" s="127" t="s">
        <v>767</v>
      </c>
      <c r="T471" s="6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</row>
    <row r="472" ht="7.5" customHeight="1">
      <c r="A472" s="1"/>
      <c r="B472" s="24"/>
      <c r="C472" s="24"/>
      <c r="D472" s="24"/>
      <c r="E472" s="132"/>
      <c r="F472" s="87"/>
      <c r="G472" s="87"/>
      <c r="H472" s="87"/>
      <c r="I472" s="87"/>
      <c r="J472" s="87"/>
      <c r="K472" s="87"/>
      <c r="L472" s="138"/>
      <c r="M472" s="87"/>
      <c r="N472" s="138"/>
      <c r="O472" s="87"/>
      <c r="P472" s="138"/>
      <c r="Q472" s="87"/>
      <c r="R472" s="20"/>
      <c r="S472" s="24"/>
      <c r="T472" s="6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</row>
    <row r="473" ht="7.5" customHeight="1">
      <c r="A473" s="1"/>
      <c r="B473" s="24"/>
      <c r="C473" s="24"/>
      <c r="D473" s="24"/>
      <c r="E473" s="123"/>
      <c r="F473" s="126"/>
      <c r="G473" s="126"/>
      <c r="H473" s="123"/>
      <c r="I473" s="123"/>
      <c r="J473" s="123"/>
      <c r="K473" s="123"/>
      <c r="L473" s="123"/>
      <c r="M473" s="123"/>
      <c r="N473" s="126"/>
      <c r="O473" s="126"/>
      <c r="P473" s="126"/>
      <c r="Q473" s="126"/>
      <c r="R473" s="123"/>
      <c r="S473" s="20"/>
      <c r="T473" s="6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</row>
    <row r="474" ht="7.5" customHeight="1">
      <c r="A474" s="1"/>
      <c r="B474" s="24"/>
      <c r="C474" s="24"/>
      <c r="D474" s="24"/>
      <c r="E474" s="123"/>
      <c r="F474" s="126"/>
      <c r="G474" s="126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4" t="s">
        <v>21</v>
      </c>
      <c r="S474" s="127" t="s">
        <v>891</v>
      </c>
      <c r="T474" s="6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</row>
    <row r="475" ht="7.5" customHeight="1">
      <c r="A475" s="1"/>
      <c r="B475" s="24"/>
      <c r="C475" s="24"/>
      <c r="D475" s="24"/>
      <c r="E475" s="123"/>
      <c r="F475" s="126"/>
      <c r="G475" s="126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20"/>
      <c r="S475" s="20"/>
      <c r="T475" s="6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</row>
    <row r="476" ht="7.5" customHeight="1">
      <c r="A476" s="1"/>
      <c r="B476" s="24"/>
      <c r="C476" s="24"/>
      <c r="D476" s="24"/>
      <c r="E476" s="126"/>
      <c r="F476" s="126"/>
      <c r="G476" s="126"/>
      <c r="H476" s="126"/>
      <c r="I476" s="123"/>
      <c r="J476" s="123"/>
      <c r="K476" s="126"/>
      <c r="L476" s="123"/>
      <c r="M476" s="123"/>
      <c r="N476" s="126"/>
      <c r="O476" s="126"/>
      <c r="P476" s="126"/>
      <c r="Q476" s="126"/>
      <c r="R476" s="126"/>
      <c r="S476" s="126"/>
      <c r="T476" s="6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</row>
    <row r="477" ht="7.5" customHeight="1">
      <c r="A477" s="1"/>
      <c r="B477" s="24"/>
      <c r="C477" s="24"/>
      <c r="D477" s="24"/>
      <c r="E477" s="126"/>
      <c r="F477" s="126"/>
      <c r="G477" s="126"/>
      <c r="H477" s="126"/>
      <c r="I477" s="123"/>
      <c r="J477" s="123"/>
      <c r="K477" s="126"/>
      <c r="L477" s="123"/>
      <c r="M477" s="123"/>
      <c r="N477" s="126"/>
      <c r="O477" s="126"/>
      <c r="P477" s="126"/>
      <c r="Q477" s="126"/>
      <c r="R477" s="126"/>
      <c r="S477" s="126"/>
      <c r="T477" s="6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</row>
    <row r="478" ht="7.5" customHeight="1">
      <c r="A478" s="1"/>
      <c r="B478" s="24"/>
      <c r="C478" s="24"/>
      <c r="D478" s="24"/>
      <c r="E478" s="126"/>
      <c r="F478" s="126"/>
      <c r="G478" s="126"/>
      <c r="H478" s="126"/>
      <c r="I478" s="123"/>
      <c r="J478" s="123"/>
      <c r="K478" s="126"/>
      <c r="L478" s="123"/>
      <c r="M478" s="123"/>
      <c r="N478" s="126"/>
      <c r="O478" s="126"/>
      <c r="P478" s="126"/>
      <c r="Q478" s="126"/>
      <c r="R478" s="126"/>
      <c r="S478" s="126"/>
      <c r="T478" s="6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</row>
    <row r="479" ht="7.5" customHeight="1">
      <c r="A479" s="1"/>
      <c r="B479" s="24"/>
      <c r="C479" s="24"/>
      <c r="D479" s="24"/>
      <c r="E479" s="126"/>
      <c r="F479" s="126"/>
      <c r="G479" s="126"/>
      <c r="H479" s="126"/>
      <c r="I479" s="123"/>
      <c r="J479" s="123"/>
      <c r="K479" s="126"/>
      <c r="L479" s="123"/>
      <c r="M479" s="123"/>
      <c r="N479" s="126"/>
      <c r="O479" s="126"/>
      <c r="P479" s="126"/>
      <c r="Q479" s="126"/>
      <c r="R479" s="123"/>
      <c r="S479" s="129"/>
      <c r="T479" s="6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</row>
    <row r="480" ht="7.5" customHeight="1">
      <c r="A480" s="1"/>
      <c r="B480" s="24"/>
      <c r="C480" s="24"/>
      <c r="D480" s="24"/>
      <c r="E480" s="126"/>
      <c r="F480" s="126"/>
      <c r="G480" s="126"/>
      <c r="H480" s="126"/>
      <c r="I480" s="123"/>
      <c r="J480" s="123"/>
      <c r="K480" s="126"/>
      <c r="L480" s="123"/>
      <c r="M480" s="123"/>
      <c r="N480" s="126"/>
      <c r="O480" s="126"/>
      <c r="P480" s="126"/>
      <c r="Q480" s="126"/>
      <c r="R480" s="123"/>
      <c r="S480" s="123"/>
      <c r="T480" s="6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</row>
    <row r="481" ht="7.5" customHeight="1">
      <c r="A481" s="1"/>
      <c r="B481" s="24"/>
      <c r="C481" s="24"/>
      <c r="D481" s="24"/>
      <c r="E481" s="126"/>
      <c r="F481" s="126"/>
      <c r="G481" s="126"/>
      <c r="H481" s="126"/>
      <c r="I481" s="123"/>
      <c r="J481" s="123"/>
      <c r="K481" s="126"/>
      <c r="L481" s="123"/>
      <c r="M481" s="123"/>
      <c r="N481" s="126"/>
      <c r="O481" s="126"/>
      <c r="P481" s="126"/>
      <c r="Q481" s="126"/>
      <c r="R481" s="123"/>
      <c r="S481" s="123"/>
      <c r="T481" s="6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</row>
    <row r="482" ht="7.5" customHeight="1">
      <c r="A482" s="1"/>
      <c r="B482" s="24"/>
      <c r="C482" s="20"/>
      <c r="D482" s="24"/>
      <c r="E482" s="126"/>
      <c r="F482" s="126"/>
      <c r="G482" s="123"/>
      <c r="H482" s="126"/>
      <c r="I482" s="123"/>
      <c r="J482" s="123"/>
      <c r="K482" s="126"/>
      <c r="L482" s="123"/>
      <c r="M482" s="123"/>
      <c r="N482" s="126"/>
      <c r="O482" s="126"/>
      <c r="P482" s="126"/>
      <c r="Q482" s="126"/>
      <c r="R482" s="123"/>
      <c r="S482" s="123"/>
      <c r="T482" s="6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</row>
    <row r="483" ht="7.5" customHeight="1">
      <c r="A483" s="1"/>
      <c r="B483" s="24"/>
      <c r="C483" s="94" t="s">
        <v>763</v>
      </c>
      <c r="D483" s="24"/>
      <c r="E483" s="126"/>
      <c r="F483" s="126"/>
      <c r="G483" s="126"/>
      <c r="H483" s="126"/>
      <c r="I483" s="126"/>
      <c r="J483" s="126"/>
      <c r="K483" s="126"/>
      <c r="L483" s="123"/>
      <c r="M483" s="123"/>
      <c r="N483" s="126"/>
      <c r="O483" s="126"/>
      <c r="P483" s="126"/>
      <c r="Q483" s="126"/>
      <c r="R483" s="123"/>
      <c r="S483" s="123"/>
      <c r="T483" s="6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</row>
    <row r="484" ht="7.5" customHeight="1">
      <c r="A484" s="1"/>
      <c r="B484" s="24"/>
      <c r="C484" s="24"/>
      <c r="D484" s="24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3"/>
      <c r="S484" s="123"/>
      <c r="T484" s="6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</row>
    <row r="485" ht="7.5" customHeight="1">
      <c r="A485" s="1"/>
      <c r="B485" s="98"/>
      <c r="C485" s="98"/>
      <c r="D485" s="98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23"/>
      <c r="S485" s="123"/>
      <c r="T485" s="6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</row>
    <row r="486" ht="11.25" customHeight="1">
      <c r="A486" s="1"/>
      <c r="B486" s="113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5"/>
      <c r="S486" s="165" t="s">
        <v>43</v>
      </c>
      <c r="T486" s="6"/>
      <c r="U486" s="25"/>
      <c r="V486" s="535"/>
      <c r="W486" s="535"/>
      <c r="X486" s="535"/>
      <c r="Y486" s="535"/>
      <c r="Z486" s="535"/>
      <c r="AA486" s="535"/>
      <c r="AB486" s="535"/>
      <c r="AC486" s="535"/>
      <c r="AD486" s="535"/>
      <c r="AE486" s="535"/>
      <c r="AF486" s="535"/>
      <c r="AG486" s="535"/>
      <c r="AH486" s="535"/>
      <c r="AI486" s="535"/>
      <c r="AJ486" s="535"/>
      <c r="AK486" s="535"/>
      <c r="AL486" s="535"/>
      <c r="AM486" s="535"/>
    </row>
    <row r="487" ht="11.25" customHeight="1">
      <c r="A487" s="1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7"/>
      <c r="T487" s="6"/>
      <c r="U487" s="6"/>
      <c r="V487" s="535"/>
      <c r="W487" s="535"/>
      <c r="X487" s="535"/>
      <c r="Y487" s="535"/>
      <c r="Z487" s="535"/>
      <c r="AA487" s="535"/>
      <c r="AB487" s="535"/>
      <c r="AC487" s="535"/>
      <c r="AD487" s="535"/>
      <c r="AE487" s="535"/>
      <c r="AF487" s="535"/>
      <c r="AG487" s="535"/>
      <c r="AH487" s="535"/>
      <c r="AI487" s="535"/>
      <c r="AJ487" s="535"/>
      <c r="AK487" s="535"/>
      <c r="AL487" s="535"/>
      <c r="AM487" s="535"/>
    </row>
    <row r="488" ht="11.25" customHeight="1">
      <c r="A488" s="1"/>
      <c r="B488" s="117" t="s">
        <v>893</v>
      </c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9"/>
      <c r="T488" s="6"/>
      <c r="U488" s="25"/>
      <c r="V488" s="535"/>
      <c r="W488" s="535"/>
      <c r="X488" s="535"/>
      <c r="Y488" s="535"/>
      <c r="Z488" s="535"/>
      <c r="AA488" s="535"/>
      <c r="AB488" s="535"/>
      <c r="AC488" s="535"/>
      <c r="AD488" s="535"/>
      <c r="AE488" s="535"/>
      <c r="AF488" s="535"/>
      <c r="AG488" s="535"/>
      <c r="AH488" s="535"/>
      <c r="AI488" s="535"/>
      <c r="AJ488" s="535"/>
      <c r="AK488" s="535"/>
      <c r="AL488" s="535"/>
      <c r="AM488" s="535"/>
    </row>
    <row r="489" ht="61.5" customHeight="1">
      <c r="A489" s="1"/>
      <c r="B489" s="2"/>
      <c r="C489" s="3"/>
      <c r="D489" s="3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2" t="s">
        <v>824</v>
      </c>
      <c r="P489" s="63"/>
      <c r="Q489" s="63"/>
      <c r="R489" s="63"/>
      <c r="S489" s="64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ht="34.5" customHeight="1">
      <c r="A490" s="1"/>
      <c r="B490" s="65" t="s">
        <v>6</v>
      </c>
      <c r="C490" s="65" t="s">
        <v>7</v>
      </c>
      <c r="D490" s="65" t="s">
        <v>8</v>
      </c>
      <c r="E490" s="65" t="s">
        <v>9</v>
      </c>
      <c r="F490" s="66" t="s">
        <v>10</v>
      </c>
      <c r="G490" s="67" t="s">
        <v>11</v>
      </c>
      <c r="H490" s="66" t="s">
        <v>10</v>
      </c>
      <c r="I490" s="67" t="s">
        <v>12</v>
      </c>
      <c r="J490" s="66" t="s">
        <v>10</v>
      </c>
      <c r="K490" s="67" t="s">
        <v>13</v>
      </c>
      <c r="L490" s="66" t="s">
        <v>10</v>
      </c>
      <c r="M490" s="67" t="s">
        <v>14</v>
      </c>
      <c r="N490" s="66" t="s">
        <v>10</v>
      </c>
      <c r="O490" s="67" t="s">
        <v>15</v>
      </c>
      <c r="P490" s="66" t="s">
        <v>10</v>
      </c>
      <c r="Q490" s="67" t="s">
        <v>16</v>
      </c>
      <c r="R490" s="68" t="s">
        <v>17</v>
      </c>
      <c r="S490" s="69"/>
      <c r="T490" s="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</row>
    <row r="491" ht="7.5" customHeight="1">
      <c r="A491" s="1"/>
      <c r="B491" s="120" t="s">
        <v>18</v>
      </c>
      <c r="C491" s="107" t="s">
        <v>894</v>
      </c>
      <c r="D491" s="121" t="s">
        <v>769</v>
      </c>
      <c r="E491" s="122"/>
      <c r="F491" s="122"/>
      <c r="G491" s="122"/>
      <c r="H491" s="122"/>
      <c r="I491" s="122"/>
      <c r="J491" s="122"/>
      <c r="K491" s="122"/>
      <c r="L491" s="126"/>
      <c r="M491" s="126"/>
      <c r="N491" s="126"/>
      <c r="O491" s="126"/>
      <c r="P491" s="126"/>
      <c r="Q491" s="126"/>
      <c r="R491" s="202" t="s">
        <v>21</v>
      </c>
      <c r="S491" s="501" t="s">
        <v>895</v>
      </c>
      <c r="T491" s="6"/>
      <c r="U491" s="25"/>
      <c r="V491" s="25"/>
      <c r="W491" s="25"/>
      <c r="X491" s="533"/>
      <c r="Y491" s="533"/>
      <c r="Z491" s="533"/>
      <c r="AA491" s="533"/>
      <c r="AB491" s="533"/>
      <c r="AC491" s="533"/>
      <c r="AD491" s="533"/>
      <c r="AE491" s="533"/>
      <c r="AF491" s="533"/>
      <c r="AG491" s="533"/>
      <c r="AH491" s="533"/>
      <c r="AI491" s="533"/>
      <c r="AJ491" s="533"/>
      <c r="AK491" s="533"/>
      <c r="AL491" s="533"/>
      <c r="AM491" s="533"/>
    </row>
    <row r="492" ht="7.5" customHeight="1">
      <c r="A492" s="1"/>
      <c r="B492" s="24"/>
      <c r="C492" s="24"/>
      <c r="D492" s="24"/>
      <c r="E492" s="128"/>
      <c r="F492" s="128"/>
      <c r="G492" s="128"/>
      <c r="H492" s="128"/>
      <c r="I492" s="128"/>
      <c r="J492" s="128"/>
      <c r="K492" s="128"/>
      <c r="L492" s="126"/>
      <c r="M492" s="126"/>
      <c r="N492" s="126"/>
      <c r="O492" s="126"/>
      <c r="P492" s="126"/>
      <c r="Q492" s="126"/>
      <c r="R492" s="20"/>
      <c r="S492" s="24"/>
      <c r="T492" s="6"/>
      <c r="U492" s="25"/>
      <c r="V492" s="25"/>
      <c r="W492" s="25"/>
      <c r="X492" s="533"/>
      <c r="Y492" s="533"/>
      <c r="Z492" s="533"/>
      <c r="AA492" s="533"/>
      <c r="AB492" s="533"/>
      <c r="AC492" s="533"/>
      <c r="AD492" s="533"/>
      <c r="AE492" s="533"/>
      <c r="AF492" s="533"/>
      <c r="AG492" s="533"/>
      <c r="AH492" s="533"/>
      <c r="AI492" s="533"/>
      <c r="AJ492" s="533"/>
      <c r="AK492" s="533"/>
      <c r="AL492" s="533"/>
      <c r="AM492" s="533"/>
    </row>
    <row r="493" ht="7.5" customHeight="1">
      <c r="A493" s="1"/>
      <c r="B493" s="24"/>
      <c r="C493" s="24"/>
      <c r="D493" s="24"/>
      <c r="E493" s="128"/>
      <c r="F493" s="128"/>
      <c r="G493" s="128"/>
      <c r="H493" s="128"/>
      <c r="I493" s="128"/>
      <c r="J493" s="128"/>
      <c r="K493" s="128"/>
      <c r="L493" s="126"/>
      <c r="M493" s="126"/>
      <c r="N493" s="126"/>
      <c r="O493" s="126"/>
      <c r="P493" s="126"/>
      <c r="Q493" s="126"/>
      <c r="R493" s="126"/>
      <c r="S493" s="24"/>
      <c r="T493" s="6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</row>
    <row r="494" ht="7.5" customHeight="1">
      <c r="A494" s="1"/>
      <c r="B494" s="24"/>
      <c r="C494" s="24"/>
      <c r="D494" s="24"/>
      <c r="E494" s="128"/>
      <c r="F494" s="128"/>
      <c r="G494" s="128"/>
      <c r="H494" s="128"/>
      <c r="I494" s="128"/>
      <c r="J494" s="128"/>
      <c r="K494" s="128"/>
      <c r="L494" s="126"/>
      <c r="M494" s="126"/>
      <c r="N494" s="126"/>
      <c r="O494" s="126"/>
      <c r="P494" s="126"/>
      <c r="Q494" s="126"/>
      <c r="R494" s="126"/>
      <c r="S494" s="24"/>
      <c r="T494" s="6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</row>
    <row r="495" ht="7.5" customHeight="1">
      <c r="A495" s="1"/>
      <c r="B495" s="24"/>
      <c r="C495" s="24"/>
      <c r="D495" s="24"/>
      <c r="E495" s="128"/>
      <c r="F495" s="128"/>
      <c r="G495" s="128"/>
      <c r="H495" s="128"/>
      <c r="I495" s="128"/>
      <c r="J495" s="128"/>
      <c r="K495" s="128"/>
      <c r="L495" s="126"/>
      <c r="M495" s="126"/>
      <c r="N495" s="126"/>
      <c r="O495" s="126"/>
      <c r="P495" s="126"/>
      <c r="Q495" s="126"/>
      <c r="R495" s="126"/>
      <c r="S495" s="20"/>
      <c r="T495" s="6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</row>
    <row r="496" ht="7.5" customHeight="1">
      <c r="A496" s="1"/>
      <c r="B496" s="24"/>
      <c r="C496" s="24"/>
      <c r="D496" s="24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4" t="s">
        <v>21</v>
      </c>
      <c r="S496" s="127" t="s">
        <v>896</v>
      </c>
      <c r="T496" s="6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</row>
    <row r="497" ht="7.5" customHeight="1">
      <c r="A497" s="1"/>
      <c r="B497" s="24"/>
      <c r="C497" s="24"/>
      <c r="D497" s="24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20"/>
      <c r="S497" s="24"/>
      <c r="T497" s="6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</row>
    <row r="498" ht="7.5" customHeight="1">
      <c r="A498" s="1"/>
      <c r="B498" s="24"/>
      <c r="C498" s="24"/>
      <c r="D498" s="24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20"/>
      <c r="T498" s="6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</row>
    <row r="499" ht="7.5" customHeight="1">
      <c r="A499" s="1"/>
      <c r="B499" s="24"/>
      <c r="C499" s="24"/>
      <c r="D499" s="24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4" t="s">
        <v>21</v>
      </c>
      <c r="S499" s="127" t="s">
        <v>897</v>
      </c>
      <c r="T499" s="6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</row>
    <row r="500" ht="7.5" customHeight="1">
      <c r="A500" s="1"/>
      <c r="B500" s="24"/>
      <c r="C500" s="24"/>
      <c r="D500" s="24"/>
      <c r="E500" s="135" t="s">
        <v>25</v>
      </c>
      <c r="F500" s="292">
        <v>6730.0</v>
      </c>
      <c r="G500" s="503">
        <f>ROUND(F500*mark_up,0)</f>
        <v>29545</v>
      </c>
      <c r="H500" s="137"/>
      <c r="I500" s="135" t="s">
        <v>25</v>
      </c>
      <c r="J500" s="137"/>
      <c r="K500" s="135" t="s">
        <v>25</v>
      </c>
      <c r="L500" s="136"/>
      <c r="M500" s="135" t="s">
        <v>25</v>
      </c>
      <c r="N500" s="136"/>
      <c r="O500" s="135" t="s">
        <v>25</v>
      </c>
      <c r="P500" s="136"/>
      <c r="Q500" s="135" t="s">
        <v>25</v>
      </c>
      <c r="R500" s="20"/>
      <c r="S500" s="20"/>
      <c r="T500" s="6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</row>
    <row r="501" ht="7.5" customHeight="1">
      <c r="A501" s="1"/>
      <c r="B501" s="24"/>
      <c r="C501" s="24"/>
      <c r="D501" s="24"/>
      <c r="E501" s="87"/>
      <c r="F501" s="87"/>
      <c r="G501" s="87"/>
      <c r="H501" s="87"/>
      <c r="I501" s="87"/>
      <c r="J501" s="87"/>
      <c r="K501" s="87"/>
      <c r="L501" s="138"/>
      <c r="M501" s="87"/>
      <c r="N501" s="138"/>
      <c r="O501" s="87"/>
      <c r="P501" s="138"/>
      <c r="Q501" s="87"/>
      <c r="R501" s="124" t="s">
        <v>21</v>
      </c>
      <c r="S501" s="127" t="s">
        <v>773</v>
      </c>
      <c r="T501" s="6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</row>
    <row r="502" ht="7.5" customHeight="1">
      <c r="A502" s="1"/>
      <c r="B502" s="24"/>
      <c r="C502" s="24"/>
      <c r="D502" s="24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20"/>
      <c r="S502" s="20"/>
      <c r="T502" s="6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</row>
    <row r="503" ht="7.5" customHeight="1">
      <c r="A503" s="1"/>
      <c r="B503" s="24"/>
      <c r="C503" s="24"/>
      <c r="D503" s="24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4" t="s">
        <v>21</v>
      </c>
      <c r="S503" s="127" t="s">
        <v>774</v>
      </c>
      <c r="T503" s="6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</row>
    <row r="504" ht="7.5" customHeight="1">
      <c r="A504" s="1"/>
      <c r="B504" s="24"/>
      <c r="C504" s="24"/>
      <c r="D504" s="24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20"/>
      <c r="S504" s="20"/>
      <c r="T504" s="6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</row>
    <row r="505" ht="7.5" customHeight="1">
      <c r="A505" s="25"/>
      <c r="B505" s="24"/>
      <c r="C505" s="24"/>
      <c r="D505" s="24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4" t="s">
        <v>21</v>
      </c>
      <c r="S505" s="127" t="s">
        <v>891</v>
      </c>
      <c r="T505" s="6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</row>
    <row r="506" ht="7.5" customHeight="1">
      <c r="A506" s="25"/>
      <c r="B506" s="24"/>
      <c r="C506" s="20"/>
      <c r="D506" s="24"/>
      <c r="E506" s="126"/>
      <c r="F506" s="126"/>
      <c r="G506" s="126"/>
      <c r="H506" s="126"/>
      <c r="I506" s="126"/>
      <c r="J506" s="126"/>
      <c r="K506" s="126"/>
      <c r="L506" s="129"/>
      <c r="M506" s="129"/>
      <c r="N506" s="126"/>
      <c r="O506" s="126"/>
      <c r="P506" s="126"/>
      <c r="Q506" s="126"/>
      <c r="R506" s="20"/>
      <c r="S506" s="20"/>
      <c r="T506" s="6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</row>
    <row r="507" ht="7.5" customHeight="1">
      <c r="A507" s="25"/>
      <c r="B507" s="24"/>
      <c r="C507" s="94" t="s">
        <v>776</v>
      </c>
      <c r="D507" s="24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9"/>
      <c r="T507" s="6"/>
      <c r="U507" s="25"/>
      <c r="V507" s="538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</row>
    <row r="508" ht="7.5" customHeight="1">
      <c r="A508" s="1"/>
      <c r="B508" s="24"/>
      <c r="C508" s="24"/>
      <c r="D508" s="24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6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</row>
    <row r="509" ht="7.5" customHeight="1">
      <c r="A509" s="1"/>
      <c r="B509" s="98"/>
      <c r="C509" s="98"/>
      <c r="D509" s="98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5"/>
      <c r="T509" s="6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</row>
    <row r="510" ht="7.5" customHeight="1">
      <c r="A510" s="1"/>
      <c r="B510" s="120" t="s">
        <v>18</v>
      </c>
      <c r="C510" s="107" t="s">
        <v>898</v>
      </c>
      <c r="D510" s="177" t="s">
        <v>779</v>
      </c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202" t="s">
        <v>21</v>
      </c>
      <c r="S510" s="501" t="s">
        <v>895</v>
      </c>
      <c r="T510" s="6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</row>
    <row r="511" ht="7.5" customHeight="1">
      <c r="A511" s="1"/>
      <c r="B511" s="24"/>
      <c r="C511" s="24"/>
      <c r="D511" s="24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20"/>
      <c r="S511" s="24"/>
      <c r="T511" s="6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</row>
    <row r="512" ht="7.5" customHeight="1">
      <c r="A512" s="1"/>
      <c r="B512" s="24"/>
      <c r="C512" s="24"/>
      <c r="D512" s="24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24"/>
      <c r="T512" s="6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</row>
    <row r="513" ht="7.5" customHeight="1">
      <c r="A513" s="1"/>
      <c r="B513" s="24"/>
      <c r="C513" s="24"/>
      <c r="D513" s="24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24"/>
      <c r="T513" s="6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</row>
    <row r="514" ht="7.5" customHeight="1">
      <c r="A514" s="1"/>
      <c r="B514" s="24"/>
      <c r="C514" s="24"/>
      <c r="D514" s="24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20"/>
      <c r="T514" s="6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</row>
    <row r="515" ht="7.5" customHeight="1">
      <c r="A515" s="1"/>
      <c r="B515" s="24"/>
      <c r="C515" s="24"/>
      <c r="D515" s="24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4" t="s">
        <v>21</v>
      </c>
      <c r="S515" s="127" t="s">
        <v>899</v>
      </c>
      <c r="T515" s="6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</row>
    <row r="516" ht="7.5" customHeight="1">
      <c r="A516" s="1"/>
      <c r="B516" s="24"/>
      <c r="C516" s="24"/>
      <c r="D516" s="24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20"/>
      <c r="S516" s="24"/>
      <c r="T516" s="6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</row>
    <row r="517" ht="7.5" customHeight="1">
      <c r="A517" s="1"/>
      <c r="B517" s="24"/>
      <c r="C517" s="24"/>
      <c r="D517" s="24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20"/>
      <c r="T517" s="6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</row>
    <row r="518" ht="7.5" customHeight="1">
      <c r="A518" s="1"/>
      <c r="B518" s="24"/>
      <c r="C518" s="24"/>
      <c r="D518" s="24"/>
      <c r="E518" s="135" t="s">
        <v>25</v>
      </c>
      <c r="F518" s="506">
        <v>5881.0</v>
      </c>
      <c r="G518" s="503">
        <f>ROUND(F518*mark_up,0)</f>
        <v>25818</v>
      </c>
      <c r="H518" s="137"/>
      <c r="I518" s="135" t="s">
        <v>25</v>
      </c>
      <c r="J518" s="137"/>
      <c r="K518" s="135" t="s">
        <v>25</v>
      </c>
      <c r="L518" s="136"/>
      <c r="M518" s="135" t="s">
        <v>25</v>
      </c>
      <c r="N518" s="136"/>
      <c r="O518" s="135" t="s">
        <v>25</v>
      </c>
      <c r="P518" s="136"/>
      <c r="Q518" s="135" t="s">
        <v>25</v>
      </c>
      <c r="R518" s="124" t="s">
        <v>21</v>
      </c>
      <c r="S518" s="127" t="s">
        <v>897</v>
      </c>
      <c r="T518" s="6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</row>
    <row r="519" ht="7.5" customHeight="1">
      <c r="A519" s="1"/>
      <c r="B519" s="24"/>
      <c r="C519" s="24"/>
      <c r="D519" s="24"/>
      <c r="E519" s="87"/>
      <c r="F519" s="87"/>
      <c r="G519" s="87"/>
      <c r="H519" s="87"/>
      <c r="I519" s="87"/>
      <c r="J519" s="87"/>
      <c r="K519" s="87"/>
      <c r="L519" s="138"/>
      <c r="M519" s="87"/>
      <c r="N519" s="138"/>
      <c r="O519" s="87"/>
      <c r="P519" s="138"/>
      <c r="Q519" s="87"/>
      <c r="R519" s="20"/>
      <c r="S519" s="20"/>
      <c r="T519" s="6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</row>
    <row r="520" ht="7.5" customHeight="1">
      <c r="A520" s="1"/>
      <c r="B520" s="24"/>
      <c r="C520" s="24"/>
      <c r="D520" s="24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4" t="s">
        <v>21</v>
      </c>
      <c r="S520" s="127" t="s">
        <v>773</v>
      </c>
      <c r="T520" s="6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</row>
    <row r="521" ht="7.5" customHeight="1">
      <c r="A521" s="1"/>
      <c r="B521" s="24"/>
      <c r="C521" s="24"/>
      <c r="D521" s="24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20"/>
      <c r="S521" s="20"/>
      <c r="T521" s="6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</row>
    <row r="522" ht="7.5" customHeight="1">
      <c r="A522" s="1"/>
      <c r="B522" s="24"/>
      <c r="C522" s="24"/>
      <c r="D522" s="24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4" t="s">
        <v>21</v>
      </c>
      <c r="S522" s="127" t="s">
        <v>774</v>
      </c>
      <c r="T522" s="6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</row>
    <row r="523" ht="7.5" customHeight="1">
      <c r="A523" s="1"/>
      <c r="B523" s="24"/>
      <c r="C523" s="24"/>
      <c r="D523" s="24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20"/>
      <c r="S523" s="20"/>
      <c r="T523" s="6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</row>
    <row r="524" ht="7.5" customHeight="1">
      <c r="A524" s="1"/>
      <c r="B524" s="24"/>
      <c r="C524" s="24"/>
      <c r="D524" s="24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4" t="s">
        <v>21</v>
      </c>
      <c r="S524" s="127" t="s">
        <v>891</v>
      </c>
      <c r="T524" s="6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</row>
    <row r="525" ht="7.5" customHeight="1">
      <c r="A525" s="1"/>
      <c r="B525" s="24"/>
      <c r="C525" s="20"/>
      <c r="D525" s="24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20"/>
      <c r="S525" s="20"/>
      <c r="T525" s="6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</row>
    <row r="526" ht="7.5" customHeight="1">
      <c r="A526" s="1"/>
      <c r="B526" s="24"/>
      <c r="C526" s="94" t="s">
        <v>780</v>
      </c>
      <c r="D526" s="24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9"/>
      <c r="T526" s="6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</row>
    <row r="527" ht="7.5" customHeight="1">
      <c r="A527" s="1"/>
      <c r="B527" s="24"/>
      <c r="C527" s="24"/>
      <c r="D527" s="24"/>
      <c r="E527" s="123"/>
      <c r="F527" s="123"/>
      <c r="G527" s="123"/>
      <c r="H527" s="123"/>
      <c r="I527" s="123"/>
      <c r="J527" s="123"/>
      <c r="K527" s="123"/>
      <c r="L527" s="123"/>
      <c r="M527" s="123"/>
      <c r="N527" s="126"/>
      <c r="O527" s="126"/>
      <c r="P527" s="126"/>
      <c r="Q527" s="126"/>
      <c r="R527" s="123"/>
      <c r="S527" s="123"/>
      <c r="T527" s="6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</row>
    <row r="528" ht="7.5" customHeight="1">
      <c r="A528" s="1"/>
      <c r="B528" s="98"/>
      <c r="C528" s="98"/>
      <c r="D528" s="98"/>
      <c r="E528" s="144"/>
      <c r="F528" s="144"/>
      <c r="G528" s="144"/>
      <c r="H528" s="144"/>
      <c r="I528" s="144"/>
      <c r="J528" s="144"/>
      <c r="K528" s="144"/>
      <c r="L528" s="144"/>
      <c r="M528" s="144"/>
      <c r="N528" s="143"/>
      <c r="O528" s="143"/>
      <c r="P528" s="143"/>
      <c r="Q528" s="143"/>
      <c r="R528" s="144"/>
      <c r="S528" s="144"/>
      <c r="T528" s="6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</row>
    <row r="529" ht="7.5" customHeight="1">
      <c r="A529" s="1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6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</row>
    <row r="530" ht="7.5" customHeight="1">
      <c r="A530" s="1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6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</row>
    <row r="531" ht="7.5" customHeight="1">
      <c r="A531" s="1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6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</row>
    <row r="532" ht="7.5" customHeight="1">
      <c r="A532" s="1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6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</row>
    <row r="533" ht="7.5" customHeight="1">
      <c r="A533" s="1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6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</row>
    <row r="534" ht="7.5" customHeight="1">
      <c r="A534" s="1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6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</row>
    <row r="535" ht="7.5" customHeight="1">
      <c r="A535" s="1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6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</row>
    <row r="536" ht="7.5" customHeight="1">
      <c r="A536" s="1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6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</row>
    <row r="537" ht="7.5" customHeight="1">
      <c r="A537" s="1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6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</row>
    <row r="538" ht="7.5" customHeight="1">
      <c r="A538" s="1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6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</row>
    <row r="539" ht="7.5" customHeight="1">
      <c r="A539" s="1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6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</row>
    <row r="540" ht="7.5" customHeight="1">
      <c r="A540" s="1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6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</row>
    <row r="541" ht="7.5" customHeight="1">
      <c r="A541" s="1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6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</row>
    <row r="542" ht="7.5" customHeight="1">
      <c r="A542" s="1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6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</row>
    <row r="543" ht="7.5" customHeight="1">
      <c r="A543" s="1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6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</row>
    <row r="544" ht="7.5" customHeight="1">
      <c r="A544" s="1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6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</row>
    <row r="545" ht="7.5" customHeight="1">
      <c r="A545" s="1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6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</row>
    <row r="546" ht="7.5" customHeight="1">
      <c r="A546" s="1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6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</row>
    <row r="547" ht="11.25" customHeight="1">
      <c r="A547" s="1"/>
      <c r="B547" s="113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5"/>
      <c r="S547" s="165" t="s">
        <v>43</v>
      </c>
      <c r="T547" s="6"/>
      <c r="U547" s="25"/>
      <c r="V547" s="535"/>
      <c r="W547" s="535"/>
      <c r="X547" s="535"/>
      <c r="Y547" s="535"/>
      <c r="Z547" s="535"/>
      <c r="AA547" s="535"/>
      <c r="AB547" s="535"/>
      <c r="AC547" s="535"/>
      <c r="AD547" s="535"/>
      <c r="AE547" s="535"/>
      <c r="AF547" s="535"/>
      <c r="AG547" s="535"/>
      <c r="AH547" s="535"/>
      <c r="AI547" s="535"/>
      <c r="AJ547" s="535"/>
      <c r="AK547" s="535"/>
      <c r="AL547" s="535"/>
      <c r="AM547" s="535"/>
    </row>
    <row r="548" ht="11.25" customHeight="1">
      <c r="A548" s="1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7"/>
      <c r="T548" s="6"/>
      <c r="U548" s="6"/>
      <c r="V548" s="535"/>
      <c r="W548" s="535"/>
      <c r="X548" s="535"/>
      <c r="Y548" s="535"/>
      <c r="Z548" s="535"/>
      <c r="AA548" s="535"/>
      <c r="AB548" s="535"/>
      <c r="AC548" s="535"/>
      <c r="AD548" s="535"/>
      <c r="AE548" s="535"/>
      <c r="AF548" s="535"/>
      <c r="AG548" s="535"/>
      <c r="AH548" s="535"/>
      <c r="AI548" s="535"/>
      <c r="AJ548" s="535"/>
      <c r="AK548" s="535"/>
      <c r="AL548" s="535"/>
      <c r="AM548" s="535"/>
    </row>
    <row r="549" ht="11.25" customHeight="1">
      <c r="A549" s="1"/>
      <c r="B549" s="117" t="s">
        <v>900</v>
      </c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9"/>
      <c r="T549" s="6"/>
      <c r="U549" s="25"/>
      <c r="V549" s="535"/>
      <c r="W549" s="535"/>
      <c r="X549" s="535"/>
      <c r="Y549" s="535"/>
      <c r="Z549" s="535"/>
      <c r="AA549" s="535"/>
      <c r="AB549" s="535"/>
      <c r="AC549" s="535"/>
      <c r="AD549" s="535"/>
      <c r="AE549" s="535"/>
      <c r="AF549" s="535"/>
      <c r="AG549" s="535"/>
      <c r="AH549" s="535"/>
      <c r="AI549" s="535"/>
      <c r="AJ549" s="535"/>
      <c r="AK549" s="535"/>
      <c r="AL549" s="535"/>
      <c r="AM549" s="535"/>
    </row>
    <row r="550" ht="61.5" customHeight="1">
      <c r="A550" s="1"/>
      <c r="B550" s="2"/>
      <c r="C550" s="3"/>
      <c r="D550" s="3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2" t="s">
        <v>824</v>
      </c>
      <c r="P550" s="63"/>
      <c r="Q550" s="63"/>
      <c r="R550" s="63"/>
      <c r="S550" s="64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ht="34.5" customHeight="1">
      <c r="A551" s="1"/>
      <c r="B551" s="65" t="s">
        <v>6</v>
      </c>
      <c r="C551" s="65" t="s">
        <v>7</v>
      </c>
      <c r="D551" s="65" t="s">
        <v>8</v>
      </c>
      <c r="E551" s="65" t="s">
        <v>9</v>
      </c>
      <c r="F551" s="66" t="s">
        <v>10</v>
      </c>
      <c r="G551" s="67" t="s">
        <v>11</v>
      </c>
      <c r="H551" s="66" t="s">
        <v>10</v>
      </c>
      <c r="I551" s="67" t="s">
        <v>12</v>
      </c>
      <c r="J551" s="66" t="s">
        <v>10</v>
      </c>
      <c r="K551" s="67" t="s">
        <v>13</v>
      </c>
      <c r="L551" s="66" t="s">
        <v>10</v>
      </c>
      <c r="M551" s="67" t="s">
        <v>14</v>
      </c>
      <c r="N551" s="66" t="s">
        <v>10</v>
      </c>
      <c r="O551" s="67" t="s">
        <v>15</v>
      </c>
      <c r="P551" s="66" t="s">
        <v>10</v>
      </c>
      <c r="Q551" s="67" t="s">
        <v>16</v>
      </c>
      <c r="R551" s="68" t="s">
        <v>17</v>
      </c>
      <c r="S551" s="69"/>
      <c r="T551" s="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</row>
    <row r="552" ht="7.5" customHeight="1">
      <c r="A552" s="1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6"/>
      <c r="U552" s="25"/>
      <c r="V552" s="25"/>
      <c r="W552" s="25"/>
      <c r="X552" s="533"/>
      <c r="Y552" s="533"/>
      <c r="Z552" s="533"/>
      <c r="AA552" s="533"/>
      <c r="AB552" s="533"/>
      <c r="AC552" s="533"/>
      <c r="AD552" s="533"/>
      <c r="AE552" s="533"/>
      <c r="AF552" s="533"/>
      <c r="AG552" s="533"/>
      <c r="AH552" s="533"/>
      <c r="AI552" s="533"/>
      <c r="AJ552" s="533"/>
      <c r="AK552" s="533"/>
      <c r="AL552" s="533"/>
      <c r="AM552" s="533"/>
    </row>
    <row r="553" ht="7.5" customHeight="1">
      <c r="A553" s="1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6"/>
      <c r="U553" s="25"/>
      <c r="V553" s="25"/>
      <c r="W553" s="25"/>
      <c r="X553" s="533"/>
      <c r="Y553" s="533"/>
      <c r="Z553" s="533"/>
      <c r="AA553" s="533"/>
      <c r="AB553" s="533"/>
      <c r="AC553" s="533"/>
      <c r="AD553" s="533"/>
      <c r="AE553" s="533"/>
      <c r="AF553" s="533"/>
      <c r="AG553" s="533"/>
      <c r="AH553" s="533"/>
      <c r="AI553" s="533"/>
      <c r="AJ553" s="533"/>
      <c r="AK553" s="533"/>
      <c r="AL553" s="533"/>
      <c r="AM553" s="533"/>
    </row>
    <row r="554" ht="7.5" customHeight="1">
      <c r="A554" s="1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6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</row>
    <row r="555" ht="7.5" customHeight="1">
      <c r="A555" s="1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6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</row>
    <row r="556" ht="7.5" customHeight="1">
      <c r="A556" s="1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6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</row>
    <row r="557" ht="7.5" customHeight="1">
      <c r="A557" s="1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6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</row>
    <row r="558" ht="7.5" customHeight="1">
      <c r="A558" s="1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6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</row>
    <row r="559" ht="7.5" customHeight="1">
      <c r="A559" s="1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6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</row>
    <row r="560" ht="7.5" customHeight="1">
      <c r="A560" s="1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6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</row>
    <row r="561" ht="7.5" customHeight="1">
      <c r="A561" s="1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6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</row>
    <row r="562" ht="7.5" customHeight="1">
      <c r="A562" s="1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6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</row>
    <row r="563" ht="7.5" customHeight="1">
      <c r="A563" s="1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6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</row>
    <row r="564" ht="7.5" customHeight="1">
      <c r="A564" s="1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6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</row>
    <row r="565" ht="7.5" customHeight="1">
      <c r="A565" s="1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6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</row>
    <row r="566" ht="7.5" customHeight="1">
      <c r="A566" s="25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6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</row>
    <row r="567" ht="7.5" customHeight="1">
      <c r="A567" s="25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6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</row>
    <row r="568" ht="7.5" customHeight="1">
      <c r="A568" s="25"/>
      <c r="B568" s="550" t="s">
        <v>901</v>
      </c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239"/>
      <c r="T568" s="6"/>
      <c r="U568" s="25"/>
      <c r="V568" s="538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</row>
    <row r="569" ht="7.5" customHeight="1">
      <c r="A569" s="1"/>
      <c r="B569" s="356"/>
      <c r="S569" s="357"/>
      <c r="T569" s="6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</row>
    <row r="570" ht="7.5" customHeight="1">
      <c r="A570" s="1"/>
      <c r="B570" s="356"/>
      <c r="S570" s="357"/>
      <c r="T570" s="6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</row>
    <row r="571" ht="7.5" customHeight="1">
      <c r="A571" s="1"/>
      <c r="B571" s="356"/>
      <c r="S571" s="357"/>
      <c r="T571" s="6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</row>
    <row r="572" ht="7.5" customHeight="1">
      <c r="A572" s="1"/>
      <c r="B572" s="356"/>
      <c r="S572" s="357"/>
      <c r="T572" s="6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</row>
    <row r="573" ht="7.5" customHeight="1">
      <c r="A573" s="1"/>
      <c r="B573" s="356"/>
      <c r="S573" s="357"/>
      <c r="T573" s="6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</row>
    <row r="574" ht="7.5" customHeight="1">
      <c r="A574" s="1"/>
      <c r="B574" s="356"/>
      <c r="S574" s="357"/>
      <c r="T574" s="6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</row>
    <row r="575" ht="7.5" customHeight="1">
      <c r="A575" s="1"/>
      <c r="B575" s="356"/>
      <c r="S575" s="357"/>
      <c r="T575" s="6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</row>
    <row r="576" ht="7.5" customHeight="1">
      <c r="A576" s="1"/>
      <c r="B576" s="356"/>
      <c r="S576" s="357"/>
      <c r="T576" s="6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</row>
    <row r="577" ht="7.5" customHeight="1">
      <c r="A577" s="1"/>
      <c r="B577" s="356"/>
      <c r="S577" s="357"/>
      <c r="T577" s="6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</row>
    <row r="578" ht="7.5" customHeight="1">
      <c r="A578" s="1"/>
      <c r="B578" s="356"/>
      <c r="S578" s="357"/>
      <c r="T578" s="6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</row>
    <row r="579" ht="7.5" customHeight="1">
      <c r="A579" s="1"/>
      <c r="B579" s="356"/>
      <c r="S579" s="357"/>
      <c r="T579" s="6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</row>
    <row r="580" ht="7.5" customHeight="1">
      <c r="A580" s="1"/>
      <c r="B580" s="356"/>
      <c r="S580" s="357"/>
      <c r="T580" s="6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</row>
    <row r="581" ht="7.5" customHeight="1">
      <c r="A581" s="1"/>
      <c r="B581" s="356"/>
      <c r="S581" s="357"/>
      <c r="T581" s="6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</row>
    <row r="582" ht="7.5" customHeight="1">
      <c r="A582" s="1"/>
      <c r="B582" s="356"/>
      <c r="S582" s="357"/>
      <c r="T582" s="6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</row>
    <row r="583" ht="7.5" customHeight="1">
      <c r="A583" s="1"/>
      <c r="B583" s="356"/>
      <c r="S583" s="357"/>
      <c r="T583" s="6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</row>
    <row r="584" ht="7.5" customHeight="1">
      <c r="A584" s="1"/>
      <c r="B584" s="356"/>
      <c r="S584" s="357"/>
      <c r="T584" s="6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</row>
    <row r="585" ht="7.5" customHeight="1">
      <c r="A585" s="1"/>
      <c r="B585" s="356"/>
      <c r="S585" s="357"/>
      <c r="T585" s="6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</row>
    <row r="586" ht="7.5" customHeight="1">
      <c r="A586" s="1"/>
      <c r="B586" s="356"/>
      <c r="S586" s="357"/>
      <c r="T586" s="6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</row>
    <row r="587" ht="7.5" customHeight="1">
      <c r="A587" s="1"/>
      <c r="B587" s="356"/>
      <c r="S587" s="357"/>
      <c r="T587" s="6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</row>
    <row r="588" ht="7.5" customHeight="1">
      <c r="A588" s="1"/>
      <c r="B588" s="356"/>
      <c r="S588" s="357"/>
      <c r="T588" s="6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</row>
    <row r="589" ht="7.5" customHeight="1">
      <c r="A589" s="1"/>
      <c r="B589" s="356"/>
      <c r="S589" s="357"/>
      <c r="T589" s="6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</row>
    <row r="590" ht="7.5" customHeight="1">
      <c r="A590" s="1"/>
      <c r="B590" s="356"/>
      <c r="S590" s="357"/>
      <c r="T590" s="6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</row>
    <row r="591" ht="7.5" customHeight="1">
      <c r="A591" s="1"/>
      <c r="B591" s="356"/>
      <c r="S591" s="357"/>
      <c r="T591" s="6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</row>
    <row r="592" ht="7.5" customHeight="1">
      <c r="A592" s="1"/>
      <c r="B592" s="240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41"/>
      <c r="T592" s="6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</row>
    <row r="593" ht="7.5" customHeight="1">
      <c r="A593" s="1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6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</row>
    <row r="594" ht="7.5" customHeight="1">
      <c r="A594" s="1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6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</row>
    <row r="595" ht="7.5" customHeight="1">
      <c r="A595" s="1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6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</row>
    <row r="596" ht="7.5" customHeight="1">
      <c r="A596" s="1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6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</row>
    <row r="597" ht="7.5" customHeight="1">
      <c r="A597" s="1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6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</row>
    <row r="598" ht="7.5" customHeight="1">
      <c r="A598" s="1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6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</row>
    <row r="599" ht="7.5" customHeight="1">
      <c r="A599" s="1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6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</row>
    <row r="600" ht="7.5" customHeight="1">
      <c r="A600" s="1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6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</row>
    <row r="601" ht="7.5" customHeight="1">
      <c r="A601" s="1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6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</row>
    <row r="602" ht="7.5" customHeight="1">
      <c r="A602" s="1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6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</row>
    <row r="603" ht="7.5" customHeight="1">
      <c r="A603" s="1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6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</row>
    <row r="604" ht="7.5" customHeight="1">
      <c r="A604" s="1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6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</row>
    <row r="605" ht="7.5" customHeight="1">
      <c r="A605" s="1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6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</row>
    <row r="606" ht="7.5" customHeight="1">
      <c r="A606" s="1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6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</row>
    <row r="607" ht="7.5" customHeight="1">
      <c r="A607" s="1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6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</row>
    <row r="608" ht="11.25" customHeight="1">
      <c r="A608" s="1"/>
      <c r="B608" s="113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5"/>
      <c r="S608" s="165" t="s">
        <v>43</v>
      </c>
      <c r="T608" s="6"/>
      <c r="U608" s="25"/>
      <c r="V608" s="535"/>
      <c r="W608" s="535"/>
      <c r="X608" s="535"/>
      <c r="Y608" s="535"/>
      <c r="Z608" s="535"/>
      <c r="AA608" s="535"/>
      <c r="AB608" s="535"/>
      <c r="AC608" s="535"/>
      <c r="AD608" s="535"/>
      <c r="AE608" s="535"/>
      <c r="AF608" s="535"/>
      <c r="AG608" s="535"/>
      <c r="AH608" s="535"/>
      <c r="AI608" s="535"/>
      <c r="AJ608" s="535"/>
      <c r="AK608" s="535"/>
      <c r="AL608" s="535"/>
      <c r="AM608" s="535"/>
    </row>
    <row r="609" ht="11.25" customHeight="1">
      <c r="A609" s="1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7"/>
      <c r="T609" s="6"/>
      <c r="U609" s="6"/>
      <c r="V609" s="535"/>
      <c r="W609" s="535"/>
      <c r="X609" s="535"/>
      <c r="Y609" s="535"/>
      <c r="Z609" s="535"/>
      <c r="AA609" s="535"/>
      <c r="AB609" s="535"/>
      <c r="AC609" s="535"/>
      <c r="AD609" s="535"/>
      <c r="AE609" s="535"/>
      <c r="AF609" s="535"/>
      <c r="AG609" s="535"/>
      <c r="AH609" s="535"/>
      <c r="AI609" s="535"/>
      <c r="AJ609" s="535"/>
      <c r="AK609" s="535"/>
      <c r="AL609" s="535"/>
      <c r="AM609" s="535"/>
    </row>
    <row r="610" ht="11.25" customHeight="1">
      <c r="A610" s="1"/>
      <c r="B610" s="117" t="s">
        <v>902</v>
      </c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9"/>
      <c r="T610" s="6"/>
      <c r="U610" s="25"/>
      <c r="V610" s="535"/>
      <c r="W610" s="535"/>
      <c r="X610" s="535"/>
      <c r="Y610" s="535"/>
      <c r="Z610" s="535"/>
      <c r="AA610" s="535"/>
      <c r="AB610" s="535"/>
      <c r="AC610" s="535"/>
      <c r="AD610" s="535"/>
      <c r="AE610" s="535"/>
      <c r="AF610" s="535"/>
      <c r="AG610" s="535"/>
      <c r="AH610" s="535"/>
      <c r="AI610" s="535"/>
      <c r="AJ610" s="535"/>
      <c r="AK610" s="535"/>
      <c r="AL610" s="535"/>
      <c r="AM610" s="535"/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2">
    <mergeCell ref="V4:V5"/>
    <mergeCell ref="W4:W5"/>
    <mergeCell ref="V6:V7"/>
    <mergeCell ref="W6:W7"/>
    <mergeCell ref="R8:R9"/>
    <mergeCell ref="S8:S9"/>
    <mergeCell ref="R10:R11"/>
    <mergeCell ref="S10:S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D16:D17"/>
    <mergeCell ref="E16:E17"/>
    <mergeCell ref="F16:F17"/>
    <mergeCell ref="G16:G17"/>
    <mergeCell ref="H16:H17"/>
    <mergeCell ref="I16:I17"/>
    <mergeCell ref="J16:J17"/>
    <mergeCell ref="K16:K17"/>
    <mergeCell ref="R38:R39"/>
    <mergeCell ref="R41:R42"/>
    <mergeCell ref="R18:R19"/>
    <mergeCell ref="S18:S19"/>
    <mergeCell ref="R31:R32"/>
    <mergeCell ref="S31:S35"/>
    <mergeCell ref="R36:R37"/>
    <mergeCell ref="S36:S37"/>
    <mergeCell ref="S38:S40"/>
    <mergeCell ref="S64:S68"/>
    <mergeCell ref="R69:R70"/>
    <mergeCell ref="S69:S70"/>
    <mergeCell ref="R71:R72"/>
    <mergeCell ref="S71:S73"/>
    <mergeCell ref="S74:S76"/>
    <mergeCell ref="Q76:Q77"/>
    <mergeCell ref="Q78:Q79"/>
    <mergeCell ref="R99:R100"/>
    <mergeCell ref="S99:S100"/>
    <mergeCell ref="R101:R102"/>
    <mergeCell ref="S101:S103"/>
    <mergeCell ref="Q103:Q104"/>
    <mergeCell ref="R104:R105"/>
    <mergeCell ref="S104:S106"/>
    <mergeCell ref="R74:R75"/>
    <mergeCell ref="R77:R78"/>
    <mergeCell ref="S77:S81"/>
    <mergeCell ref="R82:R83"/>
    <mergeCell ref="S82:S84"/>
    <mergeCell ref="R94:R95"/>
    <mergeCell ref="S94:S98"/>
    <mergeCell ref="N42:N43"/>
    <mergeCell ref="O42:O43"/>
    <mergeCell ref="G42:G43"/>
    <mergeCell ref="H42:H43"/>
    <mergeCell ref="I42:I43"/>
    <mergeCell ref="J42:J43"/>
    <mergeCell ref="K42:K43"/>
    <mergeCell ref="L42:L43"/>
    <mergeCell ref="M42:M43"/>
    <mergeCell ref="L44:L45"/>
    <mergeCell ref="M44:M45"/>
    <mergeCell ref="D44:D45"/>
    <mergeCell ref="E44:E45"/>
    <mergeCell ref="G44:G45"/>
    <mergeCell ref="H44:H45"/>
    <mergeCell ref="I44:I45"/>
    <mergeCell ref="J44:J45"/>
    <mergeCell ref="K44:K45"/>
    <mergeCell ref="J103:J104"/>
    <mergeCell ref="K103:K104"/>
    <mergeCell ref="D90:D93"/>
    <mergeCell ref="D103:D104"/>
    <mergeCell ref="E103:E104"/>
    <mergeCell ref="F103:F104"/>
    <mergeCell ref="G103:G104"/>
    <mergeCell ref="H103:H104"/>
    <mergeCell ref="I103:I104"/>
    <mergeCell ref="I105:I106"/>
    <mergeCell ref="J105:J106"/>
    <mergeCell ref="N103:N104"/>
    <mergeCell ref="O103:O104"/>
    <mergeCell ref="D105:D106"/>
    <mergeCell ref="E105:E106"/>
    <mergeCell ref="F105:F106"/>
    <mergeCell ref="G105:G106"/>
    <mergeCell ref="H105:H106"/>
    <mergeCell ref="C27:C30"/>
    <mergeCell ref="D27:D30"/>
    <mergeCell ref="B31:B58"/>
    <mergeCell ref="D42:D43"/>
    <mergeCell ref="E42:E43"/>
    <mergeCell ref="F42:F43"/>
    <mergeCell ref="F44:F45"/>
    <mergeCell ref="N76:N77"/>
    <mergeCell ref="O76:O77"/>
    <mergeCell ref="P76:P77"/>
    <mergeCell ref="G76:G77"/>
    <mergeCell ref="H76:H77"/>
    <mergeCell ref="I76:I77"/>
    <mergeCell ref="J76:J77"/>
    <mergeCell ref="K76:K77"/>
    <mergeCell ref="L76:L77"/>
    <mergeCell ref="M76:M77"/>
    <mergeCell ref="D78:D79"/>
    <mergeCell ref="E78:E79"/>
    <mergeCell ref="G78:G79"/>
    <mergeCell ref="H78:H79"/>
    <mergeCell ref="I78:I79"/>
    <mergeCell ref="J78:J79"/>
    <mergeCell ref="K78:K79"/>
    <mergeCell ref="B125:B146"/>
    <mergeCell ref="C125:C142"/>
    <mergeCell ref="C143:C146"/>
    <mergeCell ref="D143:D146"/>
    <mergeCell ref="D135:D136"/>
    <mergeCell ref="E135:E136"/>
    <mergeCell ref="F135:F136"/>
    <mergeCell ref="G135:G136"/>
    <mergeCell ref="H135:H136"/>
    <mergeCell ref="I135:I136"/>
    <mergeCell ref="J135:J136"/>
    <mergeCell ref="R135:R136"/>
    <mergeCell ref="B181:R181"/>
    <mergeCell ref="B183:S183"/>
    <mergeCell ref="B184:D184"/>
    <mergeCell ref="O184:S184"/>
    <mergeCell ref="R185:S185"/>
    <mergeCell ref="K135:K136"/>
    <mergeCell ref="L135:L136"/>
    <mergeCell ref="M135:M136"/>
    <mergeCell ref="N135:N136"/>
    <mergeCell ref="O135:O136"/>
    <mergeCell ref="P135:P136"/>
    <mergeCell ref="Q135:Q136"/>
    <mergeCell ref="S140:S142"/>
    <mergeCell ref="S143:S145"/>
    <mergeCell ref="S130:S131"/>
    <mergeCell ref="S132:S134"/>
    <mergeCell ref="S135:S137"/>
    <mergeCell ref="R138:R139"/>
    <mergeCell ref="S138:S139"/>
    <mergeCell ref="R140:R141"/>
    <mergeCell ref="R143:R144"/>
    <mergeCell ref="P161:P162"/>
    <mergeCell ref="Q161:Q162"/>
    <mergeCell ref="R157:R158"/>
    <mergeCell ref="N159:N160"/>
    <mergeCell ref="O159:O160"/>
    <mergeCell ref="P159:P160"/>
    <mergeCell ref="Q159:Q160"/>
    <mergeCell ref="N161:N162"/>
    <mergeCell ref="O161:O162"/>
    <mergeCell ref="R163:R164"/>
    <mergeCell ref="R168:R169"/>
    <mergeCell ref="R186:R187"/>
    <mergeCell ref="R189:R190"/>
    <mergeCell ref="R191:R192"/>
    <mergeCell ref="R194:R195"/>
    <mergeCell ref="Q198:Q199"/>
    <mergeCell ref="R147:R148"/>
    <mergeCell ref="S147:S151"/>
    <mergeCell ref="R152:R153"/>
    <mergeCell ref="S152:S153"/>
    <mergeCell ref="R154:R155"/>
    <mergeCell ref="S154:S156"/>
    <mergeCell ref="R160:R161"/>
    <mergeCell ref="S157:S159"/>
    <mergeCell ref="S160:S162"/>
    <mergeCell ref="S163:S167"/>
    <mergeCell ref="S168:S170"/>
    <mergeCell ref="S181:S182"/>
    <mergeCell ref="S186:S188"/>
    <mergeCell ref="S189:S190"/>
    <mergeCell ref="S197:S199"/>
    <mergeCell ref="C31:C54"/>
    <mergeCell ref="C55:C58"/>
    <mergeCell ref="B64:B93"/>
    <mergeCell ref="D76:D77"/>
    <mergeCell ref="E76:E77"/>
    <mergeCell ref="F76:F77"/>
    <mergeCell ref="F78:F79"/>
    <mergeCell ref="C64:C89"/>
    <mergeCell ref="C90:C93"/>
    <mergeCell ref="B94:B119"/>
    <mergeCell ref="C94:C115"/>
    <mergeCell ref="C116:C119"/>
    <mergeCell ref="D116:D119"/>
    <mergeCell ref="B123:D123"/>
    <mergeCell ref="I159:I160"/>
    <mergeCell ref="J159:J160"/>
    <mergeCell ref="K159:K160"/>
    <mergeCell ref="L159:L160"/>
    <mergeCell ref="M159:M160"/>
    <mergeCell ref="D161:D162"/>
    <mergeCell ref="E161:E162"/>
    <mergeCell ref="F161:F162"/>
    <mergeCell ref="G161:G162"/>
    <mergeCell ref="I161:I162"/>
    <mergeCell ref="J161:J162"/>
    <mergeCell ref="K161:K162"/>
    <mergeCell ref="L161:L162"/>
    <mergeCell ref="M161:M162"/>
    <mergeCell ref="G196:G197"/>
    <mergeCell ref="H196:H197"/>
    <mergeCell ref="I196:I197"/>
    <mergeCell ref="J196:J197"/>
    <mergeCell ref="K196:K197"/>
    <mergeCell ref="L196:L197"/>
    <mergeCell ref="M196:M197"/>
    <mergeCell ref="D198:D199"/>
    <mergeCell ref="E198:E199"/>
    <mergeCell ref="I198:I199"/>
    <mergeCell ref="J198:J199"/>
    <mergeCell ref="K198:K199"/>
    <mergeCell ref="L198:L199"/>
    <mergeCell ref="M198:M199"/>
    <mergeCell ref="B147:B180"/>
    <mergeCell ref="D159:D160"/>
    <mergeCell ref="E159:E160"/>
    <mergeCell ref="F159:F160"/>
    <mergeCell ref="G159:G160"/>
    <mergeCell ref="H159:H160"/>
    <mergeCell ref="H161:H162"/>
    <mergeCell ref="D177:D180"/>
    <mergeCell ref="C147:C175"/>
    <mergeCell ref="C177:C180"/>
    <mergeCell ref="B186:B213"/>
    <mergeCell ref="C186:C209"/>
    <mergeCell ref="D196:D197"/>
    <mergeCell ref="E196:E197"/>
    <mergeCell ref="F196:F197"/>
    <mergeCell ref="H225:H226"/>
    <mergeCell ref="I225:I226"/>
    <mergeCell ref="F198:F199"/>
    <mergeCell ref="G198:G199"/>
    <mergeCell ref="H198:H199"/>
    <mergeCell ref="G222:G224"/>
    <mergeCell ref="I222:I224"/>
    <mergeCell ref="F225:F226"/>
    <mergeCell ref="G225:G226"/>
    <mergeCell ref="C210:C213"/>
    <mergeCell ref="D210:D213"/>
    <mergeCell ref="B214:B241"/>
    <mergeCell ref="C214:C238"/>
    <mergeCell ref="D214:D238"/>
    <mergeCell ref="E225:E226"/>
    <mergeCell ref="C239:C241"/>
    <mergeCell ref="B247:B274"/>
    <mergeCell ref="D247:D274"/>
    <mergeCell ref="G257:G259"/>
    <mergeCell ref="I257:I259"/>
    <mergeCell ref="E260:E261"/>
    <mergeCell ref="F260:F261"/>
    <mergeCell ref="I260:I261"/>
    <mergeCell ref="M345:M346"/>
    <mergeCell ref="H347:H348"/>
    <mergeCell ref="I347:I348"/>
    <mergeCell ref="J347:J348"/>
    <mergeCell ref="K347:K348"/>
    <mergeCell ref="L347:L348"/>
    <mergeCell ref="M347:M348"/>
    <mergeCell ref="G320:G321"/>
    <mergeCell ref="I320:I321"/>
    <mergeCell ref="J320:J321"/>
    <mergeCell ref="K320:K321"/>
    <mergeCell ref="L320:L321"/>
    <mergeCell ref="M320:M321"/>
    <mergeCell ref="M334:M338"/>
    <mergeCell ref="B369:B396"/>
    <mergeCell ref="C397:C421"/>
    <mergeCell ref="D397:D424"/>
    <mergeCell ref="E410:E411"/>
    <mergeCell ref="F410:F411"/>
    <mergeCell ref="G410:G411"/>
    <mergeCell ref="C422:C424"/>
    <mergeCell ref="F432:F433"/>
    <mergeCell ref="B397:B424"/>
    <mergeCell ref="C430:C454"/>
    <mergeCell ref="D430:D457"/>
    <mergeCell ref="E443:E444"/>
    <mergeCell ref="F443:F444"/>
    <mergeCell ref="G443:G444"/>
    <mergeCell ref="C455:C457"/>
    <mergeCell ref="F460:F461"/>
    <mergeCell ref="H471:H472"/>
    <mergeCell ref="I471:I472"/>
    <mergeCell ref="J471:J472"/>
    <mergeCell ref="K471:K472"/>
    <mergeCell ref="M471:M472"/>
    <mergeCell ref="B430:B457"/>
    <mergeCell ref="C458:C482"/>
    <mergeCell ref="D458:D485"/>
    <mergeCell ref="E471:E472"/>
    <mergeCell ref="F471:F472"/>
    <mergeCell ref="G471:G472"/>
    <mergeCell ref="C483:C485"/>
    <mergeCell ref="H500:H501"/>
    <mergeCell ref="I500:I501"/>
    <mergeCell ref="J500:J501"/>
    <mergeCell ref="K500:K501"/>
    <mergeCell ref="M500:M501"/>
    <mergeCell ref="B458:B485"/>
    <mergeCell ref="C491:C506"/>
    <mergeCell ref="D491:D509"/>
    <mergeCell ref="E500:E501"/>
    <mergeCell ref="F500:F501"/>
    <mergeCell ref="G500:G501"/>
    <mergeCell ref="C507:C509"/>
    <mergeCell ref="H518:H519"/>
    <mergeCell ref="I518:I519"/>
    <mergeCell ref="J518:J519"/>
    <mergeCell ref="K518:K519"/>
    <mergeCell ref="M518:M519"/>
    <mergeCell ref="B491:B509"/>
    <mergeCell ref="B510:B528"/>
    <mergeCell ref="C510:C525"/>
    <mergeCell ref="D510:D528"/>
    <mergeCell ref="E518:E519"/>
    <mergeCell ref="F518:F519"/>
    <mergeCell ref="G518:G519"/>
    <mergeCell ref="C526:C528"/>
    <mergeCell ref="C247:C271"/>
    <mergeCell ref="C272:C274"/>
    <mergeCell ref="B275:B302"/>
    <mergeCell ref="D275:D302"/>
    <mergeCell ref="E275:E302"/>
    <mergeCell ref="F288:F289"/>
    <mergeCell ref="G288:G289"/>
    <mergeCell ref="C275:C299"/>
    <mergeCell ref="C300:C302"/>
    <mergeCell ref="C308:C330"/>
    <mergeCell ref="D308:D333"/>
    <mergeCell ref="E320:E321"/>
    <mergeCell ref="F320:F321"/>
    <mergeCell ref="C331:C333"/>
    <mergeCell ref="B308:B333"/>
    <mergeCell ref="C334:C360"/>
    <mergeCell ref="D334:D363"/>
    <mergeCell ref="E334:E363"/>
    <mergeCell ref="F347:F348"/>
    <mergeCell ref="G347:G348"/>
    <mergeCell ref="C361:C363"/>
    <mergeCell ref="F371:F372"/>
    <mergeCell ref="H382:H383"/>
    <mergeCell ref="I382:I383"/>
    <mergeCell ref="J382:J383"/>
    <mergeCell ref="K382:K383"/>
    <mergeCell ref="M382:M383"/>
    <mergeCell ref="B334:B363"/>
    <mergeCell ref="C369:C393"/>
    <mergeCell ref="D369:D396"/>
    <mergeCell ref="E382:E383"/>
    <mergeCell ref="F382:F383"/>
    <mergeCell ref="G382:G383"/>
    <mergeCell ref="C394:C396"/>
    <mergeCell ref="F399:F400"/>
    <mergeCell ref="H410:H411"/>
    <mergeCell ref="I410:I411"/>
    <mergeCell ref="J410:J411"/>
    <mergeCell ref="K410:K411"/>
    <mergeCell ref="M410:M411"/>
    <mergeCell ref="H443:H444"/>
    <mergeCell ref="I443:I444"/>
    <mergeCell ref="J443:J444"/>
    <mergeCell ref="K443:K444"/>
    <mergeCell ref="M443:M444"/>
    <mergeCell ref="R385:R386"/>
    <mergeCell ref="R387:R388"/>
    <mergeCell ref="R397:R398"/>
    <mergeCell ref="R346:R347"/>
    <mergeCell ref="R350:R351"/>
    <mergeCell ref="R374:R375"/>
    <mergeCell ref="R379:R380"/>
    <mergeCell ref="S379:S381"/>
    <mergeCell ref="S382:S384"/>
    <mergeCell ref="S385:S386"/>
    <mergeCell ref="S387:S391"/>
    <mergeCell ref="S397:S398"/>
    <mergeCell ref="R399:R400"/>
    <mergeCell ref="S399:S401"/>
    <mergeCell ref="R402:R403"/>
    <mergeCell ref="S402:S406"/>
    <mergeCell ref="R407:R408"/>
    <mergeCell ref="S407:S409"/>
    <mergeCell ref="S410:S412"/>
    <mergeCell ref="R413:R414"/>
    <mergeCell ref="S413:S414"/>
    <mergeCell ref="R415:R416"/>
    <mergeCell ref="S415:S419"/>
    <mergeCell ref="S425:S426"/>
    <mergeCell ref="S435:S439"/>
    <mergeCell ref="S440:S442"/>
    <mergeCell ref="S443:S445"/>
    <mergeCell ref="R429:S429"/>
    <mergeCell ref="R430:R431"/>
    <mergeCell ref="S430:S431"/>
    <mergeCell ref="R432:R433"/>
    <mergeCell ref="S432:S434"/>
    <mergeCell ref="R435:R436"/>
    <mergeCell ref="R440:R441"/>
    <mergeCell ref="R460:R461"/>
    <mergeCell ref="R463:R464"/>
    <mergeCell ref="R446:R447"/>
    <mergeCell ref="S446:S448"/>
    <mergeCell ref="R449:R450"/>
    <mergeCell ref="S449:S450"/>
    <mergeCell ref="R458:R459"/>
    <mergeCell ref="S458:S459"/>
    <mergeCell ref="S460:S462"/>
    <mergeCell ref="R491:R492"/>
    <mergeCell ref="R496:R497"/>
    <mergeCell ref="R499:R500"/>
    <mergeCell ref="S463:S467"/>
    <mergeCell ref="R468:R469"/>
    <mergeCell ref="S468:S470"/>
    <mergeCell ref="S471:S473"/>
    <mergeCell ref="R474:R475"/>
    <mergeCell ref="S474:S475"/>
    <mergeCell ref="S491:S495"/>
    <mergeCell ref="S496:S498"/>
    <mergeCell ref="S499:S500"/>
    <mergeCell ref="R501:R502"/>
    <mergeCell ref="S501:S502"/>
    <mergeCell ref="R503:R504"/>
    <mergeCell ref="S503:S504"/>
    <mergeCell ref="S505:S506"/>
    <mergeCell ref="R505:R506"/>
    <mergeCell ref="R510:R511"/>
    <mergeCell ref="S510:S514"/>
    <mergeCell ref="R515:R516"/>
    <mergeCell ref="S515:S517"/>
    <mergeCell ref="R520:R521"/>
    <mergeCell ref="S520:S521"/>
    <mergeCell ref="S231:S233"/>
    <mergeCell ref="S242:S243"/>
    <mergeCell ref="R247:R248"/>
    <mergeCell ref="S247:S252"/>
    <mergeCell ref="R253:R254"/>
    <mergeCell ref="S253:S254"/>
    <mergeCell ref="S255:S257"/>
    <mergeCell ref="S258:S260"/>
    <mergeCell ref="R261:R262"/>
    <mergeCell ref="S261:S263"/>
    <mergeCell ref="R264:R265"/>
    <mergeCell ref="S264:S266"/>
    <mergeCell ref="R267:R268"/>
    <mergeCell ref="S267:S269"/>
    <mergeCell ref="R287:R288"/>
    <mergeCell ref="R290:R291"/>
    <mergeCell ref="R293:R294"/>
    <mergeCell ref="R275:R276"/>
    <mergeCell ref="S275:S279"/>
    <mergeCell ref="R280:R281"/>
    <mergeCell ref="S280:S281"/>
    <mergeCell ref="R282:R283"/>
    <mergeCell ref="S282:S286"/>
    <mergeCell ref="S287:S289"/>
    <mergeCell ref="S290:S292"/>
    <mergeCell ref="S293:S294"/>
    <mergeCell ref="S303:S304"/>
    <mergeCell ref="R307:S307"/>
    <mergeCell ref="R308:R309"/>
    <mergeCell ref="S308:S312"/>
    <mergeCell ref="S313:S314"/>
    <mergeCell ref="R313:R314"/>
    <mergeCell ref="R315:R316"/>
    <mergeCell ref="R323:R324"/>
    <mergeCell ref="R326:R327"/>
    <mergeCell ref="R330:R331"/>
    <mergeCell ref="R339:R340"/>
    <mergeCell ref="R344:R345"/>
    <mergeCell ref="R522:R523"/>
    <mergeCell ref="S522:S523"/>
    <mergeCell ref="R524:R525"/>
    <mergeCell ref="S524:S525"/>
    <mergeCell ref="R13:R14"/>
    <mergeCell ref="S13:S15"/>
    <mergeCell ref="L16:L17"/>
    <mergeCell ref="M16:M17"/>
    <mergeCell ref="N16:N17"/>
    <mergeCell ref="O16:O17"/>
    <mergeCell ref="N44:N45"/>
    <mergeCell ref="O44:O45"/>
    <mergeCell ref="P16:P17"/>
    <mergeCell ref="Q16:Q17"/>
    <mergeCell ref="P42:P43"/>
    <mergeCell ref="Q42:Q43"/>
    <mergeCell ref="P44:P45"/>
    <mergeCell ref="Q44:Q45"/>
    <mergeCell ref="R16:R17"/>
    <mergeCell ref="S16:S17"/>
    <mergeCell ref="S41:S43"/>
    <mergeCell ref="R44:R45"/>
    <mergeCell ref="S44:S45"/>
    <mergeCell ref="R46:R47"/>
    <mergeCell ref="S46:S47"/>
    <mergeCell ref="B1:D1"/>
    <mergeCell ref="O1:S1"/>
    <mergeCell ref="R2:S2"/>
    <mergeCell ref="B3:B30"/>
    <mergeCell ref="C3:C26"/>
    <mergeCell ref="R3:R4"/>
    <mergeCell ref="S3:S7"/>
    <mergeCell ref="D55:D58"/>
    <mergeCell ref="B59:R59"/>
    <mergeCell ref="S59:S60"/>
    <mergeCell ref="B61:S61"/>
    <mergeCell ref="B62:D62"/>
    <mergeCell ref="O62:S62"/>
    <mergeCell ref="R63:S63"/>
    <mergeCell ref="R64:R65"/>
    <mergeCell ref="L78:L79"/>
    <mergeCell ref="M78:M79"/>
    <mergeCell ref="N78:N79"/>
    <mergeCell ref="O78:O79"/>
    <mergeCell ref="P78:P79"/>
    <mergeCell ref="M103:M104"/>
    <mergeCell ref="P103:P104"/>
    <mergeCell ref="L103:L104"/>
    <mergeCell ref="K105:K106"/>
    <mergeCell ref="L105:L106"/>
    <mergeCell ref="M105:M106"/>
    <mergeCell ref="N105:N106"/>
    <mergeCell ref="O105:O106"/>
    <mergeCell ref="P105:P106"/>
    <mergeCell ref="Q105:Q106"/>
    <mergeCell ref="R107:R108"/>
    <mergeCell ref="S107:S111"/>
    <mergeCell ref="R112:R113"/>
    <mergeCell ref="S112:S114"/>
    <mergeCell ref="B120:R120"/>
    <mergeCell ref="S120:S121"/>
    <mergeCell ref="B122:S122"/>
    <mergeCell ref="O123:S123"/>
    <mergeCell ref="R124:S124"/>
    <mergeCell ref="R125:R126"/>
    <mergeCell ref="S125:S129"/>
    <mergeCell ref="R130:R131"/>
    <mergeCell ref="R132:R133"/>
    <mergeCell ref="K133:K134"/>
    <mergeCell ref="L133:L134"/>
    <mergeCell ref="M133:M134"/>
    <mergeCell ref="N133:N134"/>
    <mergeCell ref="O133:O134"/>
    <mergeCell ref="P133:P134"/>
    <mergeCell ref="Q133:Q134"/>
    <mergeCell ref="D133:D134"/>
    <mergeCell ref="E133:E134"/>
    <mergeCell ref="F133:F134"/>
    <mergeCell ref="G133:G134"/>
    <mergeCell ref="H133:H134"/>
    <mergeCell ref="I133:I134"/>
    <mergeCell ref="J133:J134"/>
    <mergeCell ref="S191:S193"/>
    <mergeCell ref="S194:S196"/>
    <mergeCell ref="N196:N197"/>
    <mergeCell ref="O196:O197"/>
    <mergeCell ref="P196:P197"/>
    <mergeCell ref="Q196:Q197"/>
    <mergeCell ref="N198:N199"/>
    <mergeCell ref="O198:O199"/>
    <mergeCell ref="P198:P199"/>
    <mergeCell ref="R214:R215"/>
    <mergeCell ref="S214:S219"/>
    <mergeCell ref="R220:R221"/>
    <mergeCell ref="S220:S221"/>
    <mergeCell ref="S222:S224"/>
    <mergeCell ref="R222:R223"/>
    <mergeCell ref="K225:K226"/>
    <mergeCell ref="L225:L226"/>
    <mergeCell ref="M225:M226"/>
    <mergeCell ref="N225:N226"/>
    <mergeCell ref="O225:O226"/>
    <mergeCell ref="P225:P226"/>
    <mergeCell ref="B244:S244"/>
    <mergeCell ref="B245:D245"/>
    <mergeCell ref="O245:S245"/>
    <mergeCell ref="R246:S246"/>
    <mergeCell ref="Q225:Q226"/>
    <mergeCell ref="R225:R226"/>
    <mergeCell ref="S225:S227"/>
    <mergeCell ref="R228:R229"/>
    <mergeCell ref="S228:S230"/>
    <mergeCell ref="R231:R232"/>
    <mergeCell ref="B242:R242"/>
    <mergeCell ref="P260:P261"/>
    <mergeCell ref="Q260:Q261"/>
    <mergeCell ref="R255:R256"/>
    <mergeCell ref="R258:R259"/>
    <mergeCell ref="K260:K261"/>
    <mergeCell ref="L260:L261"/>
    <mergeCell ref="M260:M261"/>
    <mergeCell ref="N260:N261"/>
    <mergeCell ref="O260:O261"/>
    <mergeCell ref="S315:S319"/>
    <mergeCell ref="S320:S322"/>
    <mergeCell ref="S323:S325"/>
    <mergeCell ref="S326:S327"/>
    <mergeCell ref="S330:S332"/>
    <mergeCell ref="S339:S343"/>
    <mergeCell ref="S344:S345"/>
    <mergeCell ref="S346:S349"/>
    <mergeCell ref="S350:S352"/>
    <mergeCell ref="S364:S365"/>
    <mergeCell ref="S371:S373"/>
    <mergeCell ref="S374:S378"/>
    <mergeCell ref="Q410:Q411"/>
    <mergeCell ref="R410:R411"/>
    <mergeCell ref="O500:O501"/>
    <mergeCell ref="Q500:Q501"/>
    <mergeCell ref="O518:O519"/>
    <mergeCell ref="Q518:Q519"/>
    <mergeCell ref="R518:R519"/>
    <mergeCell ref="S518:S519"/>
    <mergeCell ref="O410:O411"/>
    <mergeCell ref="O443:O444"/>
    <mergeCell ref="Q443:Q444"/>
    <mergeCell ref="R443:R444"/>
    <mergeCell ref="O471:O472"/>
    <mergeCell ref="Q471:Q472"/>
    <mergeCell ref="R471:R472"/>
    <mergeCell ref="Q382:Q383"/>
    <mergeCell ref="R382:R383"/>
    <mergeCell ref="B425:R425"/>
    <mergeCell ref="B427:S427"/>
    <mergeCell ref="B428:D428"/>
    <mergeCell ref="O428:S428"/>
    <mergeCell ref="S486:S487"/>
    <mergeCell ref="B486:R486"/>
    <mergeCell ref="B488:S488"/>
    <mergeCell ref="B489:D489"/>
    <mergeCell ref="O489:S489"/>
    <mergeCell ref="R490:S490"/>
    <mergeCell ref="B547:R547"/>
    <mergeCell ref="S547:S548"/>
    <mergeCell ref="G260:G261"/>
    <mergeCell ref="H260:H261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B303:R303"/>
    <mergeCell ref="B305:S305"/>
    <mergeCell ref="B306:D306"/>
    <mergeCell ref="O306:S306"/>
    <mergeCell ref="R334:R335"/>
    <mergeCell ref="S334:S336"/>
    <mergeCell ref="S337:S338"/>
    <mergeCell ref="N288:N289"/>
    <mergeCell ref="N320:N321"/>
    <mergeCell ref="O320:O321"/>
    <mergeCell ref="P320:P321"/>
    <mergeCell ref="Q320:Q321"/>
    <mergeCell ref="R320:R321"/>
    <mergeCell ref="R337:R338"/>
    <mergeCell ref="O334:O338"/>
    <mergeCell ref="N347:N348"/>
    <mergeCell ref="O347:O348"/>
    <mergeCell ref="P347:P348"/>
    <mergeCell ref="Q347:Q348"/>
    <mergeCell ref="B364:R364"/>
    <mergeCell ref="B366:S366"/>
    <mergeCell ref="B367:D367"/>
    <mergeCell ref="O367:S367"/>
    <mergeCell ref="R368:S368"/>
    <mergeCell ref="R369:R370"/>
    <mergeCell ref="S369:S370"/>
    <mergeCell ref="R371:R372"/>
    <mergeCell ref="O382:O383"/>
    <mergeCell ref="B549:S549"/>
    <mergeCell ref="B550:D550"/>
    <mergeCell ref="O550:S550"/>
    <mergeCell ref="R551:S551"/>
    <mergeCell ref="B568:S592"/>
    <mergeCell ref="B608:R608"/>
    <mergeCell ref="S608:S609"/>
    <mergeCell ref="B610:S610"/>
  </mergeCells>
  <printOptions/>
  <pageMargins bottom="0.11811023622047245" footer="0.0" header="0.0" left="0.2362204724409449" right="0.2362204724409449" top="0.11811023622047245"/>
  <pageSetup paperSize="9" orientation="landscape"/>
  <rowBreaks count="2" manualBreakCount="2">
    <brk id="183" man="1"/>
    <brk id="61" man="1"/>
  </rowBreaks>
  <colBreaks count="1" manualBreakCount="1">
    <brk id="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4.29"/>
    <col customWidth="1" min="4" max="4" width="11.43"/>
    <col customWidth="1" min="5" max="5" width="6.0"/>
    <col customWidth="1" hidden="1" min="6" max="6" width="10.71"/>
    <col customWidth="1" min="7" max="7" width="9.71"/>
    <col customWidth="1" hidden="1" min="8" max="8" width="9.71"/>
    <col customWidth="1" min="9" max="9" width="9.71"/>
    <col customWidth="1" hidden="1" min="10" max="10" width="9.71"/>
    <col customWidth="1" min="11" max="11" width="9.71"/>
    <col customWidth="1" hidden="1" min="12" max="12" width="9.71"/>
    <col customWidth="1" min="13" max="13" width="9.71"/>
    <col customWidth="1" hidden="1" min="14" max="14" width="9.71"/>
    <col customWidth="1" min="15" max="15" width="9.71"/>
    <col customWidth="1" hidden="1" min="16" max="16" width="9.71"/>
    <col customWidth="1" min="17" max="17" width="9.71"/>
    <col customWidth="1" min="18" max="18" width="2.0"/>
    <col customWidth="1" min="19" max="19" width="32.71"/>
    <col customWidth="1" hidden="1" min="20" max="20" width="8.71"/>
    <col customWidth="1" hidden="1" min="21" max="39" width="9.14"/>
  </cols>
  <sheetData>
    <row r="1" ht="61.5" customHeight="1">
      <c r="A1" s="1"/>
      <c r="B1" s="2"/>
      <c r="C1" s="3"/>
      <c r="D1" s="3"/>
      <c r="E1" s="61"/>
      <c r="F1" s="61"/>
      <c r="G1" s="61"/>
      <c r="H1" s="61"/>
      <c r="I1" s="61"/>
      <c r="J1" s="61"/>
      <c r="K1" s="61"/>
      <c r="L1" s="61"/>
      <c r="M1" s="61"/>
      <c r="N1" s="61"/>
      <c r="O1" s="62" t="s">
        <v>903</v>
      </c>
      <c r="P1" s="63"/>
      <c r="Q1" s="63"/>
      <c r="R1" s="63"/>
      <c r="S1" s="6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34.5" customHeight="1">
      <c r="A2" s="7"/>
      <c r="B2" s="65" t="s">
        <v>6</v>
      </c>
      <c r="C2" s="65" t="s">
        <v>7</v>
      </c>
      <c r="D2" s="65" t="s">
        <v>8</v>
      </c>
      <c r="E2" s="65" t="s">
        <v>9</v>
      </c>
      <c r="F2" s="66" t="s">
        <v>10</v>
      </c>
      <c r="G2" s="67" t="s">
        <v>11</v>
      </c>
      <c r="H2" s="66" t="s">
        <v>10</v>
      </c>
      <c r="I2" s="67" t="s">
        <v>12</v>
      </c>
      <c r="J2" s="66" t="s">
        <v>10</v>
      </c>
      <c r="K2" s="67" t="s">
        <v>13</v>
      </c>
      <c r="L2" s="66" t="s">
        <v>10</v>
      </c>
      <c r="M2" s="67" t="s">
        <v>14</v>
      </c>
      <c r="N2" s="66" t="s">
        <v>10</v>
      </c>
      <c r="O2" s="67" t="s">
        <v>15</v>
      </c>
      <c r="P2" s="66" t="s">
        <v>10</v>
      </c>
      <c r="Q2" s="67" t="s">
        <v>16</v>
      </c>
      <c r="R2" s="68" t="s">
        <v>17</v>
      </c>
      <c r="S2" s="69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ht="7.5" customHeight="1">
      <c r="A3" s="7"/>
      <c r="B3" s="120" t="s">
        <v>18</v>
      </c>
      <c r="C3" s="107" t="s">
        <v>904</v>
      </c>
      <c r="D3" s="177" t="s">
        <v>905</v>
      </c>
      <c r="E3" s="308" t="s">
        <v>25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296" t="s">
        <v>21</v>
      </c>
      <c r="S3" s="167" t="s">
        <v>906</v>
      </c>
      <c r="T3" s="538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ht="7.5" customHeight="1">
      <c r="A4" s="7"/>
      <c r="B4" s="24"/>
      <c r="C4" s="24"/>
      <c r="D4" s="24"/>
      <c r="E4" s="24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20"/>
      <c r="S4" s="24"/>
      <c r="T4" s="538"/>
      <c r="U4" s="25"/>
      <c r="V4" s="521"/>
      <c r="W4" s="522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ht="7.5" customHeight="1">
      <c r="A5" s="7"/>
      <c r="B5" s="24"/>
      <c r="C5" s="24"/>
      <c r="D5" s="24"/>
      <c r="E5" s="24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490"/>
      <c r="S5" s="24"/>
      <c r="T5" s="25"/>
      <c r="U5" s="25"/>
      <c r="V5" s="20"/>
      <c r="W5" s="20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ht="7.5" customHeight="1">
      <c r="A6" s="25"/>
      <c r="B6" s="24"/>
      <c r="C6" s="24"/>
      <c r="D6" s="24"/>
      <c r="E6" s="24"/>
      <c r="F6" s="552"/>
      <c r="G6" s="552"/>
      <c r="H6" s="552"/>
      <c r="I6" s="552"/>
      <c r="J6" s="552"/>
      <c r="K6" s="552"/>
      <c r="L6" s="552"/>
      <c r="M6" s="552"/>
      <c r="N6" s="552"/>
      <c r="O6" s="552"/>
      <c r="P6" s="552"/>
      <c r="Q6" s="552"/>
      <c r="R6" s="92"/>
      <c r="S6" s="24"/>
      <c r="T6" s="25"/>
      <c r="U6" s="25"/>
      <c r="V6" s="521"/>
      <c r="W6" s="522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ht="7.5" customHeight="1">
      <c r="A7" s="7"/>
      <c r="B7" s="24"/>
      <c r="C7" s="24"/>
      <c r="D7" s="24"/>
      <c r="E7" s="24"/>
      <c r="F7" s="552"/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92"/>
      <c r="S7" s="20"/>
      <c r="T7" s="25"/>
      <c r="U7" s="25"/>
      <c r="V7" s="20"/>
      <c r="W7" s="20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t="7.5" customHeight="1">
      <c r="A8" s="7"/>
      <c r="B8" s="24"/>
      <c r="C8" s="24"/>
      <c r="D8" s="24"/>
      <c r="E8" s="24"/>
      <c r="F8" s="552"/>
      <c r="G8" s="552"/>
      <c r="H8" s="552"/>
      <c r="I8" s="552"/>
      <c r="J8" s="552"/>
      <c r="K8" s="552"/>
      <c r="L8" s="552"/>
      <c r="M8" s="552"/>
      <c r="N8" s="552"/>
      <c r="O8" s="552"/>
      <c r="P8" s="552"/>
      <c r="Q8" s="552"/>
      <c r="R8" s="160" t="s">
        <v>21</v>
      </c>
      <c r="S8" s="157" t="s">
        <v>907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ht="7.5" customHeight="1">
      <c r="A9" s="7"/>
      <c r="B9" s="24"/>
      <c r="C9" s="24"/>
      <c r="D9" s="24"/>
      <c r="E9" s="24"/>
      <c r="F9" s="92"/>
      <c r="G9" s="92"/>
      <c r="H9" s="92"/>
      <c r="I9" s="92"/>
      <c r="J9" s="553"/>
      <c r="K9" s="553"/>
      <c r="L9" s="92"/>
      <c r="M9" s="92"/>
      <c r="N9" s="92"/>
      <c r="O9" s="92"/>
      <c r="P9" s="92"/>
      <c r="Q9" s="92"/>
      <c r="R9" s="20"/>
      <c r="S9" s="24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ht="7.5" customHeight="1">
      <c r="A10" s="7"/>
      <c r="B10" s="24"/>
      <c r="C10" s="24"/>
      <c r="D10" s="24"/>
      <c r="E10" s="24"/>
      <c r="F10" s="92"/>
      <c r="G10" s="554" t="s">
        <v>174</v>
      </c>
      <c r="H10" s="553"/>
      <c r="I10" s="554" t="s">
        <v>908</v>
      </c>
      <c r="J10" s="92"/>
      <c r="K10" s="92"/>
      <c r="L10" s="92"/>
      <c r="M10" s="92"/>
      <c r="N10" s="92"/>
      <c r="O10" s="92"/>
      <c r="P10" s="92"/>
      <c r="Q10" s="92"/>
      <c r="R10" s="92"/>
      <c r="S10" s="24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ht="7.5" customHeight="1">
      <c r="A11" s="7"/>
      <c r="B11" s="24"/>
      <c r="C11" s="24"/>
      <c r="D11" s="24"/>
      <c r="E11" s="24"/>
      <c r="F11" s="92"/>
      <c r="G11" s="24"/>
      <c r="H11" s="553"/>
      <c r="I11" s="24"/>
      <c r="J11" s="92"/>
      <c r="K11" s="92"/>
      <c r="L11" s="92"/>
      <c r="M11" s="92"/>
      <c r="N11" s="92"/>
      <c r="O11" s="92"/>
      <c r="P11" s="92"/>
      <c r="Q11" s="92"/>
      <c r="R11" s="92"/>
      <c r="S11" s="24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ht="7.5" customHeight="1">
      <c r="A12" s="7"/>
      <c r="B12" s="24"/>
      <c r="C12" s="24"/>
      <c r="D12" s="24"/>
      <c r="E12" s="24"/>
      <c r="F12" s="555"/>
      <c r="G12" s="87"/>
      <c r="H12" s="556"/>
      <c r="I12" s="87"/>
      <c r="J12" s="555"/>
      <c r="K12" s="555"/>
      <c r="L12" s="555"/>
      <c r="M12" s="555"/>
      <c r="N12" s="555"/>
      <c r="O12" s="555"/>
      <c r="P12" s="555"/>
      <c r="Q12" s="555"/>
      <c r="R12" s="92"/>
      <c r="S12" s="20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ht="7.5" customHeight="1">
      <c r="A13" s="7"/>
      <c r="B13" s="24"/>
      <c r="C13" s="24"/>
      <c r="D13" s="24"/>
      <c r="E13" s="24"/>
      <c r="F13" s="289">
        <v>2134.923</v>
      </c>
      <c r="G13" s="84">
        <f>ROUND(F13*mark_up,0)</f>
        <v>9372</v>
      </c>
      <c r="H13" s="274"/>
      <c r="I13" s="84">
        <f>ROUND(G13*1.20521,0)</f>
        <v>11295</v>
      </c>
      <c r="J13" s="128"/>
      <c r="K13" s="133" t="s">
        <v>25</v>
      </c>
      <c r="L13" s="128"/>
      <c r="M13" s="133" t="s">
        <v>25</v>
      </c>
      <c r="N13" s="128"/>
      <c r="O13" s="133" t="s">
        <v>25</v>
      </c>
      <c r="P13" s="128"/>
      <c r="Q13" s="133" t="s">
        <v>25</v>
      </c>
      <c r="R13" s="160" t="s">
        <v>21</v>
      </c>
      <c r="S13" s="157" t="s">
        <v>909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t="7.5" customHeight="1">
      <c r="A14" s="7"/>
      <c r="B14" s="24"/>
      <c r="C14" s="24"/>
      <c r="D14" s="24"/>
      <c r="E14" s="24"/>
      <c r="F14" s="87"/>
      <c r="G14" s="87"/>
      <c r="H14" s="275"/>
      <c r="I14" s="87"/>
      <c r="J14" s="138"/>
      <c r="K14" s="87"/>
      <c r="L14" s="138"/>
      <c r="M14" s="87"/>
      <c r="N14" s="138"/>
      <c r="O14" s="87"/>
      <c r="P14" s="138"/>
      <c r="Q14" s="87"/>
      <c r="R14" s="20"/>
      <c r="S14" s="24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ht="7.5" customHeight="1">
      <c r="A15" s="7"/>
      <c r="B15" s="24"/>
      <c r="C15" s="24"/>
      <c r="D15" s="24"/>
      <c r="E15" s="24"/>
      <c r="F15" s="552"/>
      <c r="G15" s="552"/>
      <c r="H15" s="552"/>
      <c r="I15" s="552"/>
      <c r="J15" s="552"/>
      <c r="K15" s="552"/>
      <c r="L15" s="552"/>
      <c r="M15" s="552"/>
      <c r="N15" s="552"/>
      <c r="O15" s="552"/>
      <c r="P15" s="552"/>
      <c r="Q15" s="552"/>
      <c r="R15" s="92"/>
      <c r="S15" s="20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ht="7.5" customHeight="1">
      <c r="A16" s="7"/>
      <c r="B16" s="24"/>
      <c r="C16" s="24"/>
      <c r="D16" s="24"/>
      <c r="E16" s="24"/>
      <c r="F16" s="552"/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160" t="s">
        <v>21</v>
      </c>
      <c r="S16" s="303" t="s">
        <v>910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ht="7.5" customHeight="1">
      <c r="A17" s="7"/>
      <c r="B17" s="24"/>
      <c r="C17" s="24"/>
      <c r="D17" s="24"/>
      <c r="E17" s="24"/>
      <c r="F17" s="552"/>
      <c r="G17" s="552"/>
      <c r="H17" s="552"/>
      <c r="I17" s="552"/>
      <c r="J17" s="552"/>
      <c r="K17" s="552"/>
      <c r="L17" s="552"/>
      <c r="M17" s="552"/>
      <c r="N17" s="552"/>
      <c r="O17" s="552"/>
      <c r="P17" s="552"/>
      <c r="Q17" s="552"/>
      <c r="R17" s="20"/>
      <c r="S17" s="24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ht="7.5" customHeight="1">
      <c r="A18" s="7"/>
      <c r="B18" s="24"/>
      <c r="C18" s="24"/>
      <c r="D18" s="24"/>
      <c r="E18" s="24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52"/>
      <c r="Q18" s="552"/>
      <c r="R18" s="92"/>
      <c r="S18" s="24"/>
      <c r="T18" s="25"/>
      <c r="U18" s="527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ht="7.5" customHeight="1">
      <c r="A19" s="25"/>
      <c r="B19" s="24"/>
      <c r="C19" s="24"/>
      <c r="D19" s="24"/>
      <c r="E19" s="24"/>
      <c r="F19" s="552"/>
      <c r="G19" s="552"/>
      <c r="H19" s="552"/>
      <c r="I19" s="552"/>
      <c r="J19" s="552"/>
      <c r="K19" s="552"/>
      <c r="L19" s="552"/>
      <c r="M19" s="552"/>
      <c r="N19" s="552"/>
      <c r="O19" s="552"/>
      <c r="P19" s="552"/>
      <c r="Q19" s="552"/>
      <c r="R19" s="92"/>
      <c r="S19" s="24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ht="7.5" customHeight="1">
      <c r="A20" s="25"/>
      <c r="B20" s="24"/>
      <c r="C20" s="20"/>
      <c r="D20" s="24"/>
      <c r="E20" s="24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92"/>
      <c r="S20" s="24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ht="7.5" customHeight="1">
      <c r="A21" s="25"/>
      <c r="B21" s="24"/>
      <c r="C21" s="320"/>
      <c r="D21" s="24"/>
      <c r="E21" s="24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92"/>
      <c r="S21" s="24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ht="7.5" customHeight="1">
      <c r="A22" s="25"/>
      <c r="B22" s="24"/>
      <c r="C22" s="320"/>
      <c r="D22" s="24"/>
      <c r="E22" s="24"/>
      <c r="F22" s="552"/>
      <c r="G22" s="552"/>
      <c r="H22" s="552"/>
      <c r="I22" s="552"/>
      <c r="J22" s="552"/>
      <c r="K22" s="552"/>
      <c r="L22" s="552"/>
      <c r="M22" s="552"/>
      <c r="N22" s="552"/>
      <c r="O22" s="552"/>
      <c r="P22" s="552"/>
      <c r="Q22" s="552"/>
      <c r="R22" s="92"/>
      <c r="S22" s="2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ht="7.5" customHeight="1">
      <c r="A23" s="25"/>
      <c r="B23" s="24"/>
      <c r="C23" s="320"/>
      <c r="D23" s="24"/>
      <c r="E23" s="24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92"/>
      <c r="S23" s="20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ht="7.5" customHeight="1">
      <c r="A24" s="25"/>
      <c r="B24" s="24"/>
      <c r="C24" s="94" t="s">
        <v>911</v>
      </c>
      <c r="D24" s="24"/>
      <c r="E24" s="24"/>
      <c r="F24" s="552"/>
      <c r="G24" s="552"/>
      <c r="H24" s="552"/>
      <c r="I24" s="552"/>
      <c r="J24" s="552"/>
      <c r="K24" s="552"/>
      <c r="L24" s="552"/>
      <c r="M24" s="552"/>
      <c r="N24" s="552"/>
      <c r="O24" s="552"/>
      <c r="P24" s="552"/>
      <c r="Q24" s="552"/>
      <c r="R24" s="92"/>
      <c r="S24" s="491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</row>
    <row r="25" ht="7.5" customHeight="1">
      <c r="A25" s="7"/>
      <c r="B25" s="24"/>
      <c r="C25" s="24"/>
      <c r="D25" s="24"/>
      <c r="E25" s="24"/>
      <c r="F25" s="552"/>
      <c r="G25" s="552"/>
      <c r="H25" s="552"/>
      <c r="I25" s="552"/>
      <c r="J25" s="552"/>
      <c r="K25" s="552"/>
      <c r="L25" s="552"/>
      <c r="M25" s="552"/>
      <c r="N25" s="552"/>
      <c r="O25" s="552"/>
      <c r="P25" s="552"/>
      <c r="Q25" s="552"/>
      <c r="R25" s="92"/>
      <c r="S25" s="491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ht="7.5" customHeight="1">
      <c r="A26" s="7"/>
      <c r="B26" s="98"/>
      <c r="C26" s="98"/>
      <c r="D26" s="98"/>
      <c r="E26" s="98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92"/>
      <c r="S26" s="558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</row>
    <row r="27" ht="7.5" customHeight="1">
      <c r="A27" s="7"/>
      <c r="B27" s="120" t="s">
        <v>18</v>
      </c>
      <c r="C27" s="71" t="s">
        <v>912</v>
      </c>
      <c r="D27" s="177" t="s">
        <v>905</v>
      </c>
      <c r="E27" s="308" t="s">
        <v>25</v>
      </c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296" t="s">
        <v>21</v>
      </c>
      <c r="S27" s="167" t="s">
        <v>913</v>
      </c>
      <c r="T27" s="25"/>
      <c r="U27" s="25"/>
      <c r="V27" s="25"/>
      <c r="W27" s="25"/>
      <c r="X27" s="25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7.5" customHeight="1">
      <c r="A28" s="7"/>
      <c r="B28" s="24"/>
      <c r="C28" s="24"/>
      <c r="D28" s="24"/>
      <c r="E28" s="24"/>
      <c r="F28" s="552"/>
      <c r="G28" s="552"/>
      <c r="H28" s="552"/>
      <c r="I28" s="552"/>
      <c r="J28" s="552"/>
      <c r="K28" s="552"/>
      <c r="L28" s="552"/>
      <c r="M28" s="552"/>
      <c r="N28" s="552"/>
      <c r="O28" s="552"/>
      <c r="P28" s="552"/>
      <c r="Q28" s="552"/>
      <c r="R28" s="20"/>
      <c r="S28" s="24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ht="7.5" customHeight="1">
      <c r="A29" s="7"/>
      <c r="B29" s="24"/>
      <c r="C29" s="24"/>
      <c r="D29" s="24"/>
      <c r="E29" s="24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490"/>
      <c r="S29" s="2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ht="7.5" customHeight="1">
      <c r="A30" s="7"/>
      <c r="B30" s="24"/>
      <c r="C30" s="24"/>
      <c r="D30" s="24"/>
      <c r="E30" s="24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24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</row>
    <row r="31" ht="7.5" customHeight="1">
      <c r="A31" s="7"/>
      <c r="B31" s="24"/>
      <c r="C31" s="24"/>
      <c r="D31" s="24"/>
      <c r="E31" s="24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20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ht="7.5" customHeight="1">
      <c r="A32" s="7"/>
      <c r="B32" s="24"/>
      <c r="C32" s="24"/>
      <c r="D32" s="24"/>
      <c r="E32" s="24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60" t="s">
        <v>21</v>
      </c>
      <c r="S32" s="157" t="s">
        <v>907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</row>
    <row r="33" ht="7.5" customHeight="1">
      <c r="A33" s="7"/>
      <c r="B33" s="24"/>
      <c r="C33" s="24"/>
      <c r="D33" s="24"/>
      <c r="E33" s="24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20"/>
      <c r="S33" s="24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ht="7.5" customHeight="1">
      <c r="A34" s="1"/>
      <c r="B34" s="24"/>
      <c r="C34" s="24"/>
      <c r="D34" s="24"/>
      <c r="E34" s="24"/>
      <c r="F34" s="92"/>
      <c r="G34" s="552"/>
      <c r="H34" s="552"/>
      <c r="I34" s="92"/>
      <c r="J34" s="552"/>
      <c r="K34" s="552"/>
      <c r="L34" s="552"/>
      <c r="M34" s="92"/>
      <c r="N34" s="552"/>
      <c r="O34" s="552"/>
      <c r="P34" s="552"/>
      <c r="Q34" s="552"/>
      <c r="R34" s="92"/>
      <c r="S34" s="24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</row>
    <row r="35" ht="7.5" customHeight="1">
      <c r="A35" s="1"/>
      <c r="B35" s="24"/>
      <c r="C35" s="24"/>
      <c r="D35" s="24"/>
      <c r="E35" s="24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24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</row>
    <row r="36" ht="7.5" customHeight="1">
      <c r="A36" s="7"/>
      <c r="B36" s="24"/>
      <c r="C36" s="24"/>
      <c r="D36" s="24"/>
      <c r="E36" s="24"/>
      <c r="F36" s="552"/>
      <c r="G36" s="92"/>
      <c r="H36" s="553"/>
      <c r="I36" s="92"/>
      <c r="J36" s="553"/>
      <c r="K36" s="553"/>
      <c r="L36" s="552"/>
      <c r="M36" s="92"/>
      <c r="N36" s="552"/>
      <c r="O36" s="552"/>
      <c r="P36" s="552"/>
      <c r="Q36" s="552"/>
      <c r="R36" s="92"/>
      <c r="S36" s="20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</row>
    <row r="37" ht="7.5" customHeight="1">
      <c r="A37" s="7"/>
      <c r="B37" s="24"/>
      <c r="C37" s="24"/>
      <c r="D37" s="24"/>
      <c r="E37" s="24"/>
      <c r="F37" s="92"/>
      <c r="G37" s="554" t="s">
        <v>174</v>
      </c>
      <c r="H37" s="92"/>
      <c r="I37" s="554" t="s">
        <v>192</v>
      </c>
      <c r="J37" s="92"/>
      <c r="K37" s="92"/>
      <c r="L37" s="92"/>
      <c r="M37" s="92"/>
      <c r="N37" s="92"/>
      <c r="O37" s="92"/>
      <c r="P37" s="92"/>
      <c r="Q37" s="92"/>
      <c r="R37" s="160" t="s">
        <v>21</v>
      </c>
      <c r="S37" s="157" t="s">
        <v>914</v>
      </c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</row>
    <row r="38" ht="7.5" customHeight="1">
      <c r="A38" s="7"/>
      <c r="B38" s="24"/>
      <c r="C38" s="24"/>
      <c r="D38" s="24"/>
      <c r="E38" s="24"/>
      <c r="F38" s="92"/>
      <c r="G38" s="24"/>
      <c r="H38" s="92"/>
      <c r="I38" s="24"/>
      <c r="J38" s="92"/>
      <c r="K38" s="92"/>
      <c r="L38" s="92"/>
      <c r="M38" s="92"/>
      <c r="N38" s="92"/>
      <c r="O38" s="92"/>
      <c r="P38" s="92"/>
      <c r="Q38" s="92"/>
      <c r="R38" s="20"/>
      <c r="S38" s="24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ht="7.5" customHeight="1">
      <c r="A39" s="7"/>
      <c r="B39" s="24"/>
      <c r="C39" s="24"/>
      <c r="D39" s="24"/>
      <c r="E39" s="24"/>
      <c r="F39" s="559"/>
      <c r="G39" s="87"/>
      <c r="H39" s="555"/>
      <c r="I39" s="87"/>
      <c r="J39" s="555"/>
      <c r="K39" s="555"/>
      <c r="L39" s="555"/>
      <c r="M39" s="555"/>
      <c r="N39" s="555"/>
      <c r="O39" s="555"/>
      <c r="P39" s="555"/>
      <c r="Q39" s="555"/>
      <c r="R39" s="92"/>
      <c r="S39" s="24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ht="7.5" customHeight="1">
      <c r="A40" s="7"/>
      <c r="B40" s="24"/>
      <c r="C40" s="24"/>
      <c r="D40" s="24"/>
      <c r="E40" s="24"/>
      <c r="F40" s="289">
        <v>2177.0175</v>
      </c>
      <c r="G40" s="84">
        <f>ROUND(F40*mark_up,0)</f>
        <v>9557</v>
      </c>
      <c r="H40" s="274"/>
      <c r="I40" s="84">
        <f>ROUND(G40*1.20521,0)</f>
        <v>11518</v>
      </c>
      <c r="J40" s="128"/>
      <c r="K40" s="133" t="s">
        <v>25</v>
      </c>
      <c r="L40" s="128"/>
      <c r="M40" s="133" t="s">
        <v>25</v>
      </c>
      <c r="N40" s="128"/>
      <c r="O40" s="133" t="s">
        <v>25</v>
      </c>
      <c r="P40" s="128"/>
      <c r="Q40" s="133" t="s">
        <v>25</v>
      </c>
      <c r="R40" s="92"/>
      <c r="S40" s="24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 ht="7.5" customHeight="1">
      <c r="A41" s="7"/>
      <c r="B41" s="24"/>
      <c r="C41" s="24"/>
      <c r="D41" s="24"/>
      <c r="E41" s="24"/>
      <c r="F41" s="87"/>
      <c r="G41" s="87"/>
      <c r="H41" s="275"/>
      <c r="I41" s="87"/>
      <c r="J41" s="138"/>
      <c r="K41" s="87"/>
      <c r="L41" s="138"/>
      <c r="M41" s="87"/>
      <c r="N41" s="138"/>
      <c r="O41" s="87"/>
      <c r="P41" s="138"/>
      <c r="Q41" s="87"/>
      <c r="R41" s="92"/>
      <c r="S41" s="24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ht="7.5" customHeight="1">
      <c r="A42" s="7"/>
      <c r="B42" s="24"/>
      <c r="C42" s="24"/>
      <c r="D42" s="24"/>
      <c r="E42" s="24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20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</row>
    <row r="43" ht="7.5" customHeight="1">
      <c r="A43" s="7"/>
      <c r="B43" s="24"/>
      <c r="C43" s="24"/>
      <c r="D43" s="24"/>
      <c r="E43" s="24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160" t="s">
        <v>21</v>
      </c>
      <c r="S43" s="157" t="s">
        <v>915</v>
      </c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ht="7.5" customHeight="1">
      <c r="A44" s="7"/>
      <c r="B44" s="24"/>
      <c r="C44" s="24"/>
      <c r="D44" s="24"/>
      <c r="E44" s="24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20"/>
      <c r="S44" s="24"/>
      <c r="T44" s="6"/>
      <c r="U44" s="25"/>
      <c r="V44" s="25"/>
      <c r="W44" s="25"/>
      <c r="X44" s="25"/>
      <c r="Y44" s="25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7.5" customHeight="1">
      <c r="A45" s="7"/>
      <c r="B45" s="24"/>
      <c r="C45" s="24"/>
      <c r="D45" s="24"/>
      <c r="E45" s="24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24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ht="7.5" customHeight="1">
      <c r="A46" s="7"/>
      <c r="B46" s="24"/>
      <c r="C46" s="24"/>
      <c r="D46" s="24"/>
      <c r="E46" s="24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24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 ht="7.5" customHeight="1">
      <c r="A47" s="7"/>
      <c r="B47" s="24"/>
      <c r="C47" s="24"/>
      <c r="D47" s="24"/>
      <c r="E47" s="24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20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ht="7.5" customHeight="1">
      <c r="A48" s="7"/>
      <c r="B48" s="24"/>
      <c r="C48" s="24"/>
      <c r="D48" s="24"/>
      <c r="E48" s="24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160" t="s">
        <v>21</v>
      </c>
      <c r="S48" s="303" t="s">
        <v>910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</row>
    <row r="49" ht="7.5" customHeight="1">
      <c r="A49" s="7"/>
      <c r="B49" s="24"/>
      <c r="C49" s="24"/>
      <c r="D49" s="24"/>
      <c r="E49" s="24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20"/>
      <c r="S49" s="24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ht="7.5" customHeight="1">
      <c r="A50" s="7"/>
      <c r="B50" s="24"/>
      <c r="C50" s="24"/>
      <c r="D50" s="24"/>
      <c r="E50" s="24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92"/>
      <c r="S50" s="24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</row>
    <row r="51" ht="7.5" customHeight="1">
      <c r="A51" s="7"/>
      <c r="B51" s="24"/>
      <c r="C51" s="24"/>
      <c r="D51" s="24"/>
      <c r="E51" s="24"/>
      <c r="F51" s="552"/>
      <c r="G51" s="552"/>
      <c r="H51" s="552"/>
      <c r="I51" s="552"/>
      <c r="J51" s="552"/>
      <c r="K51" s="552"/>
      <c r="L51" s="552"/>
      <c r="M51" s="552"/>
      <c r="N51" s="552"/>
      <c r="O51" s="552"/>
      <c r="P51" s="552"/>
      <c r="Q51" s="552"/>
      <c r="R51" s="92"/>
      <c r="S51" s="24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ht="7.5" customHeight="1">
      <c r="A52" s="7"/>
      <c r="B52" s="24"/>
      <c r="C52" s="20"/>
      <c r="D52" s="24"/>
      <c r="E52" s="24"/>
      <c r="F52" s="552"/>
      <c r="G52" s="552"/>
      <c r="H52" s="552"/>
      <c r="I52" s="552"/>
      <c r="J52" s="552"/>
      <c r="K52" s="552"/>
      <c r="L52" s="552"/>
      <c r="M52" s="552"/>
      <c r="N52" s="552"/>
      <c r="O52" s="552"/>
      <c r="P52" s="552"/>
      <c r="Q52" s="552"/>
      <c r="R52" s="92"/>
      <c r="S52" s="24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</row>
    <row r="53" ht="7.5" customHeight="1">
      <c r="A53" s="7"/>
      <c r="B53" s="24"/>
      <c r="D53" s="24"/>
      <c r="E53" s="24"/>
      <c r="F53" s="552"/>
      <c r="G53" s="552"/>
      <c r="H53" s="552"/>
      <c r="I53" s="552"/>
      <c r="J53" s="552"/>
      <c r="K53" s="552"/>
      <c r="L53" s="552"/>
      <c r="M53" s="552"/>
      <c r="N53" s="552"/>
      <c r="O53" s="552"/>
      <c r="P53" s="552"/>
      <c r="Q53" s="552"/>
      <c r="R53" s="92"/>
      <c r="S53" s="24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ht="7.5" customHeight="1">
      <c r="A54" s="7"/>
      <c r="B54" s="24"/>
      <c r="D54" s="24"/>
      <c r="E54" s="24"/>
      <c r="F54" s="552"/>
      <c r="G54" s="552"/>
      <c r="H54" s="552"/>
      <c r="I54" s="552"/>
      <c r="J54" s="552"/>
      <c r="K54" s="552"/>
      <c r="L54" s="552"/>
      <c r="M54" s="552"/>
      <c r="N54" s="552"/>
      <c r="O54" s="552"/>
      <c r="P54" s="552"/>
      <c r="Q54" s="552"/>
      <c r="R54" s="92"/>
      <c r="S54" s="24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</row>
    <row r="55" ht="7.5" customHeight="1">
      <c r="A55" s="1"/>
      <c r="B55" s="24"/>
      <c r="D55" s="20"/>
      <c r="E55" s="20"/>
      <c r="F55" s="557"/>
      <c r="G55" s="552"/>
      <c r="H55" s="552"/>
      <c r="I55" s="552"/>
      <c r="J55" s="552"/>
      <c r="K55" s="552"/>
      <c r="L55" s="552"/>
      <c r="M55" s="552"/>
      <c r="N55" s="552"/>
      <c r="O55" s="552"/>
      <c r="P55" s="552"/>
      <c r="Q55" s="552"/>
      <c r="R55" s="92"/>
      <c r="S55" s="20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ht="7.5" customHeight="1">
      <c r="A56" s="1"/>
      <c r="B56" s="24"/>
      <c r="C56" s="94" t="s">
        <v>911</v>
      </c>
      <c r="D56" s="212"/>
      <c r="E56" s="384"/>
      <c r="F56" s="552"/>
      <c r="G56" s="552"/>
      <c r="H56" s="552"/>
      <c r="I56" s="552"/>
      <c r="J56" s="552"/>
      <c r="K56" s="552"/>
      <c r="L56" s="552"/>
      <c r="M56" s="552"/>
      <c r="N56" s="552"/>
      <c r="O56" s="552"/>
      <c r="P56" s="552"/>
      <c r="Q56" s="552"/>
      <c r="R56" s="92"/>
      <c r="S56" s="491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 ht="7.5" customHeight="1">
      <c r="A57" s="1"/>
      <c r="B57" s="24"/>
      <c r="C57" s="24"/>
      <c r="D57" s="212"/>
      <c r="E57" s="384"/>
      <c r="F57" s="552"/>
      <c r="G57" s="552"/>
      <c r="H57" s="552"/>
      <c r="I57" s="552"/>
      <c r="J57" s="552"/>
      <c r="K57" s="552"/>
      <c r="L57" s="552"/>
      <c r="M57" s="552"/>
      <c r="N57" s="552"/>
      <c r="O57" s="552"/>
      <c r="P57" s="552"/>
      <c r="Q57" s="552"/>
      <c r="R57" s="92"/>
      <c r="S57" s="491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ht="7.5" customHeight="1">
      <c r="A58" s="1"/>
      <c r="B58" s="98"/>
      <c r="C58" s="98"/>
      <c r="D58" s="212"/>
      <c r="E58" s="384"/>
      <c r="F58" s="552"/>
      <c r="G58" s="552"/>
      <c r="H58" s="552"/>
      <c r="I58" s="552"/>
      <c r="J58" s="552"/>
      <c r="K58" s="552"/>
      <c r="L58" s="552"/>
      <c r="M58" s="552"/>
      <c r="N58" s="552"/>
      <c r="O58" s="552"/>
      <c r="P58" s="552"/>
      <c r="Q58" s="552"/>
      <c r="R58" s="92"/>
      <c r="S58" s="491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 ht="11.25" customHeight="1">
      <c r="A59" s="1"/>
      <c r="B59" s="113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5"/>
      <c r="S59" s="165" t="s">
        <v>43</v>
      </c>
      <c r="T59" s="25"/>
      <c r="U59" s="25"/>
      <c r="V59" s="25"/>
      <c r="W59" s="6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ht="11.25" customHeight="1">
      <c r="A60" s="1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7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1.25" customHeight="1">
      <c r="A61" s="1"/>
      <c r="B61" s="117" t="s">
        <v>916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9"/>
      <c r="T61" s="25"/>
      <c r="U61" s="25"/>
      <c r="V61" s="25"/>
      <c r="W61" s="6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B1:D1"/>
    <mergeCell ref="O1:S1"/>
    <mergeCell ref="R2:S2"/>
    <mergeCell ref="B3:B26"/>
    <mergeCell ref="D3:D26"/>
    <mergeCell ref="E3:E26"/>
    <mergeCell ref="S16:S23"/>
    <mergeCell ref="G37:G39"/>
    <mergeCell ref="F40:F41"/>
    <mergeCell ref="G40:G41"/>
    <mergeCell ref="K40:K41"/>
    <mergeCell ref="M40:M41"/>
    <mergeCell ref="O40:O41"/>
    <mergeCell ref="Q40:Q41"/>
    <mergeCell ref="R37:R38"/>
    <mergeCell ref="R43:R44"/>
    <mergeCell ref="S43:S47"/>
    <mergeCell ref="R48:R49"/>
    <mergeCell ref="S48:S55"/>
    <mergeCell ref="B59:R59"/>
    <mergeCell ref="S59:S60"/>
    <mergeCell ref="B61:S61"/>
    <mergeCell ref="S13:S15"/>
    <mergeCell ref="R16:R17"/>
    <mergeCell ref="R27:R28"/>
    <mergeCell ref="S27:S31"/>
    <mergeCell ref="R32:R33"/>
    <mergeCell ref="S32:S36"/>
    <mergeCell ref="S37:S42"/>
    <mergeCell ref="C27:C52"/>
    <mergeCell ref="C56:C58"/>
    <mergeCell ref="C3:C20"/>
    <mergeCell ref="C24:C26"/>
    <mergeCell ref="B27:B58"/>
    <mergeCell ref="D27:D55"/>
    <mergeCell ref="E27:E55"/>
    <mergeCell ref="I37:I39"/>
    <mergeCell ref="I40:I41"/>
    <mergeCell ref="R3:R4"/>
    <mergeCell ref="S3:S7"/>
    <mergeCell ref="V4:V5"/>
    <mergeCell ref="W4:W5"/>
    <mergeCell ref="V6:V7"/>
    <mergeCell ref="W6:W7"/>
    <mergeCell ref="R8:R9"/>
    <mergeCell ref="S8:S12"/>
    <mergeCell ref="G10:G12"/>
    <mergeCell ref="I10:I12"/>
    <mergeCell ref="F13:F14"/>
    <mergeCell ref="G13:G14"/>
    <mergeCell ref="I13:I14"/>
    <mergeCell ref="K13:K14"/>
    <mergeCell ref="M13:M14"/>
    <mergeCell ref="O13:O14"/>
    <mergeCell ref="Q13:Q14"/>
    <mergeCell ref="R13:R14"/>
  </mergeCells>
  <printOptions/>
  <pageMargins bottom="0.11811023622047245" footer="0.0" header="0.0" left="0.2362204724409449" right="0.2362204724409449" top="0.11811023622047245"/>
  <pageSetup paperSize="9" orientation="landscape"/>
  <rowBreaks count="1" manualBreakCount="1">
    <brk id="61" man="1"/>
  </rowBreaks>
  <colBreaks count="1" manualBreakCount="1">
    <brk id="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4.29"/>
    <col customWidth="1" min="4" max="4" width="11.43"/>
    <col customWidth="1" min="5" max="5" width="6.0"/>
    <col customWidth="1" hidden="1" min="6" max="6" width="10.71"/>
    <col customWidth="1" min="7" max="7" width="9.71"/>
    <col customWidth="1" hidden="1" min="8" max="8" width="9.71"/>
    <col customWidth="1" min="9" max="9" width="9.71"/>
    <col customWidth="1" hidden="1" min="10" max="10" width="9.71"/>
    <col customWidth="1" min="11" max="11" width="9.71"/>
    <col customWidth="1" hidden="1" min="12" max="12" width="9.71"/>
    <col customWidth="1" min="13" max="13" width="9.71"/>
    <col customWidth="1" hidden="1" min="14" max="14" width="9.71"/>
    <col customWidth="1" min="15" max="15" width="9.71"/>
    <col customWidth="1" hidden="1" min="16" max="16" width="9.71"/>
    <col customWidth="1" min="17" max="17" width="9.71"/>
    <col customWidth="1" min="18" max="18" width="2.0"/>
    <col customWidth="1" min="19" max="19" width="32.71"/>
    <col customWidth="1" hidden="1" min="20" max="20" width="9.0"/>
    <col customWidth="1" hidden="1" min="21" max="39" width="9.14"/>
  </cols>
  <sheetData>
    <row r="1" ht="61.5" customHeight="1">
      <c r="A1" s="1"/>
      <c r="B1" s="2"/>
      <c r="C1" s="3"/>
      <c r="D1" s="3"/>
      <c r="E1" s="61"/>
      <c r="F1" s="61"/>
      <c r="G1" s="61"/>
      <c r="H1" s="61"/>
      <c r="I1" s="61"/>
      <c r="J1" s="61"/>
      <c r="K1" s="61"/>
      <c r="L1" s="61"/>
      <c r="M1" s="61"/>
      <c r="N1" s="61"/>
      <c r="O1" s="62" t="s">
        <v>917</v>
      </c>
      <c r="P1" s="63"/>
      <c r="Q1" s="63"/>
      <c r="R1" s="63"/>
      <c r="S1" s="6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34.5" customHeight="1">
      <c r="A2" s="7"/>
      <c r="B2" s="65" t="s">
        <v>6</v>
      </c>
      <c r="C2" s="65" t="s">
        <v>7</v>
      </c>
      <c r="D2" s="65" t="s">
        <v>8</v>
      </c>
      <c r="E2" s="65" t="s">
        <v>9</v>
      </c>
      <c r="F2" s="66" t="s">
        <v>10</v>
      </c>
      <c r="G2" s="560" t="s">
        <v>918</v>
      </c>
      <c r="H2" s="66" t="s">
        <v>10</v>
      </c>
      <c r="I2" s="560" t="s">
        <v>918</v>
      </c>
      <c r="J2" s="66" t="s">
        <v>10</v>
      </c>
      <c r="K2" s="560" t="s">
        <v>918</v>
      </c>
      <c r="L2" s="66" t="s">
        <v>10</v>
      </c>
      <c r="M2" s="560" t="s">
        <v>918</v>
      </c>
      <c r="N2" s="66" t="s">
        <v>10</v>
      </c>
      <c r="O2" s="560" t="s">
        <v>918</v>
      </c>
      <c r="P2" s="66" t="s">
        <v>10</v>
      </c>
      <c r="Q2" s="560" t="s">
        <v>918</v>
      </c>
      <c r="R2" s="561" t="s">
        <v>17</v>
      </c>
      <c r="S2" s="1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ht="7.5" customHeight="1">
      <c r="A3" s="7"/>
      <c r="B3" s="120" t="s">
        <v>18</v>
      </c>
      <c r="C3" s="107" t="s">
        <v>919</v>
      </c>
      <c r="D3" s="177" t="s">
        <v>920</v>
      </c>
      <c r="E3" s="308" t="s">
        <v>25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202" t="s">
        <v>21</v>
      </c>
      <c r="S3" s="167" t="s">
        <v>921</v>
      </c>
      <c r="T3" s="538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ht="7.5" customHeight="1">
      <c r="A4" s="7"/>
      <c r="B4" s="24"/>
      <c r="C4" s="24"/>
      <c r="D4" s="24"/>
      <c r="E4" s="24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20"/>
      <c r="S4" s="24"/>
      <c r="T4" s="538"/>
      <c r="U4" s="25"/>
      <c r="V4" s="521"/>
      <c r="W4" s="522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ht="7.5" customHeight="1">
      <c r="A5" s="7"/>
      <c r="B5" s="24"/>
      <c r="C5" s="24"/>
      <c r="D5" s="24"/>
      <c r="E5" s="24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129"/>
      <c r="S5" s="20"/>
      <c r="T5" s="25"/>
      <c r="U5" s="25"/>
      <c r="V5" s="20"/>
      <c r="W5" s="20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ht="7.5" customHeight="1">
      <c r="A6" s="25"/>
      <c r="B6" s="24"/>
      <c r="C6" s="24"/>
      <c r="D6" s="24"/>
      <c r="E6" s="24"/>
      <c r="F6" s="552"/>
      <c r="G6" s="552"/>
      <c r="H6" s="552"/>
      <c r="I6" s="552"/>
      <c r="J6" s="552"/>
      <c r="K6" s="552"/>
      <c r="L6" s="552"/>
      <c r="M6" s="552"/>
      <c r="N6" s="552"/>
      <c r="O6" s="552"/>
      <c r="P6" s="552"/>
      <c r="Q6" s="552"/>
      <c r="R6" s="124" t="s">
        <v>21</v>
      </c>
      <c r="S6" s="157" t="s">
        <v>922</v>
      </c>
      <c r="T6" s="25"/>
      <c r="U6" s="25"/>
      <c r="V6" s="521"/>
      <c r="W6" s="522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ht="7.5" customHeight="1">
      <c r="A7" s="7"/>
      <c r="B7" s="24"/>
      <c r="C7" s="24"/>
      <c r="D7" s="24"/>
      <c r="E7" s="24"/>
      <c r="F7" s="552"/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20"/>
      <c r="S7" s="24"/>
      <c r="T7" s="25"/>
      <c r="U7" s="25"/>
      <c r="V7" s="20"/>
      <c r="W7" s="20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t="7.5" customHeight="1">
      <c r="A8" s="7"/>
      <c r="B8" s="24"/>
      <c r="C8" s="24"/>
      <c r="D8" s="24"/>
      <c r="E8" s="24"/>
      <c r="F8" s="552"/>
      <c r="G8" s="552"/>
      <c r="H8" s="552"/>
      <c r="I8" s="552"/>
      <c r="J8" s="552"/>
      <c r="K8" s="552"/>
      <c r="L8" s="552"/>
      <c r="M8" s="552"/>
      <c r="N8" s="552"/>
      <c r="O8" s="552"/>
      <c r="P8" s="552"/>
      <c r="Q8" s="552"/>
      <c r="R8" s="129"/>
      <c r="S8" s="24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ht="7.5" customHeight="1">
      <c r="A9" s="7"/>
      <c r="B9" s="24"/>
      <c r="C9" s="24"/>
      <c r="D9" s="24"/>
      <c r="E9" s="24"/>
      <c r="F9" s="92"/>
      <c r="G9" s="92"/>
      <c r="H9" s="92"/>
      <c r="I9" s="92"/>
      <c r="J9" s="553"/>
      <c r="K9" s="553"/>
      <c r="L9" s="92"/>
      <c r="M9" s="92"/>
      <c r="N9" s="92"/>
      <c r="O9" s="92"/>
      <c r="P9" s="92"/>
      <c r="Q9" s="92"/>
      <c r="R9" s="562"/>
      <c r="S9" s="24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ht="7.5" customHeight="1">
      <c r="A10" s="7"/>
      <c r="B10" s="24"/>
      <c r="C10" s="24"/>
      <c r="D10" s="24"/>
      <c r="E10" s="24"/>
      <c r="F10" s="92"/>
      <c r="G10" s="563"/>
      <c r="H10" s="563"/>
      <c r="I10" s="563"/>
      <c r="J10" s="92"/>
      <c r="K10" s="92"/>
      <c r="L10" s="92"/>
      <c r="M10" s="92"/>
      <c r="N10" s="92"/>
      <c r="O10" s="92"/>
      <c r="P10" s="92"/>
      <c r="Q10" s="92"/>
      <c r="R10" s="562"/>
      <c r="S10" s="20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ht="7.5" customHeight="1">
      <c r="A11" s="7"/>
      <c r="B11" s="24"/>
      <c r="C11" s="24"/>
      <c r="D11" s="24"/>
      <c r="E11" s="24"/>
      <c r="F11" s="92"/>
      <c r="G11" s="563"/>
      <c r="H11" s="563"/>
      <c r="I11" s="563"/>
      <c r="J11" s="92"/>
      <c r="K11" s="92"/>
      <c r="L11" s="92"/>
      <c r="M11" s="92"/>
      <c r="N11" s="92"/>
      <c r="O11" s="92"/>
      <c r="P11" s="92"/>
      <c r="Q11" s="92"/>
      <c r="R11" s="562"/>
      <c r="S11" s="562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ht="7.5" customHeight="1">
      <c r="A12" s="7"/>
      <c r="B12" s="24"/>
      <c r="C12" s="24"/>
      <c r="D12" s="24"/>
      <c r="E12" s="24"/>
      <c r="F12" s="555"/>
      <c r="G12" s="135" t="s">
        <v>923</v>
      </c>
      <c r="H12" s="135" t="s">
        <v>924</v>
      </c>
      <c r="I12" s="135" t="s">
        <v>25</v>
      </c>
      <c r="J12" s="136"/>
      <c r="K12" s="135" t="s">
        <v>25</v>
      </c>
      <c r="L12" s="136"/>
      <c r="M12" s="135" t="s">
        <v>25</v>
      </c>
      <c r="N12" s="136"/>
      <c r="O12" s="135" t="s">
        <v>25</v>
      </c>
      <c r="P12" s="136"/>
      <c r="Q12" s="135" t="s">
        <v>25</v>
      </c>
      <c r="R12" s="562"/>
      <c r="S12" s="562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ht="7.5" customHeight="1">
      <c r="A13" s="7"/>
      <c r="B13" s="24"/>
      <c r="C13" s="24"/>
      <c r="D13" s="24"/>
      <c r="E13" s="24"/>
      <c r="F13" s="283">
        <v>2033.2553472000006</v>
      </c>
      <c r="G13" s="87"/>
      <c r="H13" s="87"/>
      <c r="I13" s="87"/>
      <c r="J13" s="138"/>
      <c r="K13" s="87"/>
      <c r="L13" s="138"/>
      <c r="M13" s="87"/>
      <c r="N13" s="138"/>
      <c r="O13" s="87"/>
      <c r="P13" s="138"/>
      <c r="Q13" s="87"/>
      <c r="R13" s="562"/>
      <c r="S13" s="562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ht="7.5" customHeight="1">
      <c r="A14" s="7"/>
      <c r="B14" s="24"/>
      <c r="C14" s="24"/>
      <c r="D14" s="24"/>
      <c r="E14" s="24"/>
      <c r="F14" s="87"/>
      <c r="R14" s="562"/>
      <c r="S14" s="562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ht="7.5" customHeight="1">
      <c r="A15" s="7"/>
      <c r="B15" s="24"/>
      <c r="C15" s="24"/>
      <c r="D15" s="24"/>
      <c r="E15" s="24"/>
      <c r="F15" s="552"/>
      <c r="G15" s="552"/>
      <c r="H15" s="552"/>
      <c r="I15" s="552"/>
      <c r="J15" s="552"/>
      <c r="K15" s="552"/>
      <c r="L15" s="552"/>
      <c r="M15" s="552"/>
      <c r="N15" s="552"/>
      <c r="O15" s="552"/>
      <c r="P15" s="552"/>
      <c r="Q15" s="552"/>
      <c r="R15" s="562"/>
      <c r="S15" s="562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ht="7.5" customHeight="1">
      <c r="A16" s="7"/>
      <c r="B16" s="24"/>
      <c r="C16" s="24"/>
      <c r="D16" s="24"/>
      <c r="E16" s="24"/>
      <c r="F16" s="552"/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62"/>
      <c r="S16" s="562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ht="7.5" customHeight="1">
      <c r="A17" s="7"/>
      <c r="B17" s="24"/>
      <c r="C17" s="24"/>
      <c r="D17" s="24"/>
      <c r="E17" s="24"/>
      <c r="F17" s="552"/>
      <c r="G17" s="552"/>
      <c r="H17" s="552"/>
      <c r="I17" s="552"/>
      <c r="J17" s="552"/>
      <c r="K17" s="552"/>
      <c r="L17" s="552"/>
      <c r="M17" s="552"/>
      <c r="N17" s="552"/>
      <c r="O17" s="552"/>
      <c r="P17" s="552"/>
      <c r="Q17" s="552"/>
      <c r="R17" s="562"/>
      <c r="S17" s="562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ht="7.5" customHeight="1">
      <c r="A18" s="7"/>
      <c r="B18" s="24"/>
      <c r="C18" s="24"/>
      <c r="D18" s="24"/>
      <c r="E18" s="24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52"/>
      <c r="Q18" s="552"/>
      <c r="R18" s="562"/>
      <c r="S18" s="562"/>
      <c r="T18" s="25"/>
      <c r="U18" s="527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ht="7.5" customHeight="1">
      <c r="A19" s="25"/>
      <c r="B19" s="24"/>
      <c r="C19" s="24"/>
      <c r="D19" s="24"/>
      <c r="E19" s="24"/>
      <c r="F19" s="552"/>
      <c r="G19" s="552"/>
      <c r="H19" s="552"/>
      <c r="I19" s="552"/>
      <c r="J19" s="552"/>
      <c r="K19" s="552"/>
      <c r="L19" s="552"/>
      <c r="M19" s="552"/>
      <c r="N19" s="552"/>
      <c r="O19" s="552"/>
      <c r="P19" s="552"/>
      <c r="Q19" s="552"/>
      <c r="R19" s="562"/>
      <c r="S19" s="562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ht="7.5" customHeight="1">
      <c r="A20" s="25"/>
      <c r="B20" s="24"/>
      <c r="C20" s="20"/>
      <c r="D20" s="24"/>
      <c r="E20" s="24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562"/>
      <c r="S20" s="562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ht="7.5" customHeight="1">
      <c r="A21" s="25"/>
      <c r="B21" s="24"/>
      <c r="C21" s="94" t="s">
        <v>925</v>
      </c>
      <c r="D21" s="24"/>
      <c r="E21" s="24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562"/>
      <c r="S21" s="562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ht="7.5" customHeight="1">
      <c r="A22" s="7"/>
      <c r="B22" s="24"/>
      <c r="C22" s="24"/>
      <c r="D22" s="24"/>
      <c r="E22" s="24"/>
      <c r="F22" s="552"/>
      <c r="G22" s="552"/>
      <c r="H22" s="552"/>
      <c r="I22" s="552"/>
      <c r="J22" s="552"/>
      <c r="K22" s="552"/>
      <c r="L22" s="552"/>
      <c r="M22" s="552"/>
      <c r="N22" s="552"/>
      <c r="O22" s="552"/>
      <c r="P22" s="552"/>
      <c r="Q22" s="552"/>
      <c r="R22" s="562"/>
      <c r="S22" s="562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ht="7.5" customHeight="1">
      <c r="A23" s="7"/>
      <c r="B23" s="98"/>
      <c r="C23" s="98"/>
      <c r="D23" s="98"/>
      <c r="E23" s="98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Q23" s="557"/>
      <c r="R23" s="562"/>
      <c r="S23" s="562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ht="7.5" customHeight="1">
      <c r="A24" s="7"/>
      <c r="B24" s="120" t="s">
        <v>18</v>
      </c>
      <c r="C24" s="107" t="s">
        <v>926</v>
      </c>
      <c r="D24" s="177" t="s">
        <v>920</v>
      </c>
      <c r="E24" s="308" t="s">
        <v>25</v>
      </c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202" t="s">
        <v>21</v>
      </c>
      <c r="S24" s="167" t="s">
        <v>927</v>
      </c>
      <c r="T24" s="25"/>
      <c r="U24" s="25"/>
      <c r="V24" s="25"/>
      <c r="W24" s="25"/>
      <c r="X24" s="25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ht="7.5" customHeight="1">
      <c r="A25" s="7"/>
      <c r="B25" s="24"/>
      <c r="C25" s="24"/>
      <c r="D25" s="24"/>
      <c r="E25" s="24"/>
      <c r="F25" s="552"/>
      <c r="G25" s="552"/>
      <c r="H25" s="552"/>
      <c r="I25" s="552"/>
      <c r="J25" s="552"/>
      <c r="K25" s="552"/>
      <c r="L25" s="552"/>
      <c r="M25" s="552"/>
      <c r="N25" s="552"/>
      <c r="O25" s="552"/>
      <c r="P25" s="552"/>
      <c r="Q25" s="552"/>
      <c r="R25" s="20"/>
      <c r="S25" s="24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ht="7.5" customHeight="1">
      <c r="A26" s="7"/>
      <c r="B26" s="24"/>
      <c r="C26" s="24"/>
      <c r="D26" s="24"/>
      <c r="E26" s="24"/>
      <c r="F26" s="552"/>
      <c r="G26" s="552"/>
      <c r="H26" s="552"/>
      <c r="I26" s="552"/>
      <c r="J26" s="552"/>
      <c r="K26" s="552"/>
      <c r="L26" s="552"/>
      <c r="M26" s="552"/>
      <c r="N26" s="552"/>
      <c r="O26" s="552"/>
      <c r="P26" s="552"/>
      <c r="Q26" s="552"/>
      <c r="R26" s="129"/>
      <c r="S26" s="20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</row>
    <row r="27" ht="7.5" customHeight="1">
      <c r="A27" s="7"/>
      <c r="B27" s="24"/>
      <c r="C27" s="24"/>
      <c r="D27" s="24"/>
      <c r="E27" s="24"/>
      <c r="F27" s="552"/>
      <c r="G27" s="552"/>
      <c r="H27" s="552"/>
      <c r="I27" s="552"/>
      <c r="J27" s="552"/>
      <c r="K27" s="552"/>
      <c r="L27" s="552"/>
      <c r="M27" s="552"/>
      <c r="N27" s="552"/>
      <c r="O27" s="552"/>
      <c r="P27" s="552"/>
      <c r="Q27" s="552"/>
      <c r="R27" s="124" t="s">
        <v>21</v>
      </c>
      <c r="S27" s="157" t="s">
        <v>928</v>
      </c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ht="7.5" customHeight="1">
      <c r="A28" s="7"/>
      <c r="B28" s="24"/>
      <c r="C28" s="24"/>
      <c r="D28" s="24"/>
      <c r="E28" s="24"/>
      <c r="F28" s="552"/>
      <c r="G28" s="552"/>
      <c r="H28" s="552"/>
      <c r="I28" s="552"/>
      <c r="J28" s="552"/>
      <c r="K28" s="552"/>
      <c r="L28" s="552"/>
      <c r="M28" s="552"/>
      <c r="N28" s="552"/>
      <c r="O28" s="552"/>
      <c r="P28" s="552"/>
      <c r="Q28" s="552"/>
      <c r="R28" s="20"/>
      <c r="S28" s="24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ht="7.5" customHeight="1">
      <c r="A29" s="7"/>
      <c r="B29" s="24"/>
      <c r="C29" s="24"/>
      <c r="D29" s="24"/>
      <c r="E29" s="24"/>
      <c r="F29" s="552"/>
      <c r="G29" s="552"/>
      <c r="H29" s="552"/>
      <c r="I29" s="552"/>
      <c r="J29" s="552"/>
      <c r="K29" s="552"/>
      <c r="L29" s="552"/>
      <c r="M29" s="552"/>
      <c r="N29" s="552"/>
      <c r="O29" s="552"/>
      <c r="P29" s="552"/>
      <c r="Q29" s="552"/>
      <c r="R29" s="129"/>
      <c r="S29" s="2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ht="7.5" customHeight="1">
      <c r="A30" s="7"/>
      <c r="B30" s="24"/>
      <c r="C30" s="24"/>
      <c r="D30" s="24"/>
      <c r="E30" s="24"/>
      <c r="F30" s="92"/>
      <c r="G30" s="92"/>
      <c r="H30" s="92"/>
      <c r="I30" s="92"/>
      <c r="J30" s="553"/>
      <c r="K30" s="553"/>
      <c r="L30" s="92"/>
      <c r="M30" s="92"/>
      <c r="N30" s="92"/>
      <c r="O30" s="92"/>
      <c r="P30" s="92"/>
      <c r="Q30" s="92"/>
      <c r="R30" s="562"/>
      <c r="S30" s="24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</row>
    <row r="31" ht="7.5" customHeight="1">
      <c r="A31" s="1"/>
      <c r="B31" s="24"/>
      <c r="C31" s="24"/>
      <c r="D31" s="24"/>
      <c r="E31" s="24"/>
      <c r="F31" s="92"/>
      <c r="G31" s="563"/>
      <c r="H31" s="563"/>
      <c r="I31" s="563"/>
      <c r="J31" s="92"/>
      <c r="K31" s="92"/>
      <c r="L31" s="92"/>
      <c r="M31" s="92"/>
      <c r="N31" s="92"/>
      <c r="O31" s="92"/>
      <c r="P31" s="92"/>
      <c r="Q31" s="92"/>
      <c r="R31" s="562"/>
      <c r="S31" s="24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ht="7.5" customHeight="1">
      <c r="A32" s="1"/>
      <c r="B32" s="24"/>
      <c r="C32" s="24"/>
      <c r="D32" s="24"/>
      <c r="E32" s="24"/>
      <c r="F32" s="92"/>
      <c r="G32" s="563"/>
      <c r="H32" s="563"/>
      <c r="I32" s="563"/>
      <c r="J32" s="92"/>
      <c r="K32" s="92"/>
      <c r="L32" s="92"/>
      <c r="M32" s="92"/>
      <c r="N32" s="92"/>
      <c r="O32" s="92"/>
      <c r="P32" s="92"/>
      <c r="Q32" s="92"/>
      <c r="R32" s="562"/>
      <c r="S32" s="24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</row>
    <row r="33" ht="7.5" customHeight="1">
      <c r="A33" s="7"/>
      <c r="B33" s="24"/>
      <c r="C33" s="24"/>
      <c r="D33" s="24"/>
      <c r="E33" s="24"/>
      <c r="F33" s="555"/>
      <c r="G33" s="135" t="s">
        <v>923</v>
      </c>
      <c r="H33" s="135" t="s">
        <v>924</v>
      </c>
      <c r="I33" s="135" t="s">
        <v>25</v>
      </c>
      <c r="J33" s="136"/>
      <c r="K33" s="135" t="s">
        <v>25</v>
      </c>
      <c r="L33" s="136"/>
      <c r="M33" s="135" t="s">
        <v>25</v>
      </c>
      <c r="N33" s="136"/>
      <c r="O33" s="135" t="s">
        <v>25</v>
      </c>
      <c r="P33" s="136"/>
      <c r="Q33" s="135" t="s">
        <v>25</v>
      </c>
      <c r="R33" s="562"/>
      <c r="S33" s="20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ht="7.5" customHeight="1">
      <c r="A34" s="7"/>
      <c r="B34" s="24"/>
      <c r="C34" s="24"/>
      <c r="D34" s="24"/>
      <c r="E34" s="24"/>
      <c r="F34" s="283">
        <v>2033.2553472000006</v>
      </c>
      <c r="G34" s="87"/>
      <c r="H34" s="87"/>
      <c r="I34" s="87"/>
      <c r="J34" s="138"/>
      <c r="K34" s="87"/>
      <c r="L34" s="138"/>
      <c r="M34" s="87"/>
      <c r="N34" s="138"/>
      <c r="O34" s="87"/>
      <c r="P34" s="138"/>
      <c r="Q34" s="87"/>
      <c r="R34" s="124" t="s">
        <v>21</v>
      </c>
      <c r="S34" s="157" t="s">
        <v>929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</row>
    <row r="35" ht="7.5" customHeight="1">
      <c r="A35" s="7"/>
      <c r="B35" s="24"/>
      <c r="C35" s="24"/>
      <c r="D35" s="24"/>
      <c r="E35" s="24"/>
      <c r="F35" s="87"/>
      <c r="R35" s="20"/>
      <c r="S35" s="24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ht="7.5" customHeight="1">
      <c r="A36" s="7"/>
      <c r="B36" s="24"/>
      <c r="C36" s="24"/>
      <c r="D36" s="24"/>
      <c r="E36" s="24"/>
      <c r="F36" s="552"/>
      <c r="G36" s="552"/>
      <c r="H36" s="552"/>
      <c r="I36" s="552"/>
      <c r="J36" s="552"/>
      <c r="K36" s="552"/>
      <c r="L36" s="552"/>
      <c r="M36" s="552"/>
      <c r="N36" s="552"/>
      <c r="O36" s="552"/>
      <c r="P36" s="552"/>
      <c r="Q36" s="552"/>
      <c r="R36" s="129"/>
      <c r="S36" s="20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ht="7.5" customHeight="1">
      <c r="A37" s="7"/>
      <c r="B37" s="24"/>
      <c r="C37" s="24"/>
      <c r="D37" s="24"/>
      <c r="E37" s="24"/>
      <c r="F37" s="552"/>
      <c r="G37" s="552"/>
      <c r="H37" s="552"/>
      <c r="I37" s="552"/>
      <c r="J37" s="552"/>
      <c r="K37" s="552"/>
      <c r="L37" s="552"/>
      <c r="M37" s="552"/>
      <c r="N37" s="552"/>
      <c r="O37" s="552"/>
      <c r="P37" s="552"/>
      <c r="Q37" s="552"/>
      <c r="R37" s="300"/>
      <c r="S37" s="300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</row>
    <row r="38" ht="7.5" customHeight="1">
      <c r="A38" s="7"/>
      <c r="B38" s="24"/>
      <c r="C38" s="24"/>
      <c r="D38" s="24"/>
      <c r="E38" s="24"/>
      <c r="F38" s="552"/>
      <c r="G38" s="552"/>
      <c r="H38" s="552"/>
      <c r="I38" s="552"/>
      <c r="J38" s="552"/>
      <c r="K38" s="552"/>
      <c r="L38" s="552"/>
      <c r="M38" s="552"/>
      <c r="N38" s="552"/>
      <c r="O38" s="552"/>
      <c r="P38" s="552"/>
      <c r="Q38" s="552"/>
      <c r="R38" s="300"/>
      <c r="S38" s="300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</row>
    <row r="39" ht="7.5" customHeight="1">
      <c r="A39" s="7"/>
      <c r="B39" s="24"/>
      <c r="C39" s="24"/>
      <c r="D39" s="24"/>
      <c r="E39" s="24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300"/>
      <c r="S39" s="300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</row>
    <row r="40" ht="7.5" customHeight="1">
      <c r="A40" s="7"/>
      <c r="B40" s="24"/>
      <c r="C40" s="24"/>
      <c r="D40" s="24"/>
      <c r="E40" s="24"/>
      <c r="F40" s="552"/>
      <c r="G40" s="552"/>
      <c r="H40" s="552"/>
      <c r="I40" s="552"/>
      <c r="J40" s="552"/>
      <c r="K40" s="552"/>
      <c r="L40" s="552"/>
      <c r="M40" s="552"/>
      <c r="N40" s="552"/>
      <c r="O40" s="552"/>
      <c r="P40" s="552"/>
      <c r="Q40" s="552"/>
      <c r="R40" s="300"/>
      <c r="S40" s="300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 ht="7.5" customHeight="1">
      <c r="A41" s="7"/>
      <c r="B41" s="24"/>
      <c r="C41" s="20"/>
      <c r="D41" s="24"/>
      <c r="E41" s="24"/>
      <c r="F41" s="552"/>
      <c r="G41" s="552"/>
      <c r="H41" s="552"/>
      <c r="I41" s="552"/>
      <c r="J41" s="552"/>
      <c r="K41" s="552"/>
      <c r="L41" s="552"/>
      <c r="M41" s="552"/>
      <c r="N41" s="552"/>
      <c r="O41" s="552"/>
      <c r="P41" s="552"/>
      <c r="Q41" s="552"/>
      <c r="R41" s="300"/>
      <c r="S41" s="300"/>
      <c r="T41" s="6"/>
      <c r="U41" s="25"/>
      <c r="V41" s="25"/>
      <c r="W41" s="25"/>
      <c r="X41" s="25"/>
      <c r="Y41" s="25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7.5" customHeight="1">
      <c r="A42" s="7"/>
      <c r="B42" s="24"/>
      <c r="C42" s="94" t="s">
        <v>930</v>
      </c>
      <c r="D42" s="24"/>
      <c r="E42" s="24"/>
      <c r="F42" s="552"/>
      <c r="G42" s="552"/>
      <c r="H42" s="552"/>
      <c r="I42" s="552"/>
      <c r="J42" s="552"/>
      <c r="K42" s="552"/>
      <c r="L42" s="552"/>
      <c r="M42" s="552"/>
      <c r="N42" s="552"/>
      <c r="O42" s="552"/>
      <c r="P42" s="552"/>
      <c r="Q42" s="552"/>
      <c r="R42" s="300"/>
      <c r="S42" s="300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</row>
    <row r="43" ht="7.5" customHeight="1">
      <c r="A43" s="7"/>
      <c r="B43" s="24"/>
      <c r="C43" s="24"/>
      <c r="D43" s="24"/>
      <c r="E43" s="24"/>
      <c r="F43" s="552"/>
      <c r="G43" s="552"/>
      <c r="H43" s="552"/>
      <c r="I43" s="552"/>
      <c r="J43" s="552"/>
      <c r="K43" s="552"/>
      <c r="L43" s="552"/>
      <c r="M43" s="552"/>
      <c r="N43" s="552"/>
      <c r="O43" s="552"/>
      <c r="P43" s="552"/>
      <c r="Q43" s="552"/>
      <c r="R43" s="300"/>
      <c r="S43" s="300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ht="7.5" customHeight="1">
      <c r="A44" s="7"/>
      <c r="B44" s="98"/>
      <c r="C44" s="98"/>
      <c r="D44" s="98"/>
      <c r="E44" s="98"/>
      <c r="F44" s="557"/>
      <c r="G44" s="557"/>
      <c r="H44" s="557"/>
      <c r="I44" s="557"/>
      <c r="J44" s="557"/>
      <c r="K44" s="557"/>
      <c r="L44" s="557"/>
      <c r="M44" s="557"/>
      <c r="N44" s="557"/>
      <c r="O44" s="557"/>
      <c r="P44" s="557"/>
      <c r="Q44" s="557"/>
      <c r="R44" s="564"/>
      <c r="S44" s="564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  <row r="45" ht="7.5" customHeight="1">
      <c r="A45" s="7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ht="7.5" customHeight="1">
      <c r="A46" s="7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 ht="7.5" customHeight="1">
      <c r="A47" s="7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ht="7.5" customHeight="1">
      <c r="A48" s="7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</row>
    <row r="49" ht="7.5" customHeight="1">
      <c r="A49" s="7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ht="7.5" customHeight="1">
      <c r="A50" s="7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</row>
    <row r="51" ht="7.5" customHeight="1">
      <c r="A51" s="7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ht="7.5" customHeight="1">
      <c r="A52" s="1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</row>
    <row r="53" ht="7.5" customHeight="1">
      <c r="A53" s="1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ht="7.5" customHeight="1">
      <c r="A54" s="1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</row>
    <row r="55" ht="7.5" customHeight="1">
      <c r="A55" s="1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ht="7.5" customHeight="1">
      <c r="A56" s="25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 ht="7.5" customHeight="1">
      <c r="A57" s="25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ht="7.5" customHeight="1">
      <c r="A58" s="25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 ht="11.25" customHeight="1">
      <c r="A59" s="1"/>
      <c r="B59" s="113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5"/>
      <c r="S59" s="165" t="s">
        <v>43</v>
      </c>
      <c r="T59" s="25"/>
      <c r="U59" s="25"/>
      <c r="V59" s="25"/>
      <c r="W59" s="6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ht="11.25" customHeight="1">
      <c r="A60" s="1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7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1.25" customHeight="1">
      <c r="A61" s="1"/>
      <c r="B61" s="117" t="s">
        <v>931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9"/>
      <c r="T61" s="25"/>
      <c r="U61" s="25"/>
      <c r="V61" s="25"/>
      <c r="W61" s="6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ht="61.5" customHeight="1">
      <c r="A62" s="1"/>
      <c r="B62" s="2"/>
      <c r="C62" s="3"/>
      <c r="D62" s="3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 t="s">
        <v>917</v>
      </c>
      <c r="P62" s="63"/>
      <c r="Q62" s="63"/>
      <c r="R62" s="63"/>
      <c r="S62" s="64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34.5" customHeight="1">
      <c r="A63" s="7"/>
      <c r="B63" s="65" t="s">
        <v>6</v>
      </c>
      <c r="C63" s="65" t="s">
        <v>7</v>
      </c>
      <c r="D63" s="65" t="s">
        <v>8</v>
      </c>
      <c r="E63" s="65" t="s">
        <v>9</v>
      </c>
      <c r="F63" s="66" t="s">
        <v>10</v>
      </c>
      <c r="G63" s="560" t="s">
        <v>918</v>
      </c>
      <c r="H63" s="66" t="s">
        <v>10</v>
      </c>
      <c r="I63" s="560" t="s">
        <v>918</v>
      </c>
      <c r="J63" s="66" t="s">
        <v>10</v>
      </c>
      <c r="K63" s="560" t="s">
        <v>918</v>
      </c>
      <c r="L63" s="66" t="s">
        <v>10</v>
      </c>
      <c r="M63" s="560" t="s">
        <v>918</v>
      </c>
      <c r="N63" s="66" t="s">
        <v>10</v>
      </c>
      <c r="O63" s="560" t="s">
        <v>918</v>
      </c>
      <c r="P63" s="66" t="s">
        <v>10</v>
      </c>
      <c r="Q63" s="560" t="s">
        <v>918</v>
      </c>
      <c r="R63" s="561" t="s">
        <v>17</v>
      </c>
      <c r="S63" s="1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ht="7.5" customHeight="1">
      <c r="A64" s="7"/>
      <c r="B64" s="120" t="s">
        <v>18</v>
      </c>
      <c r="C64" s="107" t="s">
        <v>932</v>
      </c>
      <c r="D64" s="177" t="s">
        <v>920</v>
      </c>
      <c r="E64" s="308" t="s">
        <v>25</v>
      </c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202" t="s">
        <v>21</v>
      </c>
      <c r="S64" s="167" t="s">
        <v>933</v>
      </c>
      <c r="T64" s="538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</row>
    <row r="65" ht="7.5" customHeight="1">
      <c r="A65" s="7"/>
      <c r="B65" s="24"/>
      <c r="C65" s="24"/>
      <c r="D65" s="24"/>
      <c r="E65" s="24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20"/>
      <c r="S65" s="24"/>
      <c r="T65" s="538"/>
      <c r="U65" s="25"/>
      <c r="V65" s="521"/>
      <c r="W65" s="522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</row>
    <row r="66" ht="7.5" customHeight="1">
      <c r="A66" s="7"/>
      <c r="B66" s="24"/>
      <c r="C66" s="24"/>
      <c r="D66" s="24"/>
      <c r="E66" s="24"/>
      <c r="F66" s="552"/>
      <c r="G66" s="552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129"/>
      <c r="S66" s="20"/>
      <c r="T66" s="25"/>
      <c r="U66" s="25"/>
      <c r="V66" s="20"/>
      <c r="W66" s="20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</row>
    <row r="67" ht="7.5" customHeight="1">
      <c r="A67" s="25"/>
      <c r="B67" s="24"/>
      <c r="C67" s="24"/>
      <c r="D67" s="24"/>
      <c r="E67" s="24"/>
      <c r="F67" s="552"/>
      <c r="G67" s="552"/>
      <c r="H67" s="552"/>
      <c r="I67" s="552"/>
      <c r="J67" s="552"/>
      <c r="K67" s="552"/>
      <c r="L67" s="552"/>
      <c r="M67" s="552"/>
      <c r="N67" s="552"/>
      <c r="O67" s="552"/>
      <c r="P67" s="552"/>
      <c r="Q67" s="552"/>
      <c r="R67" s="562"/>
      <c r="S67" s="562"/>
      <c r="T67" s="25"/>
      <c r="U67" s="25"/>
      <c r="V67" s="521"/>
      <c r="W67" s="522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 ht="7.5" customHeight="1">
      <c r="A68" s="7"/>
      <c r="B68" s="24"/>
      <c r="C68" s="24"/>
      <c r="D68" s="24"/>
      <c r="E68" s="24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62"/>
      <c r="S68" s="562"/>
      <c r="T68" s="25"/>
      <c r="U68" s="25"/>
      <c r="V68" s="20"/>
      <c r="W68" s="20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</row>
    <row r="69" ht="7.5" customHeight="1">
      <c r="A69" s="7"/>
      <c r="B69" s="24"/>
      <c r="C69" s="24"/>
      <c r="D69" s="24"/>
      <c r="E69" s="24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62"/>
      <c r="S69" s="562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 ht="7.5" customHeight="1">
      <c r="A70" s="7"/>
      <c r="B70" s="24"/>
      <c r="C70" s="24"/>
      <c r="D70" s="24"/>
      <c r="E70" s="24"/>
      <c r="F70" s="92"/>
      <c r="G70" s="92"/>
      <c r="H70" s="92"/>
      <c r="I70" s="92"/>
      <c r="J70" s="553"/>
      <c r="K70" s="553"/>
      <c r="L70" s="92"/>
      <c r="M70" s="92"/>
      <c r="N70" s="92"/>
      <c r="O70" s="92"/>
      <c r="P70" s="92"/>
      <c r="Q70" s="92"/>
      <c r="R70" s="562"/>
      <c r="S70" s="562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</row>
    <row r="71" ht="7.5" customHeight="1">
      <c r="A71" s="7"/>
      <c r="B71" s="24"/>
      <c r="C71" s="24"/>
      <c r="D71" s="24"/>
      <c r="E71" s="24"/>
      <c r="F71" s="92"/>
      <c r="G71" s="563"/>
      <c r="H71" s="563"/>
      <c r="I71" s="563"/>
      <c r="J71" s="92"/>
      <c r="K71" s="92"/>
      <c r="L71" s="92"/>
      <c r="M71" s="92"/>
      <c r="N71" s="92"/>
      <c r="O71" s="92"/>
      <c r="P71" s="92"/>
      <c r="Q71" s="92"/>
      <c r="R71" s="562"/>
      <c r="S71" s="562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ht="7.5" customHeight="1">
      <c r="A72" s="7"/>
      <c r="B72" s="24"/>
      <c r="C72" s="24"/>
      <c r="D72" s="24"/>
      <c r="E72" s="24"/>
      <c r="F72" s="92"/>
      <c r="G72" s="563"/>
      <c r="H72" s="563"/>
      <c r="I72" s="563"/>
      <c r="J72" s="92"/>
      <c r="K72" s="92"/>
      <c r="L72" s="92"/>
      <c r="M72" s="92"/>
      <c r="N72" s="92"/>
      <c r="O72" s="92"/>
      <c r="P72" s="92"/>
      <c r="Q72" s="92"/>
      <c r="R72" s="562"/>
      <c r="S72" s="562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</row>
    <row r="73" ht="7.5" customHeight="1">
      <c r="A73" s="7"/>
      <c r="B73" s="24"/>
      <c r="C73" s="24"/>
      <c r="D73" s="24"/>
      <c r="E73" s="24"/>
      <c r="F73" s="555"/>
      <c r="G73" s="135" t="s">
        <v>923</v>
      </c>
      <c r="H73" s="135" t="s">
        <v>924</v>
      </c>
      <c r="I73" s="135" t="s">
        <v>25</v>
      </c>
      <c r="J73" s="136"/>
      <c r="K73" s="135" t="s">
        <v>25</v>
      </c>
      <c r="L73" s="136"/>
      <c r="M73" s="135" t="s">
        <v>25</v>
      </c>
      <c r="N73" s="136"/>
      <c r="O73" s="135" t="s">
        <v>25</v>
      </c>
      <c r="P73" s="136"/>
      <c r="Q73" s="135" t="s">
        <v>25</v>
      </c>
      <c r="R73" s="562"/>
      <c r="S73" s="562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 ht="7.5" customHeight="1">
      <c r="A74" s="7"/>
      <c r="B74" s="24"/>
      <c r="C74" s="24"/>
      <c r="D74" s="24"/>
      <c r="E74" s="24"/>
      <c r="F74" s="283">
        <v>2033.2553472000006</v>
      </c>
      <c r="G74" s="87"/>
      <c r="H74" s="87"/>
      <c r="I74" s="87"/>
      <c r="J74" s="138"/>
      <c r="K74" s="87"/>
      <c r="L74" s="138"/>
      <c r="M74" s="87"/>
      <c r="N74" s="138"/>
      <c r="O74" s="87"/>
      <c r="P74" s="138"/>
      <c r="Q74" s="87"/>
      <c r="R74" s="562"/>
      <c r="S74" s="562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 ht="7.5" customHeight="1">
      <c r="A75" s="7"/>
      <c r="B75" s="24"/>
      <c r="C75" s="24"/>
      <c r="D75" s="24"/>
      <c r="E75" s="24"/>
      <c r="F75" s="87"/>
      <c r="R75" s="562"/>
      <c r="S75" s="562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 ht="7.5" customHeight="1">
      <c r="A76" s="7"/>
      <c r="B76" s="24"/>
      <c r="C76" s="24"/>
      <c r="D76" s="24"/>
      <c r="E76" s="24"/>
      <c r="F76" s="552"/>
      <c r="G76" s="552"/>
      <c r="H76" s="552"/>
      <c r="I76" s="552"/>
      <c r="J76" s="552"/>
      <c r="K76" s="552"/>
      <c r="L76" s="552"/>
      <c r="M76" s="552"/>
      <c r="N76" s="552"/>
      <c r="O76" s="552"/>
      <c r="P76" s="552"/>
      <c r="Q76" s="552"/>
      <c r="R76" s="562"/>
      <c r="S76" s="562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</row>
    <row r="77" ht="7.5" customHeight="1">
      <c r="A77" s="7"/>
      <c r="B77" s="24"/>
      <c r="C77" s="24"/>
      <c r="D77" s="24"/>
      <c r="E77" s="24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62"/>
      <c r="S77" s="562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 ht="7.5" customHeight="1">
      <c r="A78" s="7"/>
      <c r="B78" s="24"/>
      <c r="C78" s="24"/>
      <c r="D78" s="24"/>
      <c r="E78" s="24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62"/>
      <c r="S78" s="562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</row>
    <row r="79" ht="7.5" customHeight="1">
      <c r="A79" s="7"/>
      <c r="B79" s="24"/>
      <c r="C79" s="24"/>
      <c r="D79" s="24"/>
      <c r="E79" s="24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62"/>
      <c r="S79" s="562"/>
      <c r="T79" s="25"/>
      <c r="U79" s="527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 ht="7.5" customHeight="1">
      <c r="A80" s="25"/>
      <c r="B80" s="24"/>
      <c r="C80" s="24"/>
      <c r="D80" s="24"/>
      <c r="E80" s="24"/>
      <c r="F80" s="552"/>
      <c r="G80" s="552"/>
      <c r="H80" s="552"/>
      <c r="I80" s="552"/>
      <c r="J80" s="552"/>
      <c r="K80" s="552"/>
      <c r="L80" s="552"/>
      <c r="M80" s="552"/>
      <c r="N80" s="552"/>
      <c r="O80" s="552"/>
      <c r="P80" s="552"/>
      <c r="Q80" s="552"/>
      <c r="R80" s="562"/>
      <c r="S80" s="562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</row>
    <row r="81" ht="7.5" customHeight="1">
      <c r="A81" s="25"/>
      <c r="B81" s="24"/>
      <c r="C81" s="20"/>
      <c r="D81" s="24"/>
      <c r="E81" s="24"/>
      <c r="F81" s="552"/>
      <c r="G81" s="552"/>
      <c r="H81" s="552"/>
      <c r="I81" s="552"/>
      <c r="J81" s="552"/>
      <c r="K81" s="552"/>
      <c r="L81" s="552"/>
      <c r="M81" s="552"/>
      <c r="N81" s="552"/>
      <c r="O81" s="552"/>
      <c r="P81" s="552"/>
      <c r="Q81" s="552"/>
      <c r="R81" s="562"/>
      <c r="S81" s="562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 ht="7.5" customHeight="1">
      <c r="A82" s="25"/>
      <c r="B82" s="24"/>
      <c r="C82" s="94" t="s">
        <v>934</v>
      </c>
      <c r="D82" s="24"/>
      <c r="E82" s="24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62"/>
      <c r="S82" s="562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</row>
    <row r="83" ht="7.5" customHeight="1">
      <c r="A83" s="7"/>
      <c r="B83" s="24"/>
      <c r="C83" s="24"/>
      <c r="D83" s="24"/>
      <c r="E83" s="24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62"/>
      <c r="S83" s="562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 ht="7.5" customHeight="1">
      <c r="A84" s="7"/>
      <c r="B84" s="98"/>
      <c r="C84" s="98"/>
      <c r="D84" s="98"/>
      <c r="E84" s="98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62"/>
      <c r="S84" s="562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</row>
    <row r="85" ht="7.5" customHeight="1">
      <c r="A85" s="7"/>
      <c r="B85" s="120" t="s">
        <v>18</v>
      </c>
      <c r="C85" s="107" t="s">
        <v>935</v>
      </c>
      <c r="D85" s="177" t="s">
        <v>920</v>
      </c>
      <c r="E85" s="308" t="s">
        <v>25</v>
      </c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202" t="s">
        <v>21</v>
      </c>
      <c r="S85" s="167" t="s">
        <v>936</v>
      </c>
      <c r="T85" s="25"/>
      <c r="U85" s="25"/>
      <c r="V85" s="25"/>
      <c r="W85" s="25"/>
      <c r="X85" s="25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7.5" customHeight="1">
      <c r="A86" s="7"/>
      <c r="B86" s="24"/>
      <c r="C86" s="24"/>
      <c r="D86" s="24"/>
      <c r="E86" s="24"/>
      <c r="F86" s="552"/>
      <c r="G86" s="552"/>
      <c r="H86" s="552"/>
      <c r="I86" s="552"/>
      <c r="J86" s="552"/>
      <c r="K86" s="552"/>
      <c r="L86" s="552"/>
      <c r="M86" s="552"/>
      <c r="N86" s="552"/>
      <c r="O86" s="552"/>
      <c r="P86" s="552"/>
      <c r="Q86" s="552"/>
      <c r="R86" s="20"/>
      <c r="S86" s="24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</row>
    <row r="87" ht="7.5" customHeight="1">
      <c r="A87" s="7"/>
      <c r="B87" s="24"/>
      <c r="C87" s="24"/>
      <c r="D87" s="24"/>
      <c r="E87" s="24"/>
      <c r="F87" s="552"/>
      <c r="G87" s="552"/>
      <c r="H87" s="552"/>
      <c r="I87" s="552"/>
      <c r="J87" s="552"/>
      <c r="K87" s="552"/>
      <c r="L87" s="552"/>
      <c r="M87" s="552"/>
      <c r="N87" s="552"/>
      <c r="O87" s="552"/>
      <c r="P87" s="552"/>
      <c r="Q87" s="552"/>
      <c r="R87" s="129"/>
      <c r="S87" s="24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 ht="7.5" customHeight="1">
      <c r="A88" s="7"/>
      <c r="B88" s="24"/>
      <c r="C88" s="24"/>
      <c r="D88" s="24"/>
      <c r="E88" s="24"/>
      <c r="F88" s="552"/>
      <c r="G88" s="552"/>
      <c r="H88" s="552"/>
      <c r="I88" s="552"/>
      <c r="J88" s="552"/>
      <c r="K88" s="552"/>
      <c r="L88" s="552"/>
      <c r="M88" s="552"/>
      <c r="N88" s="552"/>
      <c r="O88" s="552"/>
      <c r="P88" s="552"/>
      <c r="Q88" s="552"/>
      <c r="R88" s="562"/>
      <c r="S88" s="24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</row>
    <row r="89" ht="7.5" customHeight="1">
      <c r="A89" s="7"/>
      <c r="B89" s="24"/>
      <c r="C89" s="24"/>
      <c r="D89" s="24"/>
      <c r="E89" s="24"/>
      <c r="F89" s="552"/>
      <c r="G89" s="552"/>
      <c r="H89" s="552"/>
      <c r="I89" s="552"/>
      <c r="J89" s="552"/>
      <c r="K89" s="552"/>
      <c r="L89" s="552"/>
      <c r="M89" s="552"/>
      <c r="N89" s="552"/>
      <c r="O89" s="552"/>
      <c r="P89" s="552"/>
      <c r="Q89" s="552"/>
      <c r="R89" s="562"/>
      <c r="S89" s="24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 ht="7.5" customHeight="1">
      <c r="A90" s="7"/>
      <c r="B90" s="24"/>
      <c r="C90" s="24"/>
      <c r="D90" s="24"/>
      <c r="E90" s="24"/>
      <c r="F90" s="552"/>
      <c r="G90" s="552"/>
      <c r="H90" s="552"/>
      <c r="I90" s="552"/>
      <c r="J90" s="552"/>
      <c r="K90" s="552"/>
      <c r="L90" s="552"/>
      <c r="M90" s="552"/>
      <c r="N90" s="552"/>
      <c r="O90" s="552"/>
      <c r="P90" s="552"/>
      <c r="Q90" s="552"/>
      <c r="R90" s="562"/>
      <c r="S90" s="24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</row>
    <row r="91" ht="7.5" customHeight="1">
      <c r="A91" s="7"/>
      <c r="B91" s="24"/>
      <c r="C91" s="24"/>
      <c r="D91" s="24"/>
      <c r="E91" s="24"/>
      <c r="F91" s="92"/>
      <c r="G91" s="92"/>
      <c r="H91" s="92"/>
      <c r="I91" s="92"/>
      <c r="J91" s="553"/>
      <c r="K91" s="553"/>
      <c r="L91" s="92"/>
      <c r="M91" s="92"/>
      <c r="N91" s="92"/>
      <c r="O91" s="92"/>
      <c r="P91" s="92"/>
      <c r="Q91" s="92"/>
      <c r="R91" s="562"/>
      <c r="S91" s="24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 ht="7.5" customHeight="1">
      <c r="A92" s="1"/>
      <c r="B92" s="24"/>
      <c r="C92" s="24"/>
      <c r="D92" s="24"/>
      <c r="E92" s="24"/>
      <c r="F92" s="92"/>
      <c r="G92" s="563"/>
      <c r="H92" s="563"/>
      <c r="I92" s="563"/>
      <c r="J92" s="92"/>
      <c r="K92" s="92"/>
      <c r="L92" s="92"/>
      <c r="M92" s="92"/>
      <c r="N92" s="92"/>
      <c r="O92" s="92"/>
      <c r="P92" s="92"/>
      <c r="Q92" s="92"/>
      <c r="R92" s="562"/>
      <c r="S92" s="24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</row>
    <row r="93" ht="7.5" customHeight="1">
      <c r="A93" s="1"/>
      <c r="B93" s="24"/>
      <c r="C93" s="24"/>
      <c r="D93" s="24"/>
      <c r="E93" s="24"/>
      <c r="F93" s="92"/>
      <c r="G93" s="563"/>
      <c r="H93" s="563"/>
      <c r="I93" s="563"/>
      <c r="J93" s="92"/>
      <c r="K93" s="92"/>
      <c r="L93" s="92"/>
      <c r="M93" s="92"/>
      <c r="N93" s="92"/>
      <c r="O93" s="92"/>
      <c r="P93" s="92"/>
      <c r="Q93" s="92"/>
      <c r="R93" s="562"/>
      <c r="S93" s="20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 ht="7.5" customHeight="1">
      <c r="A94" s="7"/>
      <c r="B94" s="24"/>
      <c r="C94" s="24"/>
      <c r="D94" s="24"/>
      <c r="E94" s="24"/>
      <c r="F94" s="555"/>
      <c r="G94" s="135" t="s">
        <v>923</v>
      </c>
      <c r="H94" s="135" t="s">
        <v>924</v>
      </c>
      <c r="I94" s="135" t="s">
        <v>25</v>
      </c>
      <c r="J94" s="136"/>
      <c r="K94" s="135" t="s">
        <v>25</v>
      </c>
      <c r="L94" s="136"/>
      <c r="M94" s="135" t="s">
        <v>25</v>
      </c>
      <c r="N94" s="136"/>
      <c r="O94" s="135" t="s">
        <v>25</v>
      </c>
      <c r="P94" s="136"/>
      <c r="Q94" s="135" t="s">
        <v>25</v>
      </c>
      <c r="R94" s="562"/>
      <c r="S94" s="96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</row>
    <row r="95" ht="7.5" customHeight="1">
      <c r="A95" s="7"/>
      <c r="B95" s="24"/>
      <c r="C95" s="24"/>
      <c r="D95" s="24"/>
      <c r="E95" s="24"/>
      <c r="F95" s="283">
        <v>2033.2553472000006</v>
      </c>
      <c r="G95" s="87"/>
      <c r="H95" s="87"/>
      <c r="I95" s="87"/>
      <c r="J95" s="138"/>
      <c r="K95" s="87"/>
      <c r="L95" s="138"/>
      <c r="M95" s="87"/>
      <c r="N95" s="138"/>
      <c r="O95" s="87"/>
      <c r="P95" s="138"/>
      <c r="Q95" s="87"/>
      <c r="R95" s="562"/>
      <c r="S95" s="96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</row>
    <row r="96" ht="7.5" customHeight="1">
      <c r="A96" s="7"/>
      <c r="B96" s="24"/>
      <c r="C96" s="24"/>
      <c r="D96" s="24"/>
      <c r="E96" s="24"/>
      <c r="F96" s="87"/>
      <c r="R96" s="562"/>
      <c r="S96" s="96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ht="7.5" customHeight="1">
      <c r="A97" s="7"/>
      <c r="B97" s="24"/>
      <c r="C97" s="24"/>
      <c r="D97" s="24"/>
      <c r="E97" s="24"/>
      <c r="F97" s="552"/>
      <c r="G97" s="552"/>
      <c r="H97" s="552"/>
      <c r="I97" s="552"/>
      <c r="J97" s="552"/>
      <c r="K97" s="552"/>
      <c r="L97" s="552"/>
      <c r="M97" s="552"/>
      <c r="N97" s="552"/>
      <c r="O97" s="552"/>
      <c r="P97" s="552"/>
      <c r="Q97" s="552"/>
      <c r="R97" s="562"/>
      <c r="S97" s="562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ht="7.5" customHeight="1">
      <c r="A98" s="7"/>
      <c r="B98" s="24"/>
      <c r="C98" s="24"/>
      <c r="D98" s="24"/>
      <c r="E98" s="24"/>
      <c r="F98" s="552"/>
      <c r="G98" s="552"/>
      <c r="H98" s="552"/>
      <c r="I98" s="552"/>
      <c r="J98" s="552"/>
      <c r="K98" s="552"/>
      <c r="L98" s="552"/>
      <c r="M98" s="552"/>
      <c r="N98" s="552"/>
      <c r="O98" s="552"/>
      <c r="P98" s="552"/>
      <c r="Q98" s="552"/>
      <c r="R98" s="562"/>
      <c r="S98" s="562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</row>
    <row r="99" ht="7.5" customHeight="1">
      <c r="A99" s="7"/>
      <c r="B99" s="24"/>
      <c r="C99" s="24"/>
      <c r="D99" s="24"/>
      <c r="E99" s="24"/>
      <c r="F99" s="552"/>
      <c r="G99" s="552"/>
      <c r="H99" s="552"/>
      <c r="I99" s="552"/>
      <c r="J99" s="552"/>
      <c r="K99" s="552"/>
      <c r="L99" s="552"/>
      <c r="M99" s="552"/>
      <c r="N99" s="552"/>
      <c r="O99" s="552"/>
      <c r="P99" s="552"/>
      <c r="Q99" s="552"/>
      <c r="R99" s="562"/>
      <c r="S99" s="562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</row>
    <row r="100" ht="7.5" customHeight="1">
      <c r="A100" s="7"/>
      <c r="B100" s="24"/>
      <c r="C100" s="24"/>
      <c r="D100" s="24"/>
      <c r="E100" s="24"/>
      <c r="F100" s="552"/>
      <c r="G100" s="552"/>
      <c r="H100" s="552"/>
      <c r="I100" s="552"/>
      <c r="J100" s="552"/>
      <c r="K100" s="552"/>
      <c r="L100" s="552"/>
      <c r="M100" s="552"/>
      <c r="N100" s="552"/>
      <c r="O100" s="552"/>
      <c r="P100" s="552"/>
      <c r="Q100" s="552"/>
      <c r="R100" s="300"/>
      <c r="S100" s="300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</row>
    <row r="101" ht="7.5" customHeight="1">
      <c r="A101" s="7"/>
      <c r="B101" s="24"/>
      <c r="C101" s="24"/>
      <c r="D101" s="24"/>
      <c r="E101" s="24"/>
      <c r="F101" s="552"/>
      <c r="G101" s="552"/>
      <c r="H101" s="552"/>
      <c r="I101" s="552"/>
      <c r="J101" s="552"/>
      <c r="K101" s="552"/>
      <c r="L101" s="552"/>
      <c r="M101" s="552"/>
      <c r="N101" s="552"/>
      <c r="O101" s="552"/>
      <c r="P101" s="552"/>
      <c r="Q101" s="552"/>
      <c r="R101" s="300"/>
      <c r="S101" s="30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</row>
    <row r="102" ht="7.5" customHeight="1">
      <c r="A102" s="7"/>
      <c r="B102" s="24"/>
      <c r="C102" s="20"/>
      <c r="D102" s="24"/>
      <c r="E102" s="24"/>
      <c r="F102" s="552"/>
      <c r="G102" s="552"/>
      <c r="H102" s="552"/>
      <c r="I102" s="552"/>
      <c r="J102" s="552"/>
      <c r="K102" s="552"/>
      <c r="L102" s="552"/>
      <c r="M102" s="552"/>
      <c r="N102" s="552"/>
      <c r="O102" s="552"/>
      <c r="P102" s="552"/>
      <c r="Q102" s="552"/>
      <c r="R102" s="300"/>
      <c r="S102" s="300"/>
      <c r="T102" s="6"/>
      <c r="U102" s="25"/>
      <c r="V102" s="25"/>
      <c r="W102" s="25"/>
      <c r="X102" s="25"/>
      <c r="Y102" s="25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7.5" customHeight="1">
      <c r="A103" s="7"/>
      <c r="B103" s="24"/>
      <c r="C103" s="94" t="s">
        <v>937</v>
      </c>
      <c r="D103" s="24"/>
      <c r="E103" s="24"/>
      <c r="F103" s="552"/>
      <c r="G103" s="552"/>
      <c r="H103" s="552"/>
      <c r="I103" s="552"/>
      <c r="J103" s="552"/>
      <c r="K103" s="552"/>
      <c r="L103" s="552"/>
      <c r="M103" s="552"/>
      <c r="N103" s="552"/>
      <c r="O103" s="552"/>
      <c r="P103" s="552"/>
      <c r="Q103" s="552"/>
      <c r="R103" s="300"/>
      <c r="S103" s="300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</row>
    <row r="104" ht="7.5" customHeight="1">
      <c r="A104" s="7"/>
      <c r="B104" s="24"/>
      <c r="C104" s="24"/>
      <c r="D104" s="24"/>
      <c r="E104" s="24"/>
      <c r="F104" s="552"/>
      <c r="G104" s="552"/>
      <c r="H104" s="552"/>
      <c r="I104" s="552"/>
      <c r="J104" s="552"/>
      <c r="K104" s="552"/>
      <c r="L104" s="552"/>
      <c r="M104" s="552"/>
      <c r="N104" s="552"/>
      <c r="O104" s="552"/>
      <c r="P104" s="552"/>
      <c r="Q104" s="552"/>
      <c r="R104" s="300"/>
      <c r="S104" s="300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</row>
    <row r="105" ht="7.5" customHeight="1">
      <c r="A105" s="7"/>
      <c r="B105" s="98"/>
      <c r="C105" s="98"/>
      <c r="D105" s="98"/>
      <c r="E105" s="98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64"/>
      <c r="S105" s="564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</row>
    <row r="106" ht="7.5" customHeight="1">
      <c r="A106" s="7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</row>
    <row r="107" ht="7.5" customHeight="1">
      <c r="A107" s="7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</row>
    <row r="108" ht="7.5" customHeight="1">
      <c r="A108" s="7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</row>
    <row r="109" ht="7.5" customHeight="1">
      <c r="A109" s="7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</row>
    <row r="110" ht="7.5" customHeight="1">
      <c r="A110" s="7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</row>
    <row r="111" ht="7.5" customHeight="1">
      <c r="A111" s="7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</row>
    <row r="112" ht="7.5" customHeight="1">
      <c r="A112" s="7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</row>
    <row r="113" ht="7.5" customHeight="1">
      <c r="A113" s="1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</row>
    <row r="114" ht="7.5" customHeight="1">
      <c r="A114" s="1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</row>
    <row r="115" ht="7.5" customHeight="1">
      <c r="A115" s="1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</row>
    <row r="116" ht="7.5" customHeight="1">
      <c r="A116" s="1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</row>
    <row r="117" ht="7.5" customHeight="1">
      <c r="A117" s="25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</row>
    <row r="118" ht="7.5" customHeight="1">
      <c r="A118" s="25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</row>
    <row r="119" ht="7.5" customHeight="1">
      <c r="A119" s="25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</row>
    <row r="120" ht="11.25" customHeight="1">
      <c r="A120" s="1"/>
      <c r="B120" s="113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5"/>
      <c r="S120" s="165" t="s">
        <v>43</v>
      </c>
      <c r="T120" s="25"/>
      <c r="U120" s="25"/>
      <c r="V120" s="25"/>
      <c r="W120" s="6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</row>
    <row r="121" ht="11.25" customHeight="1">
      <c r="A121" s="1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7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1.25" customHeight="1">
      <c r="A122" s="1"/>
      <c r="B122" s="117" t="s">
        <v>938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9"/>
      <c r="T122" s="25"/>
      <c r="U122" s="25"/>
      <c r="V122" s="25"/>
      <c r="W122" s="6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</row>
    <row r="123" ht="61.5" customHeight="1">
      <c r="A123" s="1"/>
      <c r="B123" s="2"/>
      <c r="C123" s="3"/>
      <c r="D123" s="3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 t="s">
        <v>917</v>
      </c>
      <c r="P123" s="63"/>
      <c r="Q123" s="63"/>
      <c r="R123" s="63"/>
      <c r="S123" s="64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34.5" customHeight="1">
      <c r="A124" s="7"/>
      <c r="B124" s="65" t="s">
        <v>6</v>
      </c>
      <c r="C124" s="65" t="s">
        <v>7</v>
      </c>
      <c r="D124" s="65" t="s">
        <v>8</v>
      </c>
      <c r="E124" s="65" t="s">
        <v>9</v>
      </c>
      <c r="F124" s="66" t="s">
        <v>10</v>
      </c>
      <c r="G124" s="560" t="s">
        <v>918</v>
      </c>
      <c r="H124" s="66" t="s">
        <v>10</v>
      </c>
      <c r="I124" s="560" t="s">
        <v>918</v>
      </c>
      <c r="J124" s="66" t="s">
        <v>10</v>
      </c>
      <c r="K124" s="560" t="s">
        <v>918</v>
      </c>
      <c r="L124" s="66" t="s">
        <v>10</v>
      </c>
      <c r="M124" s="560" t="s">
        <v>918</v>
      </c>
      <c r="N124" s="66" t="s">
        <v>10</v>
      </c>
      <c r="O124" s="560" t="s">
        <v>918</v>
      </c>
      <c r="P124" s="66" t="s">
        <v>10</v>
      </c>
      <c r="Q124" s="560" t="s">
        <v>918</v>
      </c>
      <c r="R124" s="561" t="s">
        <v>17</v>
      </c>
      <c r="S124" s="1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ht="7.5" customHeight="1">
      <c r="A125" s="7"/>
      <c r="B125" s="120" t="s">
        <v>18</v>
      </c>
      <c r="C125" s="107" t="s">
        <v>939</v>
      </c>
      <c r="D125" s="177" t="s">
        <v>920</v>
      </c>
      <c r="E125" s="308" t="s">
        <v>25</v>
      </c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202" t="s">
        <v>21</v>
      </c>
      <c r="S125" s="102" t="s">
        <v>940</v>
      </c>
      <c r="T125" s="538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</row>
    <row r="126" ht="7.5" customHeight="1">
      <c r="A126" s="7"/>
      <c r="B126" s="24"/>
      <c r="C126" s="24"/>
      <c r="D126" s="24"/>
      <c r="E126" s="24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20"/>
      <c r="S126" s="24"/>
      <c r="T126" s="538"/>
      <c r="U126" s="25"/>
      <c r="V126" s="521"/>
      <c r="W126" s="522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</row>
    <row r="127" ht="7.5" customHeight="1">
      <c r="A127" s="7"/>
      <c r="B127" s="24"/>
      <c r="C127" s="24"/>
      <c r="D127" s="24"/>
      <c r="E127" s="24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9"/>
      <c r="S127" s="24"/>
      <c r="T127" s="25"/>
      <c r="U127" s="25"/>
      <c r="V127" s="20"/>
      <c r="W127" s="20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</row>
    <row r="128" ht="7.5" customHeight="1">
      <c r="A128" s="25"/>
      <c r="B128" s="24"/>
      <c r="C128" s="24"/>
      <c r="D128" s="24"/>
      <c r="E128" s="24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9"/>
      <c r="S128" s="20"/>
      <c r="T128" s="25"/>
      <c r="U128" s="25"/>
      <c r="V128" s="521"/>
      <c r="W128" s="522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</row>
    <row r="129" ht="7.5" customHeight="1">
      <c r="A129" s="7"/>
      <c r="B129" s="24"/>
      <c r="C129" s="24"/>
      <c r="D129" s="24"/>
      <c r="E129" s="24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9"/>
      <c r="S129" s="321"/>
      <c r="T129" s="25"/>
      <c r="U129" s="25"/>
      <c r="V129" s="20"/>
      <c r="W129" s="20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</row>
    <row r="130" ht="7.5" customHeight="1">
      <c r="A130" s="7"/>
      <c r="B130" s="24"/>
      <c r="C130" s="24"/>
      <c r="D130" s="24"/>
      <c r="E130" s="24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9"/>
      <c r="S130" s="321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</row>
    <row r="131" ht="7.5" customHeight="1">
      <c r="A131" s="7"/>
      <c r="B131" s="24"/>
      <c r="C131" s="24"/>
      <c r="D131" s="24"/>
      <c r="E131" s="24"/>
      <c r="F131" s="126"/>
      <c r="G131" s="126"/>
      <c r="H131" s="126"/>
      <c r="I131" s="126"/>
      <c r="J131" s="128"/>
      <c r="K131" s="128"/>
      <c r="L131" s="126"/>
      <c r="M131" s="126"/>
      <c r="N131" s="126"/>
      <c r="O131" s="126"/>
      <c r="P131" s="126"/>
      <c r="Q131" s="126"/>
      <c r="R131" s="129"/>
      <c r="S131" s="321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</row>
    <row r="132" ht="7.5" customHeight="1">
      <c r="A132" s="7"/>
      <c r="B132" s="24"/>
      <c r="C132" s="24"/>
      <c r="D132" s="24"/>
      <c r="E132" s="24"/>
      <c r="F132" s="126"/>
      <c r="G132" s="128"/>
      <c r="H132" s="128"/>
      <c r="I132" s="128"/>
      <c r="J132" s="126"/>
      <c r="K132" s="126"/>
      <c r="L132" s="126"/>
      <c r="M132" s="126"/>
      <c r="N132" s="126"/>
      <c r="O132" s="126"/>
      <c r="P132" s="126"/>
      <c r="Q132" s="126"/>
      <c r="R132" s="129"/>
      <c r="S132" s="321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</row>
    <row r="133" ht="7.5" customHeight="1">
      <c r="A133" s="7"/>
      <c r="B133" s="24"/>
      <c r="C133" s="24"/>
      <c r="D133" s="24"/>
      <c r="E133" s="24"/>
      <c r="F133" s="126"/>
      <c r="G133" s="128"/>
      <c r="H133" s="128"/>
      <c r="I133" s="128"/>
      <c r="J133" s="126"/>
      <c r="K133" s="126"/>
      <c r="L133" s="126"/>
      <c r="M133" s="126"/>
      <c r="N133" s="126"/>
      <c r="O133" s="126"/>
      <c r="P133" s="126"/>
      <c r="Q133" s="126"/>
      <c r="R133" s="129"/>
      <c r="S133" s="321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 ht="7.5" customHeight="1">
      <c r="A134" s="7"/>
      <c r="B134" s="24"/>
      <c r="C134" s="24"/>
      <c r="D134" s="24"/>
      <c r="E134" s="24"/>
      <c r="F134" s="211"/>
      <c r="G134" s="135" t="s">
        <v>923</v>
      </c>
      <c r="H134" s="135" t="s">
        <v>924</v>
      </c>
      <c r="I134" s="135" t="s">
        <v>25</v>
      </c>
      <c r="J134" s="136"/>
      <c r="K134" s="135" t="s">
        <v>25</v>
      </c>
      <c r="L134" s="136"/>
      <c r="M134" s="135" t="s">
        <v>25</v>
      </c>
      <c r="N134" s="136"/>
      <c r="O134" s="135" t="s">
        <v>25</v>
      </c>
      <c r="P134" s="136"/>
      <c r="Q134" s="135" t="s">
        <v>25</v>
      </c>
      <c r="R134" s="129"/>
      <c r="S134" s="549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</row>
    <row r="135" ht="7.5" customHeight="1">
      <c r="A135" s="7"/>
      <c r="B135" s="24"/>
      <c r="C135" s="24"/>
      <c r="D135" s="24"/>
      <c r="E135" s="24"/>
      <c r="F135" s="283">
        <v>2033.2553472000006</v>
      </c>
      <c r="G135" s="87"/>
      <c r="H135" s="87"/>
      <c r="I135" s="87"/>
      <c r="J135" s="138"/>
      <c r="K135" s="87"/>
      <c r="L135" s="138"/>
      <c r="M135" s="87"/>
      <c r="N135" s="138"/>
      <c r="O135" s="87"/>
      <c r="P135" s="138"/>
      <c r="Q135" s="87"/>
      <c r="R135" s="129"/>
      <c r="S135" s="549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</row>
    <row r="136" ht="7.5" customHeight="1">
      <c r="A136" s="7"/>
      <c r="B136" s="24"/>
      <c r="C136" s="24"/>
      <c r="D136" s="24"/>
      <c r="E136" s="24"/>
      <c r="F136" s="87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9"/>
      <c r="S136" s="549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</row>
    <row r="137" ht="7.5" customHeight="1">
      <c r="A137" s="7"/>
      <c r="B137" s="24"/>
      <c r="C137" s="24"/>
      <c r="D137" s="24"/>
      <c r="E137" s="24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9"/>
      <c r="S137" s="549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</row>
    <row r="138" ht="7.5" customHeight="1">
      <c r="A138" s="7"/>
      <c r="B138" s="24"/>
      <c r="C138" s="24"/>
      <c r="D138" s="24"/>
      <c r="E138" s="24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9"/>
      <c r="S138" s="549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</row>
    <row r="139" ht="7.5" customHeight="1">
      <c r="A139" s="7"/>
      <c r="B139" s="24"/>
      <c r="C139" s="24"/>
      <c r="D139" s="24"/>
      <c r="E139" s="24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9"/>
      <c r="S139" s="549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</row>
    <row r="140" ht="7.5" customHeight="1">
      <c r="A140" s="7"/>
      <c r="B140" s="24"/>
      <c r="C140" s="24"/>
      <c r="D140" s="24"/>
      <c r="E140" s="24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9"/>
      <c r="S140" s="549"/>
      <c r="T140" s="25"/>
      <c r="U140" s="527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</row>
    <row r="141" ht="7.5" customHeight="1">
      <c r="A141" s="25"/>
      <c r="B141" s="24"/>
      <c r="C141" s="24"/>
      <c r="D141" s="24"/>
      <c r="E141" s="24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9"/>
      <c r="S141" s="549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</row>
    <row r="142" ht="7.5" customHeight="1">
      <c r="A142" s="25"/>
      <c r="B142" s="24"/>
      <c r="C142" s="20"/>
      <c r="D142" s="24"/>
      <c r="E142" s="24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9"/>
      <c r="S142" s="549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</row>
    <row r="143" ht="7.5" customHeight="1">
      <c r="A143" s="25"/>
      <c r="B143" s="24"/>
      <c r="C143" s="94" t="s">
        <v>941</v>
      </c>
      <c r="D143" s="24"/>
      <c r="E143" s="24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9"/>
      <c r="S143" s="549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</row>
    <row r="144" ht="7.5" customHeight="1">
      <c r="A144" s="7"/>
      <c r="B144" s="24"/>
      <c r="C144" s="24"/>
      <c r="D144" s="24"/>
      <c r="E144" s="24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9"/>
      <c r="S144" s="549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</row>
    <row r="145" ht="7.5" customHeight="1">
      <c r="A145" s="7"/>
      <c r="B145" s="98"/>
      <c r="C145" s="98"/>
      <c r="D145" s="98"/>
      <c r="E145" s="98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565"/>
      <c r="S145" s="56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</row>
    <row r="146" ht="7.5" customHeight="1">
      <c r="A146" s="7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5"/>
      <c r="U146" s="25"/>
      <c r="V146" s="25"/>
      <c r="W146" s="25"/>
      <c r="X146" s="25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ht="7.5" customHeight="1">
      <c r="A147" s="7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</row>
    <row r="148" ht="7.5" customHeight="1">
      <c r="A148" s="7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 ht="7.5" customHeight="1">
      <c r="A149" s="7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</row>
    <row r="150" ht="7.5" customHeight="1">
      <c r="A150" s="7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</row>
    <row r="151" ht="7.5" customHeight="1">
      <c r="A151" s="7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</row>
    <row r="152" ht="7.5" customHeight="1">
      <c r="A152" s="7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</row>
    <row r="153" ht="7.5" customHeight="1">
      <c r="A153" s="1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</row>
    <row r="154" ht="7.5" customHeight="1">
      <c r="A154" s="1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</row>
    <row r="155" ht="7.5" customHeight="1">
      <c r="A155" s="7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</row>
    <row r="156" ht="7.5" customHeight="1">
      <c r="A156" s="7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</row>
    <row r="157" ht="7.5" customHeight="1">
      <c r="A157" s="7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ht="7.5" customHeight="1">
      <c r="A158" s="7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ht="7.5" customHeight="1">
      <c r="A159" s="7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</row>
    <row r="160" ht="7.5" customHeight="1">
      <c r="A160" s="7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</row>
    <row r="161" ht="7.5" customHeight="1">
      <c r="A161" s="7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</row>
    <row r="162" ht="7.5" customHeight="1">
      <c r="A162" s="7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</row>
    <row r="163" ht="7.5" customHeight="1">
      <c r="A163" s="7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6"/>
      <c r="U163" s="25"/>
      <c r="V163" s="25"/>
      <c r="W163" s="25"/>
      <c r="X163" s="25"/>
      <c r="Y163" s="25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ht="7.5" customHeight="1">
      <c r="A164" s="7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</row>
    <row r="165" ht="7.5" customHeight="1">
      <c r="A165" s="7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</row>
    <row r="166" ht="7.5" customHeight="1">
      <c r="A166" s="7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</row>
    <row r="167" ht="7.5" customHeight="1">
      <c r="A167" s="7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</row>
    <row r="168" ht="7.5" customHeight="1">
      <c r="A168" s="7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</row>
    <row r="169" ht="7.5" customHeight="1">
      <c r="A169" s="7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</row>
    <row r="170" ht="7.5" customHeight="1">
      <c r="A170" s="7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</row>
    <row r="171" ht="7.5" customHeight="1">
      <c r="A171" s="7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</row>
    <row r="172" ht="7.5" customHeight="1">
      <c r="A172" s="7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</row>
    <row r="173" ht="7.5" customHeight="1">
      <c r="A173" s="7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</row>
    <row r="174" ht="7.5" customHeight="1">
      <c r="A174" s="1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</row>
    <row r="175" ht="7.5" customHeight="1">
      <c r="A175" s="1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</row>
    <row r="176" ht="7.5" customHeight="1">
      <c r="A176" s="1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</row>
    <row r="177" ht="7.5" customHeight="1">
      <c r="A177" s="1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</row>
    <row r="178" ht="7.5" customHeight="1">
      <c r="A178" s="25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</row>
    <row r="179" ht="7.5" customHeight="1">
      <c r="A179" s="25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</row>
    <row r="180" ht="7.5" customHeight="1">
      <c r="A180" s="25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</row>
    <row r="181" ht="11.25" customHeight="1">
      <c r="A181" s="1"/>
      <c r="B181" s="113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5"/>
      <c r="S181" s="165" t="s">
        <v>43</v>
      </c>
      <c r="T181" s="25"/>
      <c r="U181" s="25"/>
      <c r="V181" s="25"/>
      <c r="W181" s="6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</row>
    <row r="182" ht="11.25" customHeight="1">
      <c r="A182" s="1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7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ht="11.25" customHeight="1">
      <c r="A183" s="1"/>
      <c r="B183" s="117" t="s">
        <v>942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9"/>
      <c r="T183" s="25"/>
      <c r="U183" s="25"/>
      <c r="V183" s="25"/>
      <c r="W183" s="6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E3:E23"/>
    <mergeCell ref="F13:F14"/>
    <mergeCell ref="B24:B44"/>
    <mergeCell ref="D24:D44"/>
    <mergeCell ref="E24:E44"/>
    <mergeCell ref="G33:G34"/>
    <mergeCell ref="F34:F35"/>
    <mergeCell ref="H73:H74"/>
    <mergeCell ref="I73:I74"/>
    <mergeCell ref="G94:G95"/>
    <mergeCell ref="H94:H95"/>
    <mergeCell ref="I94:I95"/>
    <mergeCell ref="F95:F96"/>
    <mergeCell ref="C24:C41"/>
    <mergeCell ref="C42:C44"/>
    <mergeCell ref="B64:B84"/>
    <mergeCell ref="D64:D84"/>
    <mergeCell ref="E64:E84"/>
    <mergeCell ref="G73:G74"/>
    <mergeCell ref="F74:F75"/>
    <mergeCell ref="C64:C81"/>
    <mergeCell ref="C82:C84"/>
    <mergeCell ref="B85:B105"/>
    <mergeCell ref="C85:C102"/>
    <mergeCell ref="D85:D105"/>
    <mergeCell ref="E85:E105"/>
    <mergeCell ref="C103:C105"/>
    <mergeCell ref="C125:C142"/>
    <mergeCell ref="C143:C145"/>
    <mergeCell ref="B125:B145"/>
    <mergeCell ref="D125:D145"/>
    <mergeCell ref="E125:E145"/>
    <mergeCell ref="G134:G135"/>
    <mergeCell ref="H134:H135"/>
    <mergeCell ref="I134:I135"/>
    <mergeCell ref="F135:F136"/>
    <mergeCell ref="B59:R59"/>
    <mergeCell ref="B61:S61"/>
    <mergeCell ref="B62:D62"/>
    <mergeCell ref="O62:S62"/>
    <mergeCell ref="R63:S63"/>
    <mergeCell ref="R64:R65"/>
    <mergeCell ref="S64:S66"/>
    <mergeCell ref="V65:V66"/>
    <mergeCell ref="W65:W66"/>
    <mergeCell ref="V67:V68"/>
    <mergeCell ref="W67:W68"/>
    <mergeCell ref="K73:K74"/>
    <mergeCell ref="M73:M74"/>
    <mergeCell ref="O73:O74"/>
    <mergeCell ref="Q73:Q74"/>
    <mergeCell ref="R85:R86"/>
    <mergeCell ref="S85:S93"/>
    <mergeCell ref="K94:K95"/>
    <mergeCell ref="M94:M95"/>
    <mergeCell ref="O94:O95"/>
    <mergeCell ref="Q94:Q95"/>
    <mergeCell ref="B120:R120"/>
    <mergeCell ref="S120:S121"/>
    <mergeCell ref="B122:S122"/>
    <mergeCell ref="B123:D123"/>
    <mergeCell ref="O123:S123"/>
    <mergeCell ref="R124:S124"/>
    <mergeCell ref="R125:R126"/>
    <mergeCell ref="O134:O135"/>
    <mergeCell ref="Q134:Q135"/>
    <mergeCell ref="B181:R181"/>
    <mergeCell ref="S181:S182"/>
    <mergeCell ref="B183:S183"/>
    <mergeCell ref="S125:S128"/>
    <mergeCell ref="V126:V127"/>
    <mergeCell ref="W126:W127"/>
    <mergeCell ref="V128:V129"/>
    <mergeCell ref="W128:W129"/>
    <mergeCell ref="K134:K135"/>
    <mergeCell ref="M134:M135"/>
    <mergeCell ref="R3:R4"/>
    <mergeCell ref="S3:S5"/>
    <mergeCell ref="V4:V5"/>
    <mergeCell ref="W4:W5"/>
    <mergeCell ref="V6:V7"/>
    <mergeCell ref="W6:W7"/>
    <mergeCell ref="R6:R7"/>
    <mergeCell ref="S6:S10"/>
    <mergeCell ref="R24:R25"/>
    <mergeCell ref="S24:S26"/>
    <mergeCell ref="R27:R28"/>
    <mergeCell ref="S27:S33"/>
    <mergeCell ref="R34:R35"/>
    <mergeCell ref="S34:S36"/>
    <mergeCell ref="G12:G13"/>
    <mergeCell ref="H12:H13"/>
    <mergeCell ref="I12:I13"/>
    <mergeCell ref="K12:K13"/>
    <mergeCell ref="M12:M13"/>
    <mergeCell ref="O12:O13"/>
    <mergeCell ref="B1:D1"/>
    <mergeCell ref="O1:S1"/>
    <mergeCell ref="R2:S2"/>
    <mergeCell ref="B3:B23"/>
    <mergeCell ref="C3:C20"/>
    <mergeCell ref="D3:D23"/>
    <mergeCell ref="Q12:Q13"/>
    <mergeCell ref="C21:C23"/>
    <mergeCell ref="H33:H34"/>
    <mergeCell ref="I33:I34"/>
    <mergeCell ref="K33:K34"/>
    <mergeCell ref="M33:M34"/>
    <mergeCell ref="O33:O34"/>
    <mergeCell ref="Q33:Q34"/>
    <mergeCell ref="S59:S60"/>
  </mergeCells>
  <printOptions/>
  <pageMargins bottom="0.11811023622047245" footer="0.0" header="0.0" left="0.2362204724409449" right="0.2362204724409449" top="0.11811023622047245"/>
  <pageSetup paperSize="9" orientation="landscape"/>
  <rowBreaks count="1" manualBreakCount="1">
    <brk id="183" man="1"/>
  </rowBreaks>
  <colBreaks count="1" manualBreakCount="1">
    <brk id="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.57"/>
    <col customWidth="1" min="4" max="5" width="14.43"/>
    <col customWidth="1" min="6" max="7" width="1.57"/>
    <col customWidth="1" min="8" max="9" width="16.43"/>
    <col customWidth="1" min="10" max="11" width="1.57"/>
    <col customWidth="1" min="12" max="13" width="16.43"/>
    <col customWidth="1" min="14" max="15" width="1.57"/>
    <col customWidth="1" min="16" max="16" width="30.29"/>
    <col customWidth="1" min="17" max="17" width="1.57"/>
    <col customWidth="1" hidden="1" min="18" max="18" width="61.57"/>
    <col customWidth="1" hidden="1" min="19" max="26" width="9.14"/>
  </cols>
  <sheetData>
    <row r="1" ht="61.5" customHeight="1">
      <c r="A1" s="1"/>
      <c r="B1" s="2"/>
      <c r="C1" s="3"/>
      <c r="D1" s="3"/>
      <c r="E1" s="3"/>
      <c r="F1" s="3"/>
      <c r="G1" s="3"/>
      <c r="H1" s="3"/>
      <c r="I1" s="566"/>
      <c r="J1" s="566"/>
      <c r="K1" s="566"/>
      <c r="L1" s="515" t="s">
        <v>943</v>
      </c>
      <c r="M1" s="3"/>
      <c r="N1" s="3"/>
      <c r="O1" s="3"/>
      <c r="P1" s="3"/>
      <c r="Q1" s="3"/>
      <c r="R1" s="6"/>
      <c r="S1" s="6"/>
      <c r="T1" s="6"/>
      <c r="U1" s="6"/>
      <c r="V1" s="6"/>
      <c r="W1" s="6"/>
      <c r="X1" s="6"/>
      <c r="Y1" s="6"/>
      <c r="Z1" s="6"/>
    </row>
    <row r="2" ht="34.5" customHeight="1">
      <c r="A2" s="1"/>
      <c r="B2" s="247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69"/>
      <c r="R2" s="6"/>
      <c r="S2" s="15"/>
      <c r="T2" s="15"/>
      <c r="U2" s="15"/>
      <c r="V2" s="15"/>
      <c r="W2" s="15"/>
      <c r="X2" s="15"/>
      <c r="Y2" s="15"/>
      <c r="Z2" s="15"/>
    </row>
    <row r="3" ht="7.5" customHeight="1">
      <c r="A3" s="1"/>
      <c r="B3" s="123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7"/>
      <c r="Q3" s="201"/>
      <c r="R3" s="6"/>
      <c r="S3" s="15"/>
      <c r="T3" s="15"/>
      <c r="U3" s="15"/>
      <c r="V3" s="15"/>
      <c r="W3" s="15"/>
      <c r="X3" s="15"/>
      <c r="Y3" s="15"/>
      <c r="Z3" s="15"/>
    </row>
    <row r="4" ht="7.5" customHeight="1">
      <c r="A4" s="568"/>
      <c r="B4" s="123"/>
      <c r="C4" s="569" t="s">
        <v>21</v>
      </c>
      <c r="D4" s="570" t="s">
        <v>944</v>
      </c>
      <c r="E4" s="479"/>
      <c r="F4" s="571"/>
      <c r="G4" s="572"/>
      <c r="H4" s="573" t="s">
        <v>945</v>
      </c>
      <c r="I4" s="43"/>
      <c r="J4" s="43"/>
      <c r="K4" s="43"/>
      <c r="L4" s="43"/>
      <c r="M4" s="479"/>
      <c r="N4" s="571"/>
      <c r="O4" s="569" t="s">
        <v>21</v>
      </c>
      <c r="P4" s="574" t="s">
        <v>946</v>
      </c>
      <c r="Q4" s="123"/>
      <c r="R4" s="6"/>
      <c r="S4" s="15"/>
      <c r="T4" s="15"/>
      <c r="U4" s="15"/>
      <c r="V4" s="15"/>
      <c r="W4" s="15"/>
      <c r="X4" s="15"/>
      <c r="Y4" s="15"/>
      <c r="Z4" s="15"/>
    </row>
    <row r="5" ht="7.5" customHeight="1">
      <c r="A5" s="568"/>
      <c r="B5" s="123"/>
      <c r="C5" s="87"/>
      <c r="D5" s="575"/>
      <c r="E5" s="410"/>
      <c r="F5" s="571"/>
      <c r="G5" s="87"/>
      <c r="H5" s="575"/>
      <c r="I5" s="132"/>
      <c r="J5" s="132"/>
      <c r="K5" s="132"/>
      <c r="L5" s="132"/>
      <c r="M5" s="410"/>
      <c r="N5" s="571"/>
      <c r="O5" s="87"/>
      <c r="P5" s="576"/>
      <c r="Q5" s="123"/>
      <c r="R5" s="6"/>
      <c r="S5" s="15"/>
      <c r="T5" s="15"/>
      <c r="U5" s="15"/>
      <c r="V5" s="15"/>
      <c r="W5" s="15"/>
      <c r="X5" s="15"/>
      <c r="Y5" s="15"/>
      <c r="Z5" s="15"/>
    </row>
    <row r="6" ht="7.5" customHeight="1">
      <c r="A6" s="568"/>
      <c r="B6" s="123"/>
      <c r="C6" s="577" t="s">
        <v>947</v>
      </c>
      <c r="D6" s="578" t="s">
        <v>948</v>
      </c>
      <c r="E6" s="239"/>
      <c r="F6" s="123"/>
      <c r="G6" s="577" t="s">
        <v>947</v>
      </c>
      <c r="H6" s="578" t="s">
        <v>949</v>
      </c>
      <c r="I6" s="239"/>
      <c r="J6" s="123"/>
      <c r="K6" s="577" t="s">
        <v>947</v>
      </c>
      <c r="L6" s="578" t="s">
        <v>950</v>
      </c>
      <c r="M6" s="239"/>
      <c r="N6" s="123"/>
      <c r="O6" s="579"/>
      <c r="P6" s="580" t="s">
        <v>951</v>
      </c>
      <c r="Q6" s="123"/>
      <c r="R6" s="6"/>
      <c r="S6" s="15"/>
      <c r="T6" s="15"/>
      <c r="U6" s="15"/>
      <c r="V6" s="15"/>
      <c r="W6" s="15"/>
      <c r="X6" s="15"/>
      <c r="Y6" s="15"/>
      <c r="Z6" s="15"/>
    </row>
    <row r="7" ht="7.5" customHeight="1">
      <c r="A7" s="568"/>
      <c r="B7" s="123"/>
      <c r="C7" s="20"/>
      <c r="D7" s="240"/>
      <c r="E7" s="241"/>
      <c r="F7" s="571"/>
      <c r="G7" s="20"/>
      <c r="H7" s="240"/>
      <c r="I7" s="241"/>
      <c r="J7" s="123"/>
      <c r="K7" s="20"/>
      <c r="L7" s="240"/>
      <c r="M7" s="241"/>
      <c r="N7" s="571"/>
      <c r="O7" s="579"/>
      <c r="P7" s="20"/>
      <c r="Q7" s="123"/>
      <c r="R7" s="6"/>
      <c r="S7" s="15"/>
      <c r="T7" s="15"/>
      <c r="U7" s="15"/>
      <c r="V7" s="15"/>
      <c r="W7" s="15"/>
      <c r="X7" s="15"/>
      <c r="Y7" s="15"/>
      <c r="Z7" s="15"/>
    </row>
    <row r="8" ht="7.5" customHeight="1">
      <c r="A8" s="568"/>
      <c r="B8" s="123"/>
      <c r="C8" s="581"/>
      <c r="D8" s="582" t="s">
        <v>952</v>
      </c>
      <c r="E8" s="239"/>
      <c r="F8" s="571"/>
      <c r="G8" s="581"/>
      <c r="H8" s="582" t="s">
        <v>951</v>
      </c>
      <c r="I8" s="239"/>
      <c r="K8" s="579"/>
      <c r="L8" s="582" t="s">
        <v>953</v>
      </c>
      <c r="M8" s="239"/>
      <c r="N8" s="571"/>
      <c r="O8" s="581"/>
      <c r="P8" s="580" t="s">
        <v>954</v>
      </c>
      <c r="Q8" s="123"/>
      <c r="R8" s="6"/>
      <c r="S8" s="25"/>
      <c r="T8" s="25"/>
      <c r="U8" s="25"/>
      <c r="V8" s="25"/>
      <c r="W8" s="25"/>
      <c r="X8" s="25"/>
      <c r="Y8" s="25"/>
      <c r="Z8" s="25"/>
    </row>
    <row r="9" ht="7.5" customHeight="1">
      <c r="A9" s="568"/>
      <c r="B9" s="123"/>
      <c r="C9" s="20"/>
      <c r="D9" s="240"/>
      <c r="E9" s="241"/>
      <c r="F9" s="571"/>
      <c r="G9" s="20"/>
      <c r="H9" s="240"/>
      <c r="I9" s="241"/>
      <c r="J9" s="123"/>
      <c r="K9" s="579"/>
      <c r="L9" s="240"/>
      <c r="M9" s="241"/>
      <c r="N9" s="571"/>
      <c r="O9" s="20"/>
      <c r="P9" s="20"/>
      <c r="Q9" s="123"/>
      <c r="R9" s="6"/>
      <c r="S9" s="25"/>
      <c r="T9" s="25"/>
      <c r="U9" s="25"/>
      <c r="V9" s="25"/>
      <c r="W9" s="25"/>
      <c r="X9" s="25"/>
      <c r="Y9" s="25"/>
      <c r="Z9" s="25"/>
    </row>
    <row r="10" ht="7.5" customHeight="1">
      <c r="A10" s="568"/>
      <c r="B10" s="123"/>
      <c r="C10" s="581"/>
      <c r="D10" s="582" t="s">
        <v>955</v>
      </c>
      <c r="E10" s="239"/>
      <c r="F10" s="571"/>
      <c r="G10" s="581"/>
      <c r="H10" s="582" t="s">
        <v>954</v>
      </c>
      <c r="I10" s="239"/>
      <c r="K10" s="579"/>
      <c r="L10" s="582" t="s">
        <v>956</v>
      </c>
      <c r="M10" s="239"/>
      <c r="N10" s="571"/>
      <c r="O10" s="581"/>
      <c r="P10" s="580" t="s">
        <v>957</v>
      </c>
      <c r="Q10" s="123"/>
      <c r="R10" s="6"/>
      <c r="S10" s="25"/>
      <c r="T10" s="25"/>
      <c r="U10" s="25"/>
      <c r="V10" s="25"/>
      <c r="W10" s="25"/>
      <c r="X10" s="25"/>
      <c r="Y10" s="25"/>
      <c r="Z10" s="25"/>
    </row>
    <row r="11" ht="7.5" customHeight="1">
      <c r="A11" s="568"/>
      <c r="B11" s="123"/>
      <c r="C11" s="20"/>
      <c r="D11" s="240"/>
      <c r="E11" s="241"/>
      <c r="F11" s="571"/>
      <c r="G11" s="20"/>
      <c r="H11" s="240"/>
      <c r="I11" s="241"/>
      <c r="J11" s="123"/>
      <c r="K11" s="579"/>
      <c r="L11" s="240"/>
      <c r="M11" s="241"/>
      <c r="N11" s="571"/>
      <c r="O11" s="20"/>
      <c r="P11" s="20"/>
      <c r="Q11" s="123"/>
      <c r="R11" s="6"/>
      <c r="S11" s="25"/>
      <c r="T11" s="25"/>
      <c r="U11" s="25"/>
      <c r="V11" s="25"/>
      <c r="W11" s="25"/>
      <c r="X11" s="25"/>
      <c r="Y11" s="25"/>
      <c r="Z11" s="25"/>
    </row>
    <row r="12" ht="7.5" customHeight="1">
      <c r="A12" s="568"/>
      <c r="B12" s="123"/>
      <c r="C12" s="581"/>
      <c r="D12" s="582" t="s">
        <v>958</v>
      </c>
      <c r="E12" s="239"/>
      <c r="F12" s="571"/>
      <c r="G12" s="581"/>
      <c r="H12" s="582" t="s">
        <v>957</v>
      </c>
      <c r="I12" s="239"/>
      <c r="K12" s="579"/>
      <c r="L12" s="582" t="s">
        <v>959</v>
      </c>
      <c r="M12" s="239"/>
      <c r="N12" s="571"/>
      <c r="O12" s="581"/>
      <c r="P12" s="580" t="s">
        <v>960</v>
      </c>
      <c r="Q12" s="123"/>
      <c r="R12" s="6"/>
      <c r="S12" s="25"/>
      <c r="T12" s="25"/>
      <c r="U12" s="25"/>
      <c r="V12" s="25"/>
      <c r="W12" s="25"/>
      <c r="X12" s="25"/>
      <c r="Y12" s="25"/>
      <c r="Z12" s="25"/>
    </row>
    <row r="13" ht="7.5" customHeight="1">
      <c r="A13" s="568"/>
      <c r="B13" s="123"/>
      <c r="C13" s="20"/>
      <c r="D13" s="240"/>
      <c r="E13" s="241"/>
      <c r="F13" s="571"/>
      <c r="G13" s="20"/>
      <c r="H13" s="240"/>
      <c r="I13" s="241"/>
      <c r="J13" s="123"/>
      <c r="K13" s="583"/>
      <c r="L13" s="240"/>
      <c r="M13" s="241"/>
      <c r="N13" s="571"/>
      <c r="O13" s="20"/>
      <c r="P13" s="20"/>
      <c r="Q13" s="123"/>
      <c r="R13" s="6"/>
      <c r="S13" s="25"/>
      <c r="T13" s="25"/>
      <c r="U13" s="25"/>
      <c r="V13" s="25"/>
      <c r="W13" s="25"/>
      <c r="X13" s="25"/>
      <c r="Y13" s="25"/>
      <c r="Z13" s="25"/>
    </row>
    <row r="14" ht="7.5" customHeight="1">
      <c r="A14" s="568"/>
      <c r="B14" s="123"/>
      <c r="C14" s="581"/>
      <c r="D14" s="582" t="s">
        <v>961</v>
      </c>
      <c r="E14" s="239"/>
      <c r="F14" s="571"/>
      <c r="G14" s="584"/>
      <c r="H14" s="582" t="s">
        <v>960</v>
      </c>
      <c r="I14" s="239"/>
      <c r="K14" s="583"/>
      <c r="L14" s="582" t="s">
        <v>962</v>
      </c>
      <c r="M14" s="239"/>
      <c r="N14" s="571"/>
      <c r="O14" s="581"/>
      <c r="P14" s="580" t="s">
        <v>963</v>
      </c>
      <c r="Q14" s="123"/>
      <c r="R14" s="6"/>
      <c r="S14" s="25"/>
      <c r="T14" s="25"/>
      <c r="U14" s="25"/>
      <c r="V14" s="25"/>
      <c r="W14" s="25"/>
      <c r="X14" s="25"/>
      <c r="Y14" s="25"/>
      <c r="Z14" s="25"/>
    </row>
    <row r="15" ht="7.5" customHeight="1">
      <c r="A15" s="568"/>
      <c r="B15" s="123"/>
      <c r="C15" s="20"/>
      <c r="D15" s="240"/>
      <c r="E15" s="241"/>
      <c r="F15" s="571"/>
      <c r="G15" s="584"/>
      <c r="H15" s="240"/>
      <c r="I15" s="241"/>
      <c r="J15" s="123"/>
      <c r="K15" s="584"/>
      <c r="L15" s="240"/>
      <c r="M15" s="241"/>
      <c r="N15" s="571"/>
      <c r="O15" s="20"/>
      <c r="P15" s="20"/>
      <c r="Q15" s="123"/>
      <c r="R15" s="6"/>
      <c r="S15" s="25"/>
      <c r="T15" s="25"/>
      <c r="U15" s="25"/>
      <c r="V15" s="25"/>
      <c r="W15" s="25"/>
      <c r="X15" s="25"/>
      <c r="Y15" s="25"/>
      <c r="Z15" s="25"/>
    </row>
    <row r="16" ht="7.5" customHeight="1">
      <c r="A16" s="568"/>
      <c r="B16" s="123"/>
      <c r="C16" s="579"/>
      <c r="D16" s="582" t="s">
        <v>964</v>
      </c>
      <c r="E16" s="239"/>
      <c r="F16" s="571"/>
      <c r="G16" s="579"/>
      <c r="H16" s="582" t="s">
        <v>963</v>
      </c>
      <c r="I16" s="239"/>
      <c r="J16" s="123"/>
      <c r="K16" s="584"/>
      <c r="L16" s="582" t="s">
        <v>965</v>
      </c>
      <c r="M16" s="239"/>
      <c r="N16" s="571"/>
      <c r="O16" s="581"/>
      <c r="P16" s="580" t="s">
        <v>966</v>
      </c>
      <c r="Q16" s="123"/>
      <c r="R16" s="6"/>
      <c r="S16" s="25"/>
      <c r="T16" s="25"/>
      <c r="U16" s="25"/>
      <c r="V16" s="25"/>
      <c r="W16" s="25"/>
      <c r="X16" s="25"/>
      <c r="Y16" s="25"/>
      <c r="Z16" s="25"/>
    </row>
    <row r="17" ht="7.5" customHeight="1">
      <c r="A17" s="568"/>
      <c r="B17" s="123"/>
      <c r="C17" s="579"/>
      <c r="D17" s="240"/>
      <c r="E17" s="241"/>
      <c r="F17" s="571"/>
      <c r="G17" s="579"/>
      <c r="H17" s="240"/>
      <c r="I17" s="241"/>
      <c r="J17" s="123"/>
      <c r="K17" s="584"/>
      <c r="L17" s="240"/>
      <c r="M17" s="241"/>
      <c r="N17" s="571"/>
      <c r="O17" s="20"/>
      <c r="P17" s="20"/>
      <c r="Q17" s="123"/>
      <c r="R17" s="6"/>
      <c r="S17" s="6"/>
      <c r="T17" s="6"/>
      <c r="U17" s="6"/>
      <c r="V17" s="6"/>
      <c r="W17" s="6"/>
      <c r="X17" s="6"/>
      <c r="Y17" s="6"/>
      <c r="Z17" s="6"/>
    </row>
    <row r="18" ht="7.5" customHeight="1">
      <c r="A18" s="568"/>
      <c r="B18" s="123"/>
      <c r="C18" s="581"/>
      <c r="D18" s="582" t="s">
        <v>967</v>
      </c>
      <c r="E18" s="239"/>
      <c r="F18" s="571"/>
      <c r="G18" s="579"/>
      <c r="H18" s="582" t="s">
        <v>968</v>
      </c>
      <c r="I18" s="239"/>
      <c r="J18" s="203"/>
      <c r="K18" s="583"/>
      <c r="L18" s="582" t="s">
        <v>969</v>
      </c>
      <c r="M18" s="239"/>
      <c r="N18" s="571"/>
      <c r="O18" s="581"/>
      <c r="P18" s="580" t="s">
        <v>970</v>
      </c>
      <c r="Q18" s="123"/>
      <c r="R18" s="6"/>
      <c r="S18" s="25"/>
      <c r="T18" s="25"/>
      <c r="U18" s="25"/>
      <c r="V18" s="25"/>
      <c r="W18" s="25"/>
      <c r="X18" s="25"/>
      <c r="Y18" s="25"/>
      <c r="Z18" s="25"/>
    </row>
    <row r="19" ht="7.5" customHeight="1">
      <c r="A19" s="568"/>
      <c r="B19" s="123"/>
      <c r="C19" s="20"/>
      <c r="D19" s="240"/>
      <c r="E19" s="241"/>
      <c r="F19" s="571"/>
      <c r="G19" s="579"/>
      <c r="H19" s="240"/>
      <c r="I19" s="241"/>
      <c r="J19" s="123"/>
      <c r="K19" s="583"/>
      <c r="L19" s="240"/>
      <c r="M19" s="241"/>
      <c r="N19" s="571"/>
      <c r="O19" s="20"/>
      <c r="P19" s="20"/>
      <c r="Q19" s="123"/>
      <c r="R19" s="6"/>
      <c r="S19" s="25"/>
      <c r="T19" s="25"/>
      <c r="U19" s="25"/>
      <c r="V19" s="25"/>
      <c r="W19" s="25"/>
      <c r="X19" s="25"/>
      <c r="Y19" s="25"/>
      <c r="Z19" s="25"/>
    </row>
    <row r="20" ht="7.5" customHeight="1">
      <c r="A20" s="568"/>
      <c r="B20" s="123"/>
      <c r="C20" s="581"/>
      <c r="D20" s="582" t="s">
        <v>971</v>
      </c>
      <c r="E20" s="239"/>
      <c r="F20" s="571"/>
      <c r="G20" s="579"/>
      <c r="H20" s="582" t="s">
        <v>972</v>
      </c>
      <c r="I20" s="239"/>
      <c r="J20" s="203"/>
      <c r="K20" s="584"/>
      <c r="L20" s="582" t="s">
        <v>973</v>
      </c>
      <c r="M20" s="239"/>
      <c r="N20" s="571"/>
      <c r="O20" s="581"/>
      <c r="P20" s="580" t="s">
        <v>974</v>
      </c>
      <c r="Q20" s="123"/>
      <c r="R20" s="6"/>
      <c r="S20" s="25"/>
      <c r="T20" s="25"/>
      <c r="U20" s="25"/>
      <c r="V20" s="25"/>
      <c r="W20" s="25"/>
      <c r="X20" s="25"/>
      <c r="Y20" s="25"/>
      <c r="Z20" s="25"/>
    </row>
    <row r="21" ht="7.5" customHeight="1">
      <c r="A21" s="568"/>
      <c r="B21" s="123"/>
      <c r="C21" s="20"/>
      <c r="D21" s="240"/>
      <c r="E21" s="241"/>
      <c r="F21" s="571"/>
      <c r="G21" s="579"/>
      <c r="H21" s="240"/>
      <c r="I21" s="241"/>
      <c r="J21" s="203"/>
      <c r="K21" s="584"/>
      <c r="L21" s="240"/>
      <c r="M21" s="241"/>
      <c r="N21" s="571"/>
      <c r="O21" s="20"/>
      <c r="P21" s="20"/>
      <c r="Q21" s="123"/>
      <c r="R21" s="6"/>
      <c r="S21" s="25"/>
      <c r="T21" s="25"/>
      <c r="U21" s="25"/>
      <c r="V21" s="25"/>
      <c r="W21" s="25"/>
      <c r="X21" s="25"/>
      <c r="Y21" s="25"/>
      <c r="Z21" s="25"/>
    </row>
    <row r="22" ht="7.5" customHeight="1">
      <c r="A22" s="568"/>
      <c r="B22" s="123"/>
      <c r="C22" s="577" t="s">
        <v>947</v>
      </c>
      <c r="D22" s="578" t="s">
        <v>975</v>
      </c>
      <c r="E22" s="239"/>
      <c r="F22" s="571"/>
      <c r="G22" s="579"/>
      <c r="H22" s="582" t="s">
        <v>976</v>
      </c>
      <c r="I22" s="239"/>
      <c r="J22" s="203"/>
      <c r="K22" s="584"/>
      <c r="L22" s="582" t="s">
        <v>977</v>
      </c>
      <c r="M22" s="239"/>
      <c r="N22" s="571"/>
      <c r="O22" s="581"/>
      <c r="P22" s="580" t="s">
        <v>953</v>
      </c>
      <c r="Q22" s="123"/>
      <c r="R22" s="6"/>
      <c r="S22" s="25"/>
      <c r="T22" s="25"/>
      <c r="U22" s="25"/>
      <c r="V22" s="25"/>
      <c r="W22" s="25"/>
      <c r="X22" s="25"/>
      <c r="Y22" s="25"/>
      <c r="Z22" s="25"/>
    </row>
    <row r="23" ht="7.5" customHeight="1">
      <c r="A23" s="568"/>
      <c r="B23" s="123"/>
      <c r="C23" s="20"/>
      <c r="D23" s="240"/>
      <c r="E23" s="241"/>
      <c r="F23" s="571"/>
      <c r="G23" s="579"/>
      <c r="H23" s="240"/>
      <c r="I23" s="241"/>
      <c r="J23" s="203"/>
      <c r="K23" s="579"/>
      <c r="L23" s="240"/>
      <c r="M23" s="241"/>
      <c r="N23" s="571"/>
      <c r="O23" s="20"/>
      <c r="P23" s="20"/>
      <c r="Q23" s="123"/>
      <c r="R23" s="6"/>
      <c r="S23" s="25"/>
      <c r="T23" s="25"/>
      <c r="U23" s="25"/>
      <c r="V23" s="25"/>
      <c r="W23" s="25"/>
      <c r="X23" s="25"/>
      <c r="Y23" s="25"/>
      <c r="Z23" s="25"/>
    </row>
    <row r="24" ht="7.5" customHeight="1">
      <c r="A24" s="25"/>
      <c r="B24" s="123"/>
      <c r="C24" s="579"/>
      <c r="D24" s="582" t="s">
        <v>978</v>
      </c>
      <c r="E24" s="239"/>
      <c r="F24" s="571"/>
      <c r="G24" s="584"/>
      <c r="H24" s="582" t="s">
        <v>970</v>
      </c>
      <c r="I24" s="239"/>
      <c r="J24" s="203"/>
      <c r="K24" s="584"/>
      <c r="L24" s="582" t="s">
        <v>979</v>
      </c>
      <c r="M24" s="239"/>
      <c r="N24" s="571"/>
      <c r="O24" s="581"/>
      <c r="P24" s="580" t="s">
        <v>980</v>
      </c>
      <c r="Q24" s="123"/>
      <c r="R24" s="6"/>
      <c r="S24" s="25"/>
      <c r="T24" s="25"/>
      <c r="U24" s="25"/>
      <c r="V24" s="25"/>
      <c r="W24" s="25"/>
      <c r="X24" s="25"/>
      <c r="Y24" s="25"/>
      <c r="Z24" s="25"/>
    </row>
    <row r="25" ht="7.5" customHeight="1">
      <c r="A25" s="6"/>
      <c r="B25" s="123"/>
      <c r="C25" s="579"/>
      <c r="D25" s="240"/>
      <c r="E25" s="241"/>
      <c r="F25" s="571"/>
      <c r="G25" s="584"/>
      <c r="H25" s="240"/>
      <c r="I25" s="241"/>
      <c r="J25" s="203"/>
      <c r="K25" s="579"/>
      <c r="L25" s="240"/>
      <c r="M25" s="241"/>
      <c r="N25" s="571"/>
      <c r="O25" s="20"/>
      <c r="P25" s="20"/>
      <c r="Q25" s="123"/>
      <c r="R25" s="6"/>
      <c r="S25" s="6"/>
      <c r="T25" s="6"/>
      <c r="U25" s="6"/>
      <c r="V25" s="6"/>
      <c r="W25" s="6"/>
      <c r="X25" s="6"/>
      <c r="Y25" s="6"/>
      <c r="Z25" s="6"/>
    </row>
    <row r="26" ht="7.5" customHeight="1">
      <c r="A26" s="6"/>
      <c r="B26" s="123"/>
      <c r="C26" s="579"/>
      <c r="D26" s="582" t="s">
        <v>981</v>
      </c>
      <c r="E26" s="239"/>
      <c r="F26" s="571"/>
      <c r="G26" s="584"/>
      <c r="H26" s="582" t="s">
        <v>982</v>
      </c>
      <c r="I26" s="239"/>
      <c r="J26" s="203"/>
      <c r="K26" s="584"/>
      <c r="L26" s="582" t="s">
        <v>966</v>
      </c>
      <c r="M26" s="239"/>
      <c r="N26" s="571"/>
      <c r="O26" s="581"/>
      <c r="P26" s="580" t="s">
        <v>959</v>
      </c>
      <c r="Q26" s="123"/>
      <c r="R26" s="6"/>
      <c r="S26" s="6"/>
      <c r="T26" s="6"/>
      <c r="U26" s="6"/>
      <c r="V26" s="6"/>
      <c r="W26" s="6"/>
      <c r="X26" s="6"/>
      <c r="Y26" s="6"/>
      <c r="Z26" s="6"/>
    </row>
    <row r="27" ht="7.5" customHeight="1">
      <c r="A27" s="6"/>
      <c r="B27" s="123"/>
      <c r="C27" s="579"/>
      <c r="D27" s="240"/>
      <c r="E27" s="241"/>
      <c r="F27" s="571"/>
      <c r="G27" s="584"/>
      <c r="H27" s="240"/>
      <c r="I27" s="241"/>
      <c r="J27" s="123"/>
      <c r="K27" s="579"/>
      <c r="L27" s="240"/>
      <c r="M27" s="241"/>
      <c r="N27" s="571"/>
      <c r="O27" s="20"/>
      <c r="P27" s="20"/>
      <c r="Q27" s="123"/>
      <c r="R27" s="7"/>
      <c r="S27" s="7"/>
      <c r="T27" s="7"/>
      <c r="U27" s="6"/>
      <c r="V27" s="6"/>
      <c r="W27" s="6"/>
      <c r="X27" s="6"/>
      <c r="Y27" s="6"/>
      <c r="Z27" s="6"/>
    </row>
    <row r="28" ht="7.5" customHeight="1">
      <c r="A28" s="568"/>
      <c r="B28" s="123"/>
      <c r="C28" s="579"/>
      <c r="D28" s="582" t="s">
        <v>983</v>
      </c>
      <c r="E28" s="239"/>
      <c r="F28" s="571"/>
      <c r="G28" s="584"/>
      <c r="H28" s="582" t="s">
        <v>984</v>
      </c>
      <c r="I28" s="239"/>
      <c r="J28" s="123"/>
      <c r="K28" s="584"/>
      <c r="L28" s="582" t="s">
        <v>985</v>
      </c>
      <c r="M28" s="239"/>
      <c r="N28" s="571"/>
      <c r="O28" s="581"/>
      <c r="P28" s="580" t="s">
        <v>962</v>
      </c>
      <c r="Q28" s="123"/>
      <c r="R28" s="7"/>
      <c r="S28" s="7"/>
      <c r="T28" s="7"/>
      <c r="U28" s="6"/>
      <c r="V28" s="6"/>
      <c r="W28" s="6"/>
      <c r="X28" s="6"/>
      <c r="Y28" s="6"/>
      <c r="Z28" s="6"/>
    </row>
    <row r="29" ht="7.5" customHeight="1">
      <c r="A29" s="568"/>
      <c r="B29" s="123"/>
      <c r="C29" s="579"/>
      <c r="D29" s="240"/>
      <c r="E29" s="241"/>
      <c r="F29" s="571"/>
      <c r="G29" s="584"/>
      <c r="H29" s="240"/>
      <c r="I29" s="241"/>
      <c r="J29" s="123"/>
      <c r="K29" s="579"/>
      <c r="L29" s="240"/>
      <c r="M29" s="241"/>
      <c r="N29" s="571"/>
      <c r="O29" s="20"/>
      <c r="P29" s="20"/>
      <c r="Q29" s="123"/>
      <c r="R29" s="7"/>
      <c r="S29" s="7"/>
      <c r="T29" s="7"/>
      <c r="U29" s="6"/>
      <c r="V29" s="6"/>
      <c r="W29" s="6"/>
      <c r="X29" s="6"/>
      <c r="Y29" s="6"/>
      <c r="Z29" s="6"/>
    </row>
    <row r="30" ht="7.5" customHeight="1">
      <c r="A30" s="25"/>
      <c r="B30" s="123"/>
      <c r="C30" s="579"/>
      <c r="D30" s="580" t="s">
        <v>963</v>
      </c>
      <c r="E30" s="579"/>
      <c r="F30" s="571"/>
      <c r="G30" s="584"/>
      <c r="H30" s="582" t="s">
        <v>974</v>
      </c>
      <c r="I30" s="239"/>
      <c r="J30" s="123"/>
      <c r="K30" s="585" t="s">
        <v>947</v>
      </c>
      <c r="L30" s="586" t="s">
        <v>986</v>
      </c>
      <c r="M30" s="239"/>
      <c r="N30" s="571"/>
      <c r="O30" s="581"/>
      <c r="P30" s="580" t="s">
        <v>965</v>
      </c>
      <c r="Q30" s="123"/>
      <c r="R30" s="7"/>
      <c r="S30" s="7"/>
      <c r="T30" s="7"/>
      <c r="U30" s="25"/>
      <c r="V30" s="25"/>
      <c r="W30" s="25"/>
      <c r="X30" s="25"/>
      <c r="Y30" s="25"/>
      <c r="Z30" s="25"/>
    </row>
    <row r="31" ht="7.5" customHeight="1">
      <c r="A31" s="25"/>
      <c r="B31" s="123"/>
      <c r="C31" s="587"/>
      <c r="D31" s="98"/>
      <c r="E31" s="587"/>
      <c r="F31" s="571"/>
      <c r="G31" s="584"/>
      <c r="H31" s="240"/>
      <c r="I31" s="241"/>
      <c r="J31" s="123"/>
      <c r="K31" s="24"/>
      <c r="L31" s="356"/>
      <c r="M31" s="357"/>
      <c r="N31" s="571"/>
      <c r="O31" s="20"/>
      <c r="P31" s="20"/>
      <c r="Q31" s="123"/>
      <c r="R31" s="7"/>
      <c r="S31" s="7"/>
      <c r="T31" s="7"/>
      <c r="U31" s="25"/>
      <c r="V31" s="25"/>
      <c r="W31" s="25"/>
      <c r="X31" s="25"/>
      <c r="Y31" s="25"/>
      <c r="Z31" s="25"/>
    </row>
    <row r="32" ht="7.5" customHeight="1">
      <c r="A32" s="25"/>
      <c r="B32" s="123"/>
      <c r="C32" s="276"/>
      <c r="D32" s="276"/>
      <c r="E32" s="276"/>
      <c r="F32" s="571"/>
      <c r="G32" s="579"/>
      <c r="H32" s="582" t="s">
        <v>987</v>
      </c>
      <c r="I32" s="239"/>
      <c r="J32" s="123"/>
      <c r="K32" s="20"/>
      <c r="L32" s="356"/>
      <c r="M32" s="357"/>
      <c r="N32" s="571"/>
      <c r="O32" s="581"/>
      <c r="P32" s="580" t="s">
        <v>987</v>
      </c>
      <c r="Q32" s="123"/>
      <c r="R32" s="7"/>
      <c r="S32" s="7"/>
      <c r="T32" s="7"/>
      <c r="U32" s="25"/>
      <c r="V32" s="25"/>
      <c r="W32" s="25"/>
      <c r="X32" s="25"/>
      <c r="Y32" s="25"/>
      <c r="Z32" s="25"/>
    </row>
    <row r="33" ht="7.5" customHeight="1">
      <c r="A33" s="25"/>
      <c r="B33" s="123"/>
      <c r="C33" s="569" t="s">
        <v>21</v>
      </c>
      <c r="D33" s="570" t="s">
        <v>988</v>
      </c>
      <c r="E33" s="479"/>
      <c r="F33" s="571"/>
      <c r="G33" s="579"/>
      <c r="H33" s="240"/>
      <c r="I33" s="241"/>
      <c r="J33" s="123"/>
      <c r="K33" s="584"/>
      <c r="L33" s="356"/>
      <c r="M33" s="357"/>
      <c r="N33" s="571"/>
      <c r="O33" s="20"/>
      <c r="P33" s="20"/>
      <c r="Q33" s="123"/>
      <c r="R33" s="7"/>
      <c r="S33" s="7"/>
      <c r="T33" s="7"/>
      <c r="U33" s="25"/>
      <c r="V33" s="25"/>
      <c r="W33" s="25"/>
      <c r="X33" s="25"/>
      <c r="Y33" s="25"/>
      <c r="Z33" s="25"/>
    </row>
    <row r="34" ht="7.5" customHeight="1">
      <c r="A34" s="25"/>
      <c r="B34" s="123"/>
      <c r="C34" s="87"/>
      <c r="D34" s="575"/>
      <c r="E34" s="410"/>
      <c r="F34" s="571"/>
      <c r="G34" s="584"/>
      <c r="H34" s="582" t="s">
        <v>989</v>
      </c>
      <c r="I34" s="239"/>
      <c r="J34" s="123"/>
      <c r="K34" s="588"/>
      <c r="L34" s="589"/>
      <c r="M34" s="590"/>
      <c r="N34" s="123"/>
      <c r="O34" s="581"/>
      <c r="P34" s="580" t="s">
        <v>989</v>
      </c>
      <c r="Q34" s="123"/>
      <c r="R34" s="7"/>
      <c r="S34" s="7"/>
      <c r="T34" s="7"/>
      <c r="U34" s="25"/>
      <c r="V34" s="25"/>
      <c r="W34" s="25"/>
      <c r="X34" s="25"/>
      <c r="Y34" s="25"/>
      <c r="Z34" s="25"/>
    </row>
    <row r="35" ht="7.5" customHeight="1">
      <c r="A35" s="25"/>
      <c r="B35" s="123"/>
      <c r="C35" s="579"/>
      <c r="D35" s="582" t="s">
        <v>990</v>
      </c>
      <c r="E35" s="239"/>
      <c r="F35" s="571"/>
      <c r="G35" s="584"/>
      <c r="H35" s="240"/>
      <c r="I35" s="241"/>
      <c r="J35" s="203"/>
      <c r="K35" s="123"/>
      <c r="L35" s="123"/>
      <c r="M35" s="123"/>
      <c r="N35" s="123"/>
      <c r="O35" s="20"/>
      <c r="P35" s="20"/>
      <c r="Q35" s="123"/>
      <c r="R35" s="7"/>
      <c r="S35" s="7"/>
      <c r="T35" s="7"/>
      <c r="U35" s="25"/>
      <c r="V35" s="25"/>
      <c r="W35" s="25"/>
      <c r="X35" s="25"/>
      <c r="Y35" s="25"/>
      <c r="Z35" s="25"/>
    </row>
    <row r="36" ht="7.5" customHeight="1">
      <c r="A36" s="25"/>
      <c r="B36" s="123"/>
      <c r="C36" s="579"/>
      <c r="D36" s="240"/>
      <c r="E36" s="241"/>
      <c r="F36" s="123"/>
      <c r="G36" s="584"/>
      <c r="H36" s="582" t="s">
        <v>991</v>
      </c>
      <c r="I36" s="239"/>
      <c r="J36" s="203"/>
      <c r="K36" s="569" t="s">
        <v>21</v>
      </c>
      <c r="L36" s="570" t="s">
        <v>992</v>
      </c>
      <c r="M36" s="479"/>
      <c r="N36" s="123"/>
      <c r="O36" s="581"/>
      <c r="P36" s="580" t="s">
        <v>969</v>
      </c>
      <c r="Q36" s="123"/>
      <c r="R36" s="7"/>
      <c r="S36" s="7"/>
      <c r="T36" s="7"/>
      <c r="U36" s="25"/>
      <c r="V36" s="25"/>
      <c r="W36" s="25"/>
      <c r="X36" s="25"/>
      <c r="Y36" s="25"/>
      <c r="Z36" s="25"/>
    </row>
    <row r="37" ht="7.5" customHeight="1">
      <c r="A37" s="25"/>
      <c r="B37" s="123"/>
      <c r="C37" s="579"/>
      <c r="D37" s="582" t="s">
        <v>993</v>
      </c>
      <c r="E37" s="239"/>
      <c r="F37" s="123"/>
      <c r="G37" s="584"/>
      <c r="H37" s="240"/>
      <c r="I37" s="241"/>
      <c r="J37" s="203"/>
      <c r="K37" s="87"/>
      <c r="L37" s="575"/>
      <c r="M37" s="410"/>
      <c r="N37" s="123"/>
      <c r="O37" s="20"/>
      <c r="P37" s="20"/>
      <c r="Q37" s="123"/>
      <c r="R37" s="7"/>
      <c r="S37" s="7"/>
      <c r="T37" s="7"/>
      <c r="U37" s="25"/>
      <c r="V37" s="25"/>
      <c r="W37" s="25"/>
      <c r="X37" s="25"/>
      <c r="Y37" s="25"/>
      <c r="Z37" s="25"/>
    </row>
    <row r="38" ht="7.5" customHeight="1">
      <c r="A38" s="25"/>
      <c r="B38" s="123"/>
      <c r="C38" s="579"/>
      <c r="D38" s="240"/>
      <c r="E38" s="241"/>
      <c r="F38" s="123"/>
      <c r="G38" s="584"/>
      <c r="H38" s="582" t="s">
        <v>994</v>
      </c>
      <c r="I38" s="239"/>
      <c r="K38" s="579"/>
      <c r="L38" s="582" t="s">
        <v>995</v>
      </c>
      <c r="M38" s="239"/>
      <c r="N38" s="123"/>
      <c r="O38" s="581"/>
      <c r="P38" s="580" t="s">
        <v>996</v>
      </c>
      <c r="Q38" s="123"/>
      <c r="R38" s="7"/>
      <c r="S38" s="7"/>
      <c r="T38" s="7"/>
      <c r="U38" s="25"/>
      <c r="V38" s="25"/>
      <c r="W38" s="25"/>
      <c r="X38" s="25"/>
      <c r="Y38" s="25"/>
      <c r="Z38" s="25"/>
    </row>
    <row r="39" ht="7.5" customHeight="1">
      <c r="A39" s="25"/>
      <c r="B39" s="123"/>
      <c r="C39" s="579"/>
      <c r="D39" s="582" t="s">
        <v>997</v>
      </c>
      <c r="E39" s="239"/>
      <c r="F39" s="123"/>
      <c r="G39" s="584"/>
      <c r="H39" s="240"/>
      <c r="I39" s="241"/>
      <c r="J39" s="571"/>
      <c r="K39" s="579"/>
      <c r="L39" s="240"/>
      <c r="M39" s="241"/>
      <c r="N39" s="123"/>
      <c r="O39" s="20"/>
      <c r="P39" s="20"/>
      <c r="Q39" s="123"/>
      <c r="R39" s="6"/>
      <c r="S39" s="6"/>
      <c r="T39" s="25"/>
      <c r="U39" s="25"/>
      <c r="V39" s="25"/>
      <c r="W39" s="25"/>
      <c r="X39" s="25"/>
      <c r="Y39" s="25"/>
      <c r="Z39" s="25"/>
    </row>
    <row r="40" ht="7.5" customHeight="1">
      <c r="A40" s="25"/>
      <c r="B40" s="123"/>
      <c r="C40" s="579"/>
      <c r="D40" s="240"/>
      <c r="E40" s="241"/>
      <c r="F40" s="123"/>
      <c r="G40" s="584"/>
      <c r="H40" s="582" t="s">
        <v>998</v>
      </c>
      <c r="I40" s="239"/>
      <c r="K40" s="584"/>
      <c r="L40" s="582" t="s">
        <v>999</v>
      </c>
      <c r="M40" s="239"/>
      <c r="N40" s="123"/>
      <c r="O40" s="581"/>
      <c r="P40" s="580" t="s">
        <v>979</v>
      </c>
      <c r="Q40" s="123"/>
      <c r="R40" s="6"/>
      <c r="S40" s="6"/>
      <c r="T40" s="25"/>
      <c r="U40" s="25"/>
      <c r="V40" s="25"/>
      <c r="W40" s="25"/>
      <c r="X40" s="25"/>
      <c r="Y40" s="25"/>
      <c r="Z40" s="25"/>
    </row>
    <row r="41" ht="7.5" customHeight="1">
      <c r="A41" s="25"/>
      <c r="B41" s="123"/>
      <c r="C41" s="579"/>
      <c r="D41" s="582" t="s">
        <v>1000</v>
      </c>
      <c r="E41" s="239"/>
      <c r="F41" s="123"/>
      <c r="G41" s="584"/>
      <c r="H41" s="240"/>
      <c r="I41" s="241"/>
      <c r="J41" s="571"/>
      <c r="K41" s="584"/>
      <c r="L41" s="240"/>
      <c r="M41" s="241"/>
      <c r="N41" s="123"/>
      <c r="O41" s="20"/>
      <c r="P41" s="20"/>
      <c r="Q41" s="123"/>
      <c r="R41" s="6"/>
      <c r="S41" s="6"/>
      <c r="T41" s="25"/>
      <c r="U41" s="25"/>
      <c r="V41" s="25"/>
      <c r="W41" s="25"/>
      <c r="X41" s="25"/>
      <c r="Y41" s="25"/>
      <c r="Z41" s="25"/>
    </row>
    <row r="42" ht="7.5" customHeight="1">
      <c r="A42" s="568"/>
      <c r="B42" s="123"/>
      <c r="C42" s="579"/>
      <c r="D42" s="240"/>
      <c r="E42" s="241"/>
      <c r="F42" s="123"/>
      <c r="G42" s="584"/>
      <c r="H42" s="582" t="s">
        <v>1001</v>
      </c>
      <c r="I42" s="239"/>
      <c r="K42" s="585" t="s">
        <v>947</v>
      </c>
      <c r="L42" s="586" t="s">
        <v>1002</v>
      </c>
      <c r="M42" s="239"/>
      <c r="N42" s="123"/>
      <c r="O42" s="581"/>
      <c r="P42" s="580" t="s">
        <v>973</v>
      </c>
      <c r="Q42" s="123"/>
      <c r="R42" s="6"/>
      <c r="S42" s="6"/>
      <c r="T42" s="25"/>
      <c r="U42" s="25"/>
      <c r="V42" s="25"/>
      <c r="W42" s="25"/>
      <c r="X42" s="25"/>
      <c r="Y42" s="25"/>
      <c r="Z42" s="25"/>
    </row>
    <row r="43" ht="7.5" customHeight="1">
      <c r="A43" s="568"/>
      <c r="B43" s="123"/>
      <c r="C43" s="591" t="s">
        <v>947</v>
      </c>
      <c r="D43" s="592" t="s">
        <v>1003</v>
      </c>
      <c r="E43" s="239"/>
      <c r="F43" s="123"/>
      <c r="G43" s="584"/>
      <c r="H43" s="240"/>
      <c r="I43" s="241"/>
      <c r="J43" s="571"/>
      <c r="K43" s="20"/>
      <c r="L43" s="356"/>
      <c r="M43" s="357"/>
      <c r="N43" s="123"/>
      <c r="O43" s="20"/>
      <c r="P43" s="20"/>
      <c r="Q43" s="123"/>
      <c r="R43" s="6"/>
      <c r="S43" s="6"/>
      <c r="T43" s="25"/>
      <c r="U43" s="25"/>
      <c r="V43" s="25"/>
      <c r="W43" s="25"/>
      <c r="X43" s="25"/>
      <c r="Y43" s="25"/>
      <c r="Z43" s="25"/>
    </row>
    <row r="44" ht="7.5" customHeight="1">
      <c r="A44" s="568"/>
      <c r="B44" s="123"/>
      <c r="C44" s="24"/>
      <c r="D44" s="356"/>
      <c r="E44" s="357"/>
      <c r="F44" s="123"/>
      <c r="G44" s="584"/>
      <c r="H44" s="582" t="s">
        <v>996</v>
      </c>
      <c r="I44" s="239"/>
      <c r="K44" s="584"/>
      <c r="L44" s="356"/>
      <c r="M44" s="357"/>
      <c r="N44" s="123"/>
      <c r="O44" s="581"/>
      <c r="P44" s="580" t="s">
        <v>977</v>
      </c>
      <c r="Q44" s="123"/>
      <c r="R44" s="6"/>
      <c r="S44" s="6"/>
      <c r="T44" s="6"/>
      <c r="U44" s="6"/>
      <c r="V44" s="6"/>
      <c r="W44" s="6"/>
      <c r="X44" s="6"/>
      <c r="Y44" s="6"/>
      <c r="Z44" s="6"/>
    </row>
    <row r="45" ht="7.5" customHeight="1">
      <c r="A45" s="568"/>
      <c r="B45" s="123"/>
      <c r="C45" s="24"/>
      <c r="D45" s="356"/>
      <c r="E45" s="357"/>
      <c r="F45" s="123"/>
      <c r="G45" s="584"/>
      <c r="H45" s="240"/>
      <c r="I45" s="241"/>
      <c r="J45" s="571"/>
      <c r="K45" s="584"/>
      <c r="L45" s="356"/>
      <c r="M45" s="357"/>
      <c r="N45" s="123"/>
      <c r="O45" s="20"/>
      <c r="P45" s="20"/>
      <c r="Q45" s="123"/>
      <c r="R45" s="6"/>
      <c r="S45" s="6"/>
      <c r="T45" s="6"/>
      <c r="U45" s="6"/>
      <c r="V45" s="6"/>
      <c r="W45" s="6"/>
      <c r="X45" s="6"/>
      <c r="Y45" s="6"/>
      <c r="Z45" s="6"/>
    </row>
    <row r="46" ht="7.5" customHeight="1">
      <c r="A46" s="568"/>
      <c r="B46" s="123"/>
      <c r="C46" s="20"/>
      <c r="D46" s="356"/>
      <c r="E46" s="357"/>
      <c r="F46" s="123"/>
      <c r="G46" s="593"/>
      <c r="H46" s="594" t="s">
        <v>1004</v>
      </c>
      <c r="I46" s="239"/>
      <c r="K46" s="584"/>
      <c r="L46" s="356"/>
      <c r="M46" s="357"/>
      <c r="N46" s="123"/>
      <c r="O46" s="581"/>
      <c r="P46" s="580" t="s">
        <v>985</v>
      </c>
      <c r="Q46" s="123"/>
      <c r="R46" s="6"/>
      <c r="S46" s="6"/>
      <c r="T46" s="6"/>
      <c r="U46" s="6"/>
      <c r="V46" s="6"/>
      <c r="W46" s="6"/>
      <c r="X46" s="6"/>
      <c r="Y46" s="6"/>
      <c r="Z46" s="6"/>
    </row>
    <row r="47" ht="7.5" customHeight="1">
      <c r="A47" s="568"/>
      <c r="B47" s="123"/>
      <c r="C47" s="595"/>
      <c r="D47" s="589"/>
      <c r="E47" s="590"/>
      <c r="F47" s="123"/>
      <c r="G47" s="593"/>
      <c r="H47" s="240"/>
      <c r="I47" s="241"/>
      <c r="J47" s="123"/>
      <c r="K47" s="584"/>
      <c r="L47" s="356"/>
      <c r="M47" s="357"/>
      <c r="N47" s="123"/>
      <c r="O47" s="20"/>
      <c r="P47" s="20"/>
      <c r="Q47" s="123"/>
      <c r="R47" s="6"/>
      <c r="S47" s="6"/>
      <c r="T47" s="6"/>
      <c r="U47" s="6"/>
      <c r="V47" s="6"/>
      <c r="W47" s="6"/>
      <c r="X47" s="6"/>
      <c r="Y47" s="6"/>
      <c r="Z47" s="6"/>
    </row>
    <row r="48" ht="7.5" customHeight="1">
      <c r="A48" s="568"/>
      <c r="B48" s="123"/>
      <c r="F48" s="123"/>
      <c r="G48" s="593"/>
      <c r="H48" s="594" t="s">
        <v>1005</v>
      </c>
      <c r="I48" s="239"/>
      <c r="J48" s="571"/>
      <c r="K48" s="588"/>
      <c r="L48" s="589"/>
      <c r="M48" s="590"/>
      <c r="N48" s="123"/>
      <c r="O48" s="585" t="s">
        <v>947</v>
      </c>
      <c r="P48" s="596" t="s">
        <v>1006</v>
      </c>
      <c r="Q48" s="123"/>
      <c r="R48" s="6"/>
      <c r="S48" s="6"/>
      <c r="T48" s="6"/>
      <c r="U48" s="6"/>
      <c r="V48" s="6"/>
      <c r="W48" s="6"/>
      <c r="X48" s="6"/>
      <c r="Y48" s="6"/>
      <c r="Z48" s="6"/>
    </row>
    <row r="49" ht="7.5" customHeight="1">
      <c r="A49" s="568"/>
      <c r="B49" s="123"/>
      <c r="F49" s="123"/>
      <c r="G49" s="593"/>
      <c r="H49" s="240"/>
      <c r="I49" s="241"/>
      <c r="N49" s="123"/>
      <c r="O49" s="24"/>
      <c r="P49" s="24"/>
      <c r="Q49" s="123"/>
      <c r="R49" s="6"/>
      <c r="S49" s="6"/>
      <c r="T49" s="6"/>
      <c r="U49" s="6"/>
      <c r="V49" s="6"/>
      <c r="W49" s="6"/>
      <c r="X49" s="6"/>
      <c r="Y49" s="6"/>
      <c r="Z49" s="6"/>
    </row>
    <row r="50" ht="7.5" customHeight="1">
      <c r="A50" s="568"/>
      <c r="B50" s="123"/>
      <c r="F50" s="123"/>
      <c r="G50" s="579"/>
      <c r="H50" s="582" t="s">
        <v>1007</v>
      </c>
      <c r="I50" s="239"/>
      <c r="J50" s="571"/>
      <c r="N50" s="123"/>
      <c r="O50" s="20"/>
      <c r="P50" s="24"/>
      <c r="Q50" s="123"/>
      <c r="R50" s="6"/>
      <c r="S50" s="6"/>
      <c r="T50" s="6"/>
      <c r="U50" s="6"/>
      <c r="V50" s="6"/>
      <c r="W50" s="6"/>
      <c r="X50" s="6"/>
      <c r="Y50" s="6"/>
      <c r="Z50" s="6"/>
    </row>
    <row r="51" ht="7.5" customHeight="1">
      <c r="A51" s="568"/>
      <c r="B51" s="123"/>
      <c r="F51" s="123"/>
      <c r="G51" s="579"/>
      <c r="H51" s="240"/>
      <c r="I51" s="241"/>
      <c r="J51" s="571"/>
      <c r="N51" s="123"/>
      <c r="O51" s="588"/>
      <c r="P51" s="98"/>
      <c r="Q51" s="123"/>
      <c r="R51" s="6"/>
      <c r="S51" s="6"/>
      <c r="T51" s="6"/>
      <c r="U51" s="6"/>
      <c r="V51" s="6"/>
      <c r="W51" s="6"/>
      <c r="X51" s="6"/>
      <c r="Y51" s="6"/>
      <c r="Z51" s="6"/>
    </row>
    <row r="52" ht="7.5" customHeight="1">
      <c r="A52" s="568"/>
      <c r="B52" s="123"/>
      <c r="F52" s="123"/>
      <c r="G52" s="579"/>
      <c r="H52" s="582" t="s">
        <v>1008</v>
      </c>
      <c r="I52" s="239"/>
      <c r="J52" s="123"/>
      <c r="N52" s="123"/>
      <c r="Q52" s="123"/>
      <c r="R52" s="6"/>
      <c r="S52" s="6"/>
      <c r="T52" s="6"/>
      <c r="U52" s="6"/>
      <c r="V52" s="6"/>
      <c r="W52" s="6"/>
      <c r="X52" s="6"/>
      <c r="Y52" s="6"/>
      <c r="Z52" s="6"/>
    </row>
    <row r="53" ht="7.5" customHeight="1">
      <c r="A53" s="568"/>
      <c r="B53" s="123"/>
      <c r="F53" s="123"/>
      <c r="G53" s="579"/>
      <c r="H53" s="240"/>
      <c r="I53" s="241"/>
      <c r="J53" s="123"/>
      <c r="N53" s="123"/>
      <c r="Q53" s="123"/>
      <c r="R53" s="6"/>
      <c r="S53" s="6"/>
      <c r="T53" s="6"/>
      <c r="U53" s="6"/>
      <c r="V53" s="6"/>
      <c r="W53" s="6"/>
      <c r="X53" s="6"/>
      <c r="Y53" s="6"/>
      <c r="Z53" s="6"/>
    </row>
    <row r="54" ht="7.5" customHeight="1">
      <c r="A54" s="568"/>
      <c r="B54" s="123"/>
      <c r="F54" s="123"/>
      <c r="G54" s="579"/>
      <c r="H54" s="582" t="s">
        <v>1009</v>
      </c>
      <c r="I54" s="239"/>
      <c r="J54" s="123"/>
      <c r="N54" s="123"/>
      <c r="Q54" s="123"/>
      <c r="R54" s="6"/>
      <c r="S54" s="6"/>
      <c r="T54" s="6"/>
      <c r="U54" s="6"/>
      <c r="V54" s="6"/>
      <c r="W54" s="6"/>
      <c r="X54" s="6"/>
      <c r="Y54" s="6"/>
      <c r="Z54" s="6"/>
    </row>
    <row r="55" ht="7.5" customHeight="1">
      <c r="A55" s="568"/>
      <c r="B55" s="123"/>
      <c r="F55" s="123"/>
      <c r="G55" s="587"/>
      <c r="H55" s="589"/>
      <c r="I55" s="590"/>
      <c r="J55" s="123"/>
      <c r="K55" s="123"/>
      <c r="L55" s="123"/>
      <c r="M55" s="123"/>
      <c r="N55" s="123"/>
      <c r="Q55" s="123"/>
      <c r="R55" s="6"/>
      <c r="S55" s="6"/>
      <c r="T55" s="6"/>
      <c r="U55" s="6"/>
      <c r="V55" s="6"/>
      <c r="W55" s="6"/>
      <c r="X55" s="6"/>
      <c r="Y55" s="6"/>
      <c r="Z55" s="6"/>
    </row>
    <row r="56" ht="7.5" customHeight="1">
      <c r="A56" s="568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6"/>
      <c r="S56" s="6"/>
      <c r="T56" s="6"/>
      <c r="U56" s="6"/>
      <c r="V56" s="6"/>
      <c r="W56" s="6"/>
      <c r="X56" s="6"/>
      <c r="Y56" s="6"/>
      <c r="Z56" s="6"/>
    </row>
    <row r="57" ht="7.5" customHeight="1">
      <c r="A57" s="568"/>
      <c r="B57" s="123"/>
      <c r="C57" s="123"/>
      <c r="D57" s="123"/>
      <c r="E57" s="123"/>
      <c r="F57" s="123"/>
      <c r="G57" s="123"/>
      <c r="H57" s="123"/>
      <c r="I57" s="123"/>
      <c r="J57" s="123"/>
      <c r="K57" s="126"/>
      <c r="L57" s="123"/>
      <c r="M57" s="123"/>
      <c r="N57" s="123"/>
      <c r="O57" s="123"/>
      <c r="P57" s="123"/>
      <c r="Q57" s="123"/>
      <c r="R57" s="6"/>
      <c r="S57" s="6"/>
      <c r="T57" s="6"/>
      <c r="U57" s="6"/>
      <c r="V57" s="6"/>
      <c r="W57" s="6"/>
      <c r="X57" s="6"/>
      <c r="Y57" s="6"/>
      <c r="Z57" s="6"/>
    </row>
    <row r="58" ht="7.5" customHeight="1">
      <c r="A58" s="568"/>
      <c r="B58" s="123"/>
      <c r="C58" s="144"/>
      <c r="D58" s="144"/>
      <c r="E58" s="144"/>
      <c r="F58" s="144"/>
      <c r="G58" s="123"/>
      <c r="H58" s="144"/>
      <c r="I58" s="143"/>
      <c r="J58" s="144"/>
      <c r="K58" s="126"/>
      <c r="L58" s="276"/>
      <c r="M58" s="276"/>
      <c r="N58" s="144"/>
      <c r="O58" s="123"/>
      <c r="P58" s="123"/>
      <c r="Q58" s="144"/>
      <c r="R58" s="6"/>
      <c r="S58" s="6"/>
      <c r="T58" s="6"/>
      <c r="U58" s="6"/>
      <c r="V58" s="6"/>
      <c r="W58" s="6"/>
      <c r="X58" s="6"/>
      <c r="Y58" s="6"/>
      <c r="Z58" s="6"/>
    </row>
    <row r="59" ht="11.25" customHeight="1">
      <c r="A59" s="1"/>
      <c r="B59" s="597"/>
      <c r="C59" s="330"/>
      <c r="D59" s="484" t="s">
        <v>4</v>
      </c>
      <c r="E59" s="484"/>
      <c r="F59" s="484"/>
      <c r="G59" s="484"/>
      <c r="H59" s="484"/>
      <c r="I59" s="484"/>
      <c r="J59" s="484"/>
      <c r="K59" s="484"/>
      <c r="L59" s="484"/>
      <c r="M59" s="484"/>
      <c r="N59" s="484"/>
      <c r="O59" s="484"/>
      <c r="P59" s="598" t="s">
        <v>43</v>
      </c>
      <c r="Q59" s="32"/>
      <c r="R59" s="6"/>
      <c r="S59" s="25"/>
      <c r="T59" s="25"/>
      <c r="U59" s="25"/>
      <c r="V59" s="25"/>
      <c r="W59" s="25"/>
      <c r="X59" s="25"/>
      <c r="Y59" s="25"/>
      <c r="Z59" s="25"/>
    </row>
    <row r="60" ht="11.25" customHeight="1">
      <c r="A60" s="1"/>
      <c r="B60" s="599"/>
      <c r="C60" s="599"/>
      <c r="D60" s="599"/>
      <c r="E60" s="599"/>
      <c r="F60" s="599"/>
      <c r="G60" s="599"/>
      <c r="H60" s="599"/>
      <c r="I60" s="599"/>
      <c r="J60" s="599"/>
      <c r="K60" s="599"/>
      <c r="L60" s="599"/>
      <c r="M60" s="599"/>
      <c r="N60" s="599"/>
      <c r="O60" s="599"/>
      <c r="P60" s="132"/>
      <c r="Q60" s="132"/>
      <c r="R60" s="6"/>
      <c r="S60" s="25"/>
      <c r="T60" s="25"/>
      <c r="U60" s="25"/>
      <c r="V60" s="25"/>
      <c r="W60" s="25"/>
      <c r="X60" s="25"/>
      <c r="Y60" s="25"/>
      <c r="Z60" s="25"/>
    </row>
    <row r="61" ht="11.25" customHeight="1">
      <c r="A61" s="1"/>
      <c r="B61" s="58" t="s">
        <v>1010</v>
      </c>
      <c r="R61" s="6"/>
      <c r="S61" s="25"/>
      <c r="T61" s="25"/>
      <c r="U61" s="25"/>
      <c r="V61" s="25"/>
      <c r="W61" s="25"/>
      <c r="X61" s="25"/>
      <c r="Y61" s="25"/>
      <c r="Z61" s="25"/>
    </row>
    <row r="62" ht="61.5" customHeight="1">
      <c r="A62" s="1"/>
      <c r="B62" s="2"/>
      <c r="C62" s="3"/>
      <c r="D62" s="3"/>
      <c r="E62" s="3"/>
      <c r="F62" s="3"/>
      <c r="G62" s="3"/>
      <c r="H62" s="3"/>
      <c r="I62" s="566"/>
      <c r="J62" s="566"/>
      <c r="K62" s="566"/>
      <c r="L62" s="515" t="s">
        <v>943</v>
      </c>
      <c r="M62" s="3"/>
      <c r="N62" s="3"/>
      <c r="O62" s="3"/>
      <c r="P62" s="3"/>
      <c r="Q62" s="3"/>
      <c r="R62" s="6"/>
      <c r="S62" s="6"/>
      <c r="T62" s="6"/>
      <c r="U62" s="6"/>
      <c r="V62" s="6"/>
      <c r="W62" s="6"/>
      <c r="X62" s="6"/>
      <c r="Y62" s="6"/>
      <c r="Z62" s="6"/>
    </row>
    <row r="63" ht="34.5" customHeight="1">
      <c r="A63" s="1"/>
      <c r="B63" s="247"/>
      <c r="C63" s="399"/>
      <c r="D63" s="399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69"/>
      <c r="R63" s="6"/>
      <c r="S63" s="15"/>
      <c r="T63" s="15"/>
      <c r="U63" s="15"/>
      <c r="V63" s="15"/>
      <c r="W63" s="15"/>
      <c r="X63" s="15"/>
      <c r="Y63" s="15"/>
      <c r="Z63" s="15"/>
    </row>
    <row r="64" ht="7.5" customHeight="1">
      <c r="A64" s="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6"/>
      <c r="S64" s="15"/>
      <c r="T64" s="15"/>
      <c r="U64" s="15"/>
      <c r="V64" s="15"/>
      <c r="W64" s="15"/>
      <c r="X64" s="15"/>
      <c r="Y64" s="15"/>
      <c r="Z64" s="15"/>
    </row>
    <row r="65" ht="7.5" customHeight="1">
      <c r="A65" s="568"/>
      <c r="B65" s="123"/>
      <c r="C65" s="600" t="s">
        <v>21</v>
      </c>
      <c r="D65" s="601" t="s">
        <v>1011</v>
      </c>
      <c r="E65" s="479"/>
      <c r="F65" s="123"/>
      <c r="G65" s="569" t="s">
        <v>21</v>
      </c>
      <c r="H65" s="570" t="s">
        <v>1012</v>
      </c>
      <c r="I65" s="479"/>
      <c r="J65" s="123"/>
      <c r="K65" s="569" t="s">
        <v>21</v>
      </c>
      <c r="L65" s="573" t="s">
        <v>1013</v>
      </c>
      <c r="M65" s="43"/>
      <c r="N65" s="43"/>
      <c r="O65" s="43"/>
      <c r="P65" s="479"/>
      <c r="Q65" s="123"/>
      <c r="R65" s="6"/>
      <c r="S65" s="15"/>
      <c r="T65" s="15"/>
      <c r="U65" s="15"/>
      <c r="V65" s="15"/>
      <c r="W65" s="15"/>
      <c r="X65" s="15"/>
      <c r="Y65" s="15"/>
      <c r="Z65" s="15"/>
    </row>
    <row r="66" ht="7.5" customHeight="1">
      <c r="A66" s="568"/>
      <c r="B66" s="123"/>
      <c r="C66" s="87"/>
      <c r="D66" s="575"/>
      <c r="E66" s="410"/>
      <c r="F66" s="123"/>
      <c r="G66" s="87"/>
      <c r="H66" s="575"/>
      <c r="I66" s="410"/>
      <c r="J66" s="123"/>
      <c r="K66" s="87"/>
      <c r="L66" s="575"/>
      <c r="M66" s="132"/>
      <c r="N66" s="132"/>
      <c r="O66" s="132"/>
      <c r="P66" s="410"/>
      <c r="Q66" s="123"/>
      <c r="R66" s="6"/>
      <c r="S66" s="15"/>
      <c r="T66" s="15"/>
      <c r="U66" s="15"/>
      <c r="V66" s="15"/>
      <c r="W66" s="15"/>
      <c r="X66" s="15"/>
      <c r="Y66" s="15"/>
      <c r="Z66" s="15"/>
    </row>
    <row r="67" ht="7.5" customHeight="1">
      <c r="A67" s="568"/>
      <c r="B67" s="123"/>
      <c r="C67" s="602"/>
      <c r="D67" s="594" t="s">
        <v>1014</v>
      </c>
      <c r="E67" s="239"/>
      <c r="F67" s="123"/>
      <c r="G67" s="584"/>
      <c r="H67" s="582" t="s">
        <v>1015</v>
      </c>
      <c r="I67" s="239"/>
      <c r="J67" s="123"/>
      <c r="K67" s="577" t="s">
        <v>947</v>
      </c>
      <c r="L67" s="603" t="s">
        <v>1016</v>
      </c>
      <c r="M67" s="579"/>
      <c r="N67" s="123"/>
      <c r="O67" s="577" t="s">
        <v>947</v>
      </c>
      <c r="P67" s="603" t="s">
        <v>1017</v>
      </c>
      <c r="Q67" s="123"/>
      <c r="R67" s="6"/>
      <c r="S67" s="15"/>
      <c r="T67" s="15"/>
      <c r="U67" s="15"/>
      <c r="V67" s="15"/>
      <c r="W67" s="15"/>
      <c r="X67" s="15"/>
      <c r="Y67" s="15"/>
      <c r="Z67" s="15"/>
    </row>
    <row r="68" ht="7.5" customHeight="1">
      <c r="A68" s="568"/>
      <c r="B68" s="123"/>
      <c r="C68" s="602"/>
      <c r="D68" s="240"/>
      <c r="E68" s="241"/>
      <c r="F68" s="123"/>
      <c r="G68" s="584"/>
      <c r="H68" s="240"/>
      <c r="I68" s="241"/>
      <c r="J68" s="123"/>
      <c r="K68" s="20"/>
      <c r="L68" s="20"/>
      <c r="M68" s="579"/>
      <c r="N68" s="123"/>
      <c r="O68" s="20"/>
      <c r="P68" s="20"/>
      <c r="Q68" s="123"/>
      <c r="R68" s="6"/>
      <c r="S68" s="15"/>
      <c r="T68" s="15"/>
      <c r="U68" s="15"/>
      <c r="V68" s="15"/>
      <c r="W68" s="15"/>
      <c r="X68" s="15"/>
      <c r="Y68" s="15"/>
      <c r="Z68" s="15"/>
    </row>
    <row r="69" ht="7.5" customHeight="1">
      <c r="A69" s="568"/>
      <c r="B69" s="123"/>
      <c r="C69" s="602"/>
      <c r="D69" s="594" t="s">
        <v>1018</v>
      </c>
      <c r="E69" s="239"/>
      <c r="F69" s="123"/>
      <c r="G69" s="584"/>
      <c r="H69" s="582" t="s">
        <v>1019</v>
      </c>
      <c r="I69" s="239"/>
      <c r="J69" s="123"/>
      <c r="K69" s="582" t="s">
        <v>1020</v>
      </c>
      <c r="L69" s="43"/>
      <c r="M69" s="239"/>
      <c r="N69" s="123"/>
      <c r="O69" s="582" t="s">
        <v>1021</v>
      </c>
      <c r="P69" s="239"/>
      <c r="Q69" s="123"/>
      <c r="R69" s="6"/>
      <c r="S69" s="25"/>
      <c r="T69" s="25"/>
      <c r="U69" s="25"/>
      <c r="V69" s="25"/>
      <c r="W69" s="25"/>
      <c r="X69" s="25"/>
      <c r="Y69" s="25"/>
      <c r="Z69" s="25"/>
    </row>
    <row r="70" ht="7.5" customHeight="1">
      <c r="A70" s="568"/>
      <c r="B70" s="123"/>
      <c r="C70" s="602"/>
      <c r="D70" s="240"/>
      <c r="E70" s="241"/>
      <c r="F70" s="123"/>
      <c r="G70" s="588"/>
      <c r="H70" s="589"/>
      <c r="I70" s="590"/>
      <c r="J70" s="123"/>
      <c r="K70" s="240"/>
      <c r="L70" s="27"/>
      <c r="M70" s="241"/>
      <c r="N70" s="123"/>
      <c r="O70" s="240"/>
      <c r="P70" s="241"/>
      <c r="Q70" s="123"/>
      <c r="R70" s="604"/>
      <c r="S70" s="25"/>
      <c r="T70" s="25"/>
      <c r="U70" s="25"/>
      <c r="V70" s="25"/>
      <c r="W70" s="25"/>
      <c r="X70" s="25"/>
      <c r="Y70" s="25"/>
      <c r="Z70" s="25"/>
    </row>
    <row r="71" ht="7.5" customHeight="1">
      <c r="A71" s="568"/>
      <c r="B71" s="123"/>
      <c r="C71" s="602"/>
      <c r="D71" s="594" t="s">
        <v>1022</v>
      </c>
      <c r="E71" s="239"/>
      <c r="F71" s="123"/>
      <c r="G71" s="123"/>
      <c r="H71" s="123"/>
      <c r="I71" s="123"/>
      <c r="J71" s="123"/>
      <c r="K71" s="582" t="s">
        <v>1023</v>
      </c>
      <c r="L71" s="43"/>
      <c r="M71" s="239"/>
      <c r="N71" s="123"/>
      <c r="O71" s="582" t="s">
        <v>1024</v>
      </c>
      <c r="P71" s="239"/>
      <c r="Q71" s="123"/>
      <c r="R71" s="604"/>
      <c r="S71" s="25"/>
      <c r="T71" s="25"/>
      <c r="U71" s="25"/>
      <c r="V71" s="25"/>
      <c r="W71" s="25"/>
      <c r="X71" s="25"/>
      <c r="Y71" s="25"/>
      <c r="Z71" s="25"/>
    </row>
    <row r="72" ht="7.5" customHeight="1">
      <c r="A72" s="568"/>
      <c r="B72" s="123"/>
      <c r="C72" s="602"/>
      <c r="D72" s="240"/>
      <c r="E72" s="241"/>
      <c r="F72" s="123"/>
      <c r="G72" s="569" t="s">
        <v>21</v>
      </c>
      <c r="H72" s="570" t="s">
        <v>1025</v>
      </c>
      <c r="I72" s="479"/>
      <c r="J72" s="123"/>
      <c r="K72" s="240"/>
      <c r="L72" s="27"/>
      <c r="M72" s="241"/>
      <c r="N72" s="123"/>
      <c r="O72" s="240"/>
      <c r="P72" s="241"/>
      <c r="Q72" s="123"/>
      <c r="R72" s="604"/>
      <c r="S72" s="25"/>
      <c r="T72" s="25"/>
      <c r="U72" s="25"/>
      <c r="V72" s="25"/>
      <c r="W72" s="25"/>
      <c r="X72" s="25"/>
      <c r="Y72" s="25"/>
      <c r="Z72" s="25"/>
    </row>
    <row r="73" ht="7.5" customHeight="1">
      <c r="A73" s="568"/>
      <c r="B73" s="123"/>
      <c r="C73" s="602"/>
      <c r="D73" s="594" t="s">
        <v>1026</v>
      </c>
      <c r="E73" s="239"/>
      <c r="F73" s="123"/>
      <c r="G73" s="87"/>
      <c r="H73" s="575"/>
      <c r="I73" s="410"/>
      <c r="J73" s="123"/>
      <c r="K73" s="582" t="s">
        <v>1027</v>
      </c>
      <c r="L73" s="43"/>
      <c r="M73" s="239"/>
      <c r="N73" s="123"/>
      <c r="O73" s="582" t="s">
        <v>1028</v>
      </c>
      <c r="P73" s="239"/>
      <c r="Q73" s="123"/>
      <c r="R73" s="604"/>
      <c r="S73" s="25"/>
      <c r="T73" s="25"/>
      <c r="U73" s="25"/>
      <c r="V73" s="25"/>
      <c r="W73" s="25"/>
      <c r="X73" s="25"/>
      <c r="Y73" s="25"/>
      <c r="Z73" s="25"/>
    </row>
    <row r="74" ht="7.5" customHeight="1">
      <c r="A74" s="568"/>
      <c r="B74" s="123"/>
      <c r="C74" s="602"/>
      <c r="D74" s="240"/>
      <c r="E74" s="241"/>
      <c r="F74" s="123"/>
      <c r="G74" s="579"/>
      <c r="H74" s="582" t="s">
        <v>1029</v>
      </c>
      <c r="I74" s="239"/>
      <c r="J74" s="123"/>
      <c r="K74" s="240"/>
      <c r="L74" s="27"/>
      <c r="M74" s="241"/>
      <c r="N74" s="123"/>
      <c r="O74" s="240"/>
      <c r="P74" s="241"/>
      <c r="Q74" s="123"/>
      <c r="R74" s="604"/>
      <c r="S74" s="25"/>
      <c r="T74" s="25"/>
      <c r="U74" s="25"/>
      <c r="V74" s="25"/>
      <c r="W74" s="25"/>
      <c r="X74" s="25"/>
      <c r="Y74" s="25"/>
      <c r="Z74" s="25"/>
    </row>
    <row r="75" ht="7.5" customHeight="1">
      <c r="A75" s="568"/>
      <c r="B75" s="123"/>
      <c r="C75" s="605"/>
      <c r="D75" s="594" t="s">
        <v>1030</v>
      </c>
      <c r="E75" s="239"/>
      <c r="F75" s="123"/>
      <c r="G75" s="579"/>
      <c r="H75" s="240"/>
      <c r="I75" s="241"/>
      <c r="J75" s="123"/>
      <c r="K75" s="582" t="s">
        <v>1031</v>
      </c>
      <c r="L75" s="43"/>
      <c r="M75" s="239"/>
      <c r="N75" s="123"/>
      <c r="O75" s="582" t="s">
        <v>1032</v>
      </c>
      <c r="P75" s="239"/>
      <c r="Q75" s="123"/>
      <c r="R75" s="604"/>
      <c r="S75" s="25"/>
      <c r="T75" s="25"/>
      <c r="U75" s="25"/>
      <c r="V75" s="25"/>
      <c r="W75" s="25"/>
      <c r="X75" s="25"/>
      <c r="Y75" s="25"/>
      <c r="Z75" s="25"/>
    </row>
    <row r="76" ht="7.5" customHeight="1">
      <c r="A76" s="568"/>
      <c r="B76" s="123"/>
      <c r="C76" s="605"/>
      <c r="D76" s="240"/>
      <c r="E76" s="241"/>
      <c r="F76" s="123"/>
      <c r="G76" s="584"/>
      <c r="H76" s="582" t="s">
        <v>1033</v>
      </c>
      <c r="I76" s="239"/>
      <c r="J76" s="123"/>
      <c r="K76" s="240"/>
      <c r="L76" s="27"/>
      <c r="M76" s="241"/>
      <c r="N76" s="123"/>
      <c r="O76" s="240"/>
      <c r="P76" s="241"/>
      <c r="Q76" s="123"/>
      <c r="R76" s="604"/>
      <c r="S76" s="25"/>
      <c r="T76" s="25"/>
      <c r="U76" s="25"/>
      <c r="V76" s="25"/>
      <c r="W76" s="25"/>
      <c r="X76" s="25"/>
      <c r="Y76" s="25"/>
      <c r="Z76" s="25"/>
    </row>
    <row r="77" ht="7.5" customHeight="1">
      <c r="A77" s="568"/>
      <c r="B77" s="123"/>
      <c r="C77" s="605"/>
      <c r="D77" s="594" t="s">
        <v>1034</v>
      </c>
      <c r="E77" s="239"/>
      <c r="F77" s="123"/>
      <c r="G77" s="584"/>
      <c r="H77" s="240"/>
      <c r="I77" s="241"/>
      <c r="J77" s="123"/>
      <c r="K77" s="582" t="s">
        <v>1035</v>
      </c>
      <c r="L77" s="43"/>
      <c r="M77" s="239"/>
      <c r="N77" s="123"/>
      <c r="O77" s="582" t="s">
        <v>1036</v>
      </c>
      <c r="P77" s="239"/>
      <c r="Q77" s="123"/>
      <c r="R77" s="604"/>
      <c r="S77" s="25"/>
      <c r="T77" s="25"/>
      <c r="U77" s="25"/>
      <c r="V77" s="25"/>
      <c r="W77" s="25"/>
      <c r="X77" s="25"/>
      <c r="Y77" s="25"/>
      <c r="Z77" s="25"/>
    </row>
    <row r="78" ht="7.5" customHeight="1">
      <c r="A78" s="568"/>
      <c r="B78" s="123"/>
      <c r="C78" s="593"/>
      <c r="D78" s="240"/>
      <c r="E78" s="241"/>
      <c r="F78" s="123"/>
      <c r="G78" s="584"/>
      <c r="H78" s="582" t="s">
        <v>1037</v>
      </c>
      <c r="I78" s="239"/>
      <c r="J78" s="123"/>
      <c r="K78" s="240"/>
      <c r="L78" s="27"/>
      <c r="M78" s="241"/>
      <c r="N78" s="123"/>
      <c r="O78" s="240"/>
      <c r="P78" s="241"/>
      <c r="Q78" s="123"/>
      <c r="R78" s="604"/>
      <c r="S78" s="6"/>
      <c r="T78" s="6"/>
      <c r="U78" s="6"/>
      <c r="V78" s="6"/>
      <c r="W78" s="6"/>
      <c r="X78" s="6"/>
      <c r="Y78" s="6"/>
      <c r="Z78" s="6"/>
    </row>
    <row r="79" ht="7.5" customHeight="1">
      <c r="A79" s="568"/>
      <c r="B79" s="123"/>
      <c r="C79" s="593"/>
      <c r="D79" s="594" t="s">
        <v>1038</v>
      </c>
      <c r="E79" s="239"/>
      <c r="F79" s="123"/>
      <c r="G79" s="588"/>
      <c r="H79" s="589"/>
      <c r="I79" s="590"/>
      <c r="J79" s="123"/>
      <c r="K79" s="582" t="s">
        <v>1039</v>
      </c>
      <c r="L79" s="43"/>
      <c r="M79" s="239"/>
      <c r="N79" s="123"/>
      <c r="O79" s="586" t="s">
        <v>1040</v>
      </c>
      <c r="P79" s="239"/>
      <c r="Q79" s="123"/>
      <c r="R79" s="604"/>
      <c r="S79" s="25"/>
      <c r="T79" s="25"/>
      <c r="U79" s="25"/>
      <c r="V79" s="25"/>
      <c r="W79" s="25"/>
      <c r="X79" s="25"/>
      <c r="Y79" s="25"/>
      <c r="Z79" s="25"/>
    </row>
    <row r="80" ht="7.5" customHeight="1">
      <c r="A80" s="568"/>
      <c r="B80" s="123"/>
      <c r="C80" s="605"/>
      <c r="D80" s="240"/>
      <c r="E80" s="241"/>
      <c r="F80" s="123"/>
      <c r="G80" s="123"/>
      <c r="H80" s="123"/>
      <c r="I80" s="123"/>
      <c r="J80" s="123"/>
      <c r="K80" s="240"/>
      <c r="L80" s="27"/>
      <c r="M80" s="241"/>
      <c r="N80" s="123"/>
      <c r="O80" s="356"/>
      <c r="P80" s="357"/>
      <c r="Q80" s="123"/>
      <c r="R80" s="604"/>
      <c r="S80" s="25"/>
      <c r="T80" s="25"/>
      <c r="U80" s="25"/>
      <c r="V80" s="25"/>
      <c r="W80" s="25"/>
      <c r="X80" s="25"/>
      <c r="Y80" s="25"/>
      <c r="Z80" s="25"/>
    </row>
    <row r="81" ht="7.5" customHeight="1">
      <c r="A81" s="568"/>
      <c r="B81" s="123"/>
      <c r="C81" s="605"/>
      <c r="D81" s="594" t="s">
        <v>1041</v>
      </c>
      <c r="E81" s="239"/>
      <c r="F81" s="123"/>
      <c r="G81" s="569" t="s">
        <v>21</v>
      </c>
      <c r="H81" s="570" t="s">
        <v>1042</v>
      </c>
      <c r="I81" s="479"/>
      <c r="J81" s="123"/>
      <c r="K81" s="582" t="s">
        <v>1043</v>
      </c>
      <c r="L81" s="43"/>
      <c r="M81" s="239"/>
      <c r="N81" s="123"/>
      <c r="O81" s="356"/>
      <c r="P81" s="357"/>
      <c r="Q81" s="123"/>
      <c r="R81" s="604"/>
      <c r="S81" s="25"/>
      <c r="T81" s="25"/>
      <c r="U81" s="25"/>
      <c r="V81" s="25"/>
      <c r="W81" s="25"/>
      <c r="X81" s="25"/>
      <c r="Y81" s="25"/>
      <c r="Z81" s="25"/>
    </row>
    <row r="82" ht="7.5" customHeight="1">
      <c r="A82" s="568"/>
      <c r="B82" s="123"/>
      <c r="C82" s="605"/>
      <c r="D82" s="240"/>
      <c r="E82" s="241"/>
      <c r="F82" s="123"/>
      <c r="G82" s="87"/>
      <c r="H82" s="575"/>
      <c r="I82" s="410"/>
      <c r="J82" s="123"/>
      <c r="K82" s="240"/>
      <c r="L82" s="27"/>
      <c r="M82" s="241"/>
      <c r="N82" s="123"/>
      <c r="O82" s="356"/>
      <c r="P82" s="357"/>
      <c r="Q82" s="123"/>
      <c r="R82" s="604"/>
      <c r="S82" s="25"/>
      <c r="T82" s="25"/>
      <c r="U82" s="25"/>
      <c r="V82" s="25"/>
      <c r="W82" s="25"/>
      <c r="X82" s="25"/>
      <c r="Y82" s="25"/>
      <c r="Z82" s="25"/>
    </row>
    <row r="83" ht="7.5" customHeight="1">
      <c r="A83" s="568"/>
      <c r="B83" s="123"/>
      <c r="C83" s="605"/>
      <c r="D83" s="594" t="s">
        <v>1044</v>
      </c>
      <c r="E83" s="239"/>
      <c r="F83" s="123"/>
      <c r="G83" s="579"/>
      <c r="H83" s="582" t="s">
        <v>1045</v>
      </c>
      <c r="I83" s="239"/>
      <c r="J83" s="123"/>
      <c r="K83" s="582" t="s">
        <v>1046</v>
      </c>
      <c r="L83" s="43"/>
      <c r="M83" s="239"/>
      <c r="N83" s="123"/>
      <c r="O83" s="356"/>
      <c r="P83" s="357"/>
      <c r="Q83" s="123"/>
      <c r="R83" s="25"/>
      <c r="S83" s="25"/>
      <c r="T83" s="25"/>
      <c r="U83" s="25"/>
      <c r="V83" s="25"/>
      <c r="W83" s="25"/>
      <c r="X83" s="25"/>
      <c r="Y83" s="25"/>
      <c r="Z83" s="25"/>
    </row>
    <row r="84" ht="7.5" customHeight="1">
      <c r="A84" s="568"/>
      <c r="B84" s="123"/>
      <c r="C84" s="605"/>
      <c r="D84" s="240"/>
      <c r="E84" s="241"/>
      <c r="F84" s="123"/>
      <c r="G84" s="579"/>
      <c r="H84" s="240"/>
      <c r="I84" s="241"/>
      <c r="J84" s="123"/>
      <c r="K84" s="240"/>
      <c r="L84" s="27"/>
      <c r="M84" s="241"/>
      <c r="N84" s="123"/>
      <c r="O84" s="356"/>
      <c r="P84" s="357"/>
      <c r="Q84" s="123"/>
      <c r="R84" s="25"/>
      <c r="S84" s="25"/>
      <c r="T84" s="25"/>
      <c r="U84" s="25"/>
      <c r="V84" s="25"/>
      <c r="W84" s="25"/>
      <c r="X84" s="25"/>
      <c r="Y84" s="25"/>
      <c r="Z84" s="25"/>
    </row>
    <row r="85" ht="7.5" customHeight="1">
      <c r="A85" s="568"/>
      <c r="B85" s="123"/>
      <c r="C85" s="605"/>
      <c r="D85" s="594" t="s">
        <v>1047</v>
      </c>
      <c r="E85" s="239"/>
      <c r="F85" s="123"/>
      <c r="G85" s="579"/>
      <c r="H85" s="582" t="s">
        <v>1048</v>
      </c>
      <c r="I85" s="239"/>
      <c r="J85" s="123"/>
      <c r="K85" s="582" t="s">
        <v>1049</v>
      </c>
      <c r="L85" s="43"/>
      <c r="M85" s="239"/>
      <c r="N85" s="123"/>
      <c r="O85" s="356"/>
      <c r="P85" s="357"/>
      <c r="Q85" s="123"/>
      <c r="R85" s="25"/>
      <c r="S85" s="25"/>
      <c r="T85" s="25"/>
      <c r="U85" s="25"/>
      <c r="V85" s="25"/>
      <c r="W85" s="25"/>
      <c r="X85" s="25"/>
      <c r="Y85" s="25"/>
      <c r="Z85" s="25"/>
    </row>
    <row r="86" ht="7.5" customHeight="1">
      <c r="A86" s="568"/>
      <c r="B86" s="123"/>
      <c r="C86" s="605"/>
      <c r="D86" s="240"/>
      <c r="E86" s="241"/>
      <c r="F86" s="123"/>
      <c r="G86" s="579"/>
      <c r="H86" s="240"/>
      <c r="I86" s="241"/>
      <c r="J86" s="123"/>
      <c r="K86" s="240"/>
      <c r="L86" s="27"/>
      <c r="M86" s="241"/>
      <c r="N86" s="123"/>
      <c r="O86" s="240"/>
      <c r="P86" s="241"/>
      <c r="Q86" s="123"/>
      <c r="R86" s="25"/>
      <c r="S86" s="25"/>
      <c r="T86" s="25"/>
      <c r="U86" s="25"/>
      <c r="V86" s="6"/>
      <c r="W86" s="6"/>
      <c r="X86" s="6"/>
      <c r="Y86" s="6"/>
      <c r="Z86" s="6"/>
    </row>
    <row r="87" ht="7.5" customHeight="1">
      <c r="A87" s="568"/>
      <c r="B87" s="123"/>
      <c r="C87" s="605"/>
      <c r="D87" s="594" t="s">
        <v>1050</v>
      </c>
      <c r="E87" s="239"/>
      <c r="F87" s="123"/>
      <c r="G87" s="579"/>
      <c r="H87" s="582" t="s">
        <v>1051</v>
      </c>
      <c r="I87" s="239"/>
      <c r="J87" s="123"/>
      <c r="K87" s="577" t="s">
        <v>947</v>
      </c>
      <c r="L87" s="578" t="s">
        <v>1052</v>
      </c>
      <c r="M87" s="239"/>
      <c r="N87" s="123"/>
      <c r="O87" s="577" t="s">
        <v>947</v>
      </c>
      <c r="P87" s="603" t="s">
        <v>1053</v>
      </c>
      <c r="Q87" s="123"/>
      <c r="R87" s="25"/>
      <c r="S87" s="25"/>
      <c r="T87" s="25"/>
      <c r="U87" s="25"/>
      <c r="V87" s="6"/>
      <c r="W87" s="6"/>
      <c r="X87" s="6"/>
      <c r="Y87" s="6"/>
      <c r="Z87" s="6"/>
    </row>
    <row r="88" ht="7.5" customHeight="1">
      <c r="A88" s="568"/>
      <c r="B88" s="123"/>
      <c r="C88" s="605"/>
      <c r="D88" s="240"/>
      <c r="E88" s="241"/>
      <c r="F88" s="123"/>
      <c r="G88" s="579"/>
      <c r="H88" s="240"/>
      <c r="I88" s="241"/>
      <c r="J88" s="123"/>
      <c r="K88" s="20"/>
      <c r="L88" s="240"/>
      <c r="M88" s="241"/>
      <c r="N88" s="123"/>
      <c r="O88" s="20"/>
      <c r="P88" s="20"/>
      <c r="Q88" s="123"/>
      <c r="R88" s="25"/>
      <c r="S88" s="25"/>
      <c r="T88" s="25"/>
      <c r="U88" s="25"/>
      <c r="V88" s="6"/>
      <c r="W88" s="6"/>
      <c r="X88" s="6"/>
      <c r="Y88" s="6"/>
      <c r="Z88" s="6"/>
    </row>
    <row r="89" ht="7.5" customHeight="1">
      <c r="A89" s="568"/>
      <c r="B89" s="123"/>
      <c r="C89" s="593"/>
      <c r="D89" s="594" t="s">
        <v>1054</v>
      </c>
      <c r="E89" s="239"/>
      <c r="F89" s="123"/>
      <c r="G89" s="579"/>
      <c r="H89" s="582" t="s">
        <v>1055</v>
      </c>
      <c r="I89" s="239"/>
      <c r="J89" s="123"/>
      <c r="K89" s="582" t="s">
        <v>1056</v>
      </c>
      <c r="L89" s="43"/>
      <c r="M89" s="239"/>
      <c r="N89" s="123"/>
      <c r="O89" s="582" t="s">
        <v>1057</v>
      </c>
      <c r="P89" s="239"/>
      <c r="Q89" s="123"/>
      <c r="R89" s="25"/>
      <c r="S89" s="25"/>
      <c r="T89" s="25"/>
      <c r="U89" s="25"/>
      <c r="V89" s="6"/>
      <c r="W89" s="6"/>
      <c r="X89" s="6"/>
      <c r="Y89" s="6"/>
      <c r="Z89" s="6"/>
    </row>
    <row r="90" ht="7.5" customHeight="1">
      <c r="A90" s="568"/>
      <c r="B90" s="123"/>
      <c r="C90" s="593"/>
      <c r="D90" s="240"/>
      <c r="E90" s="241"/>
      <c r="F90" s="123"/>
      <c r="G90" s="579"/>
      <c r="H90" s="240"/>
      <c r="I90" s="241"/>
      <c r="J90" s="123"/>
      <c r="K90" s="240"/>
      <c r="L90" s="27"/>
      <c r="M90" s="241"/>
      <c r="N90" s="123"/>
      <c r="O90" s="240"/>
      <c r="P90" s="241"/>
      <c r="Q90" s="123"/>
      <c r="R90" s="25"/>
      <c r="S90" s="25"/>
      <c r="T90" s="25"/>
      <c r="U90" s="25"/>
      <c r="V90" s="6"/>
      <c r="W90" s="6"/>
      <c r="X90" s="6"/>
      <c r="Y90" s="6"/>
      <c r="Z90" s="6"/>
    </row>
    <row r="91" ht="7.5" customHeight="1">
      <c r="A91" s="568"/>
      <c r="B91" s="123"/>
      <c r="C91" s="593"/>
      <c r="D91" s="594" t="s">
        <v>1058</v>
      </c>
      <c r="E91" s="239"/>
      <c r="F91" s="123"/>
      <c r="G91" s="579"/>
      <c r="H91" s="582" t="s">
        <v>1059</v>
      </c>
      <c r="I91" s="239"/>
      <c r="J91" s="123"/>
      <c r="K91" s="582" t="s">
        <v>1060</v>
      </c>
      <c r="L91" s="43"/>
      <c r="M91" s="239"/>
      <c r="N91" s="123"/>
      <c r="O91" s="582" t="s">
        <v>1061</v>
      </c>
      <c r="P91" s="239"/>
      <c r="Q91" s="123"/>
      <c r="R91" s="25"/>
      <c r="S91" s="25"/>
      <c r="T91" s="25"/>
      <c r="U91" s="25"/>
      <c r="V91" s="25"/>
      <c r="W91" s="25"/>
      <c r="X91" s="25"/>
      <c r="Y91" s="25"/>
      <c r="Z91" s="25"/>
    </row>
    <row r="92" ht="7.5" customHeight="1">
      <c r="A92" s="568"/>
      <c r="B92" s="123"/>
      <c r="C92" s="602"/>
      <c r="D92" s="240"/>
      <c r="E92" s="241"/>
      <c r="F92" s="123"/>
      <c r="G92" s="587"/>
      <c r="H92" s="589"/>
      <c r="I92" s="590"/>
      <c r="J92" s="123"/>
      <c r="K92" s="240"/>
      <c r="L92" s="27"/>
      <c r="M92" s="241"/>
      <c r="N92" s="123"/>
      <c r="O92" s="240"/>
      <c r="P92" s="241"/>
      <c r="Q92" s="123"/>
      <c r="R92" s="25"/>
      <c r="S92" s="25"/>
      <c r="T92" s="25"/>
      <c r="U92" s="25"/>
      <c r="V92" s="25"/>
      <c r="W92" s="25"/>
      <c r="X92" s="25"/>
      <c r="Y92" s="25"/>
      <c r="Z92" s="25"/>
    </row>
    <row r="93" ht="7.5" customHeight="1">
      <c r="A93" s="568"/>
      <c r="B93" s="123"/>
      <c r="C93" s="606" t="s">
        <v>947</v>
      </c>
      <c r="D93" s="586" t="s">
        <v>1062</v>
      </c>
      <c r="E93" s="239"/>
      <c r="F93" s="123"/>
      <c r="G93" s="123"/>
      <c r="H93" s="123"/>
      <c r="I93" s="123"/>
      <c r="J93" s="123"/>
      <c r="K93" s="582" t="s">
        <v>1063</v>
      </c>
      <c r="L93" s="43"/>
      <c r="M93" s="239"/>
      <c r="N93" s="123"/>
      <c r="O93" s="586" t="s">
        <v>1064</v>
      </c>
      <c r="P93" s="239"/>
      <c r="Q93" s="123"/>
      <c r="R93" s="25"/>
      <c r="S93" s="25"/>
      <c r="T93" s="25"/>
      <c r="U93" s="25"/>
      <c r="V93" s="25"/>
      <c r="W93" s="25"/>
      <c r="X93" s="25"/>
      <c r="Y93" s="25"/>
      <c r="Z93" s="25"/>
    </row>
    <row r="94" ht="7.5" customHeight="1">
      <c r="A94" s="568"/>
      <c r="B94" s="123"/>
      <c r="C94" s="20"/>
      <c r="D94" s="356"/>
      <c r="E94" s="357"/>
      <c r="F94" s="123"/>
      <c r="G94" s="600" t="s">
        <v>21</v>
      </c>
      <c r="H94" s="601" t="s">
        <v>1065</v>
      </c>
      <c r="I94" s="479"/>
      <c r="J94" s="123"/>
      <c r="K94" s="240"/>
      <c r="L94" s="27"/>
      <c r="M94" s="241"/>
      <c r="N94" s="123"/>
      <c r="O94" s="589"/>
      <c r="P94" s="590"/>
      <c r="Q94" s="123"/>
      <c r="R94" s="25"/>
      <c r="S94" s="25"/>
      <c r="T94" s="25"/>
      <c r="U94" s="25"/>
      <c r="V94" s="25"/>
      <c r="W94" s="25"/>
      <c r="X94" s="25"/>
      <c r="Y94" s="25"/>
      <c r="Z94" s="25"/>
    </row>
    <row r="95" ht="7.5" customHeight="1">
      <c r="A95" s="568"/>
      <c r="B95" s="123"/>
      <c r="C95" s="593"/>
      <c r="D95" s="356"/>
      <c r="E95" s="357"/>
      <c r="F95" s="123"/>
      <c r="G95" s="87"/>
      <c r="H95" s="575"/>
      <c r="I95" s="410"/>
      <c r="J95" s="123"/>
      <c r="K95" s="586" t="s">
        <v>1066</v>
      </c>
      <c r="L95" s="43"/>
      <c r="M95" s="239"/>
      <c r="N95" s="123"/>
      <c r="O95" s="276"/>
      <c r="P95" s="276"/>
      <c r="Q95" s="123"/>
      <c r="R95" s="25"/>
      <c r="S95" s="25"/>
      <c r="T95" s="25"/>
      <c r="U95" s="25"/>
      <c r="V95" s="25"/>
      <c r="W95" s="25"/>
      <c r="X95" s="25"/>
      <c r="Y95" s="25"/>
      <c r="Z95" s="25"/>
    </row>
    <row r="96" ht="7.5" customHeight="1">
      <c r="A96" s="568"/>
      <c r="B96" s="123"/>
      <c r="C96" s="593"/>
      <c r="D96" s="356"/>
      <c r="E96" s="357"/>
      <c r="F96" s="123"/>
      <c r="G96" s="593"/>
      <c r="H96" s="594" t="s">
        <v>1067</v>
      </c>
      <c r="I96" s="239"/>
      <c r="J96" s="123"/>
      <c r="K96" s="356"/>
      <c r="M96" s="357"/>
      <c r="N96" s="123"/>
      <c r="O96" s="569" t="s">
        <v>21</v>
      </c>
      <c r="P96" s="574" t="s">
        <v>1068</v>
      </c>
      <c r="Q96" s="123"/>
      <c r="R96" s="25"/>
      <c r="S96" s="25"/>
      <c r="T96" s="25"/>
      <c r="U96" s="25"/>
      <c r="V96" s="25"/>
      <c r="W96" s="25"/>
      <c r="X96" s="25"/>
      <c r="Y96" s="25"/>
      <c r="Z96" s="25"/>
    </row>
    <row r="97" ht="7.5" customHeight="1">
      <c r="A97" s="568"/>
      <c r="B97" s="123"/>
      <c r="C97" s="593"/>
      <c r="D97" s="356"/>
      <c r="E97" s="357"/>
      <c r="F97" s="123"/>
      <c r="G97" s="593"/>
      <c r="H97" s="240"/>
      <c r="I97" s="241"/>
      <c r="J97" s="123"/>
      <c r="K97" s="356"/>
      <c r="M97" s="357"/>
      <c r="N97" s="123"/>
      <c r="O97" s="87"/>
      <c r="P97" s="576"/>
      <c r="Q97" s="123"/>
      <c r="R97" s="25"/>
      <c r="S97" s="25"/>
      <c r="T97" s="25"/>
      <c r="U97" s="25"/>
      <c r="V97" s="25"/>
      <c r="W97" s="25"/>
      <c r="X97" s="25"/>
      <c r="Y97" s="25"/>
      <c r="Z97" s="25"/>
    </row>
    <row r="98" ht="7.5" customHeight="1">
      <c r="A98" s="568"/>
      <c r="B98" s="123"/>
      <c r="C98" s="593"/>
      <c r="D98" s="356"/>
      <c r="E98" s="357"/>
      <c r="F98" s="123"/>
      <c r="G98" s="602"/>
      <c r="H98" s="594" t="s">
        <v>1069</v>
      </c>
      <c r="I98" s="239"/>
      <c r="J98" s="123"/>
      <c r="K98" s="356"/>
      <c r="M98" s="357"/>
      <c r="N98" s="123"/>
      <c r="O98" s="582" t="s">
        <v>1070</v>
      </c>
      <c r="P98" s="239"/>
      <c r="Q98" s="123"/>
      <c r="R98" s="25"/>
      <c r="S98" s="25"/>
      <c r="T98" s="25"/>
      <c r="U98" s="25"/>
      <c r="V98" s="25"/>
      <c r="W98" s="25"/>
      <c r="X98" s="25"/>
      <c r="Y98" s="25"/>
      <c r="Z98" s="25"/>
    </row>
    <row r="99" ht="7.5" customHeight="1">
      <c r="A99" s="568"/>
      <c r="B99" s="123"/>
      <c r="C99" s="607"/>
      <c r="D99" s="589"/>
      <c r="E99" s="590"/>
      <c r="F99" s="123"/>
      <c r="G99" s="602"/>
      <c r="H99" s="240"/>
      <c r="I99" s="241"/>
      <c r="J99" s="123"/>
      <c r="K99" s="356"/>
      <c r="M99" s="357"/>
      <c r="N99" s="123"/>
      <c r="O99" s="240"/>
      <c r="P99" s="241"/>
      <c r="Q99" s="123"/>
      <c r="R99" s="25"/>
      <c r="S99" s="25"/>
      <c r="T99" s="25"/>
      <c r="U99" s="25"/>
      <c r="V99" s="25"/>
      <c r="W99" s="25"/>
      <c r="X99" s="25"/>
      <c r="Y99" s="25"/>
      <c r="Z99" s="25"/>
    </row>
    <row r="100" ht="7.5" customHeight="1">
      <c r="A100" s="568"/>
      <c r="B100" s="123"/>
      <c r="C100" s="608"/>
      <c r="D100" s="608"/>
      <c r="E100" s="608"/>
      <c r="F100" s="123"/>
      <c r="G100" s="593"/>
      <c r="H100" s="594" t="s">
        <v>1071</v>
      </c>
      <c r="I100" s="239"/>
      <c r="J100" s="123"/>
      <c r="K100" s="356"/>
      <c r="M100" s="357"/>
      <c r="N100" s="123"/>
      <c r="O100" s="582" t="s">
        <v>1072</v>
      </c>
      <c r="P100" s="239"/>
      <c r="Q100" s="123"/>
      <c r="R100" s="25"/>
      <c r="S100" s="25"/>
      <c r="T100" s="25"/>
      <c r="U100" s="25"/>
      <c r="V100" s="25"/>
      <c r="W100" s="25"/>
      <c r="X100" s="25"/>
      <c r="Y100" s="25"/>
      <c r="Z100" s="25"/>
    </row>
    <row r="101" ht="7.5" customHeight="1">
      <c r="A101" s="568"/>
      <c r="B101" s="123"/>
      <c r="C101" s="600" t="s">
        <v>21</v>
      </c>
      <c r="D101" s="601" t="s">
        <v>1073</v>
      </c>
      <c r="E101" s="479"/>
      <c r="F101" s="123"/>
      <c r="G101" s="593"/>
      <c r="H101" s="240"/>
      <c r="I101" s="241"/>
      <c r="J101" s="123"/>
      <c r="K101" s="356"/>
      <c r="M101" s="357"/>
      <c r="N101" s="123"/>
      <c r="O101" s="240"/>
      <c r="P101" s="241"/>
      <c r="Q101" s="123"/>
      <c r="R101" s="25"/>
      <c r="S101" s="25"/>
      <c r="T101" s="25"/>
      <c r="U101" s="25"/>
      <c r="V101" s="25"/>
      <c r="W101" s="25"/>
      <c r="X101" s="25"/>
      <c r="Y101" s="25"/>
      <c r="Z101" s="25"/>
    </row>
    <row r="102" ht="7.5" customHeight="1">
      <c r="A102" s="568"/>
      <c r="B102" s="123"/>
      <c r="C102" s="87"/>
      <c r="D102" s="575"/>
      <c r="E102" s="410"/>
      <c r="F102" s="123"/>
      <c r="G102" s="602"/>
      <c r="H102" s="594" t="s">
        <v>1074</v>
      </c>
      <c r="I102" s="239"/>
      <c r="J102" s="123"/>
      <c r="K102" s="589"/>
      <c r="L102" s="3"/>
      <c r="M102" s="590"/>
      <c r="N102" s="123"/>
      <c r="O102" s="582" t="s">
        <v>1075</v>
      </c>
      <c r="P102" s="239"/>
      <c r="Q102" s="123"/>
      <c r="R102" s="25"/>
      <c r="S102" s="25"/>
      <c r="T102" s="25"/>
      <c r="U102" s="25"/>
      <c r="V102" s="25"/>
      <c r="W102" s="25"/>
      <c r="X102" s="25"/>
      <c r="Y102" s="25"/>
      <c r="Z102" s="25"/>
    </row>
    <row r="103" ht="7.5" customHeight="1">
      <c r="A103" s="568"/>
      <c r="B103" s="123"/>
      <c r="C103" s="594" t="s">
        <v>1076</v>
      </c>
      <c r="D103" s="43"/>
      <c r="E103" s="239"/>
      <c r="F103" s="123"/>
      <c r="G103" s="602"/>
      <c r="H103" s="240"/>
      <c r="I103" s="241"/>
      <c r="J103" s="123"/>
      <c r="K103" s="609" t="s">
        <v>21</v>
      </c>
      <c r="L103" s="610" t="s">
        <v>1077</v>
      </c>
      <c r="M103" s="407"/>
      <c r="N103" s="123"/>
      <c r="O103" s="240"/>
      <c r="P103" s="241"/>
      <c r="Q103" s="123"/>
      <c r="R103" s="25"/>
      <c r="S103" s="25"/>
      <c r="T103" s="25"/>
      <c r="U103" s="25"/>
      <c r="V103" s="25"/>
      <c r="W103" s="25"/>
      <c r="X103" s="25"/>
      <c r="Y103" s="25"/>
      <c r="Z103" s="25"/>
    </row>
    <row r="104" ht="7.5" customHeight="1">
      <c r="A104" s="568"/>
      <c r="B104" s="123"/>
      <c r="C104" s="240"/>
      <c r="D104" s="27"/>
      <c r="E104" s="241"/>
      <c r="F104" s="123"/>
      <c r="G104" s="602"/>
      <c r="H104" s="594" t="s">
        <v>1078</v>
      </c>
      <c r="I104" s="239"/>
      <c r="J104" s="123"/>
      <c r="K104" s="255"/>
      <c r="L104" s="575"/>
      <c r="M104" s="611"/>
      <c r="N104" s="123"/>
      <c r="O104" s="582" t="s">
        <v>1079</v>
      </c>
      <c r="P104" s="239"/>
      <c r="Q104" s="123"/>
      <c r="R104" s="25"/>
      <c r="S104" s="25"/>
      <c r="T104" s="25"/>
      <c r="U104" s="25"/>
      <c r="V104" s="25"/>
      <c r="W104" s="25"/>
      <c r="X104" s="25"/>
      <c r="Y104" s="25"/>
      <c r="Z104" s="25"/>
    </row>
    <row r="105" ht="7.5" customHeight="1">
      <c r="A105" s="568"/>
      <c r="B105" s="123"/>
      <c r="C105" s="594" t="s">
        <v>1080</v>
      </c>
      <c r="D105" s="43"/>
      <c r="E105" s="239"/>
      <c r="F105" s="123"/>
      <c r="G105" s="602"/>
      <c r="H105" s="240"/>
      <c r="I105" s="241"/>
      <c r="J105" s="123"/>
      <c r="K105" s="584"/>
      <c r="L105" s="582" t="s">
        <v>1081</v>
      </c>
      <c r="M105" s="239"/>
      <c r="N105" s="123"/>
      <c r="O105" s="240"/>
      <c r="P105" s="241"/>
      <c r="Q105" s="123"/>
      <c r="R105" s="25"/>
      <c r="S105" s="6"/>
      <c r="T105" s="6"/>
      <c r="U105" s="6"/>
      <c r="V105" s="6"/>
      <c r="W105" s="6"/>
      <c r="X105" s="6"/>
      <c r="Y105" s="6"/>
      <c r="Z105" s="6"/>
    </row>
    <row r="106" ht="7.5" customHeight="1">
      <c r="A106" s="568"/>
      <c r="B106" s="123"/>
      <c r="C106" s="240"/>
      <c r="D106" s="27"/>
      <c r="E106" s="241"/>
      <c r="F106" s="123"/>
      <c r="G106" s="593"/>
      <c r="H106" s="594" t="s">
        <v>1082</v>
      </c>
      <c r="I106" s="239"/>
      <c r="J106" s="123"/>
      <c r="K106" s="584"/>
      <c r="L106" s="240"/>
      <c r="M106" s="241"/>
      <c r="N106" s="123"/>
      <c r="O106" s="582" t="s">
        <v>1083</v>
      </c>
      <c r="P106" s="239"/>
      <c r="Q106" s="123"/>
      <c r="R106" s="25"/>
      <c r="S106" s="6"/>
      <c r="T106" s="6"/>
      <c r="U106" s="6"/>
      <c r="V106" s="6"/>
      <c r="W106" s="6"/>
      <c r="X106" s="6"/>
      <c r="Y106" s="6"/>
      <c r="Z106" s="6"/>
    </row>
    <row r="107" ht="7.5" customHeight="1">
      <c r="A107" s="568"/>
      <c r="B107" s="123"/>
      <c r="C107" s="594" t="s">
        <v>1084</v>
      </c>
      <c r="D107" s="43"/>
      <c r="E107" s="239"/>
      <c r="F107" s="123"/>
      <c r="G107" s="593"/>
      <c r="H107" s="240"/>
      <c r="I107" s="241"/>
      <c r="J107" s="123"/>
      <c r="K107" s="584"/>
      <c r="L107" s="582" t="s">
        <v>1085</v>
      </c>
      <c r="M107" s="239"/>
      <c r="N107" s="123"/>
      <c r="O107" s="240"/>
      <c r="P107" s="241"/>
      <c r="Q107" s="123"/>
      <c r="R107" s="25"/>
      <c r="S107" s="6"/>
      <c r="T107" s="6"/>
      <c r="U107" s="6"/>
      <c r="V107" s="6"/>
      <c r="W107" s="6"/>
      <c r="X107" s="6"/>
      <c r="Y107" s="6"/>
      <c r="Z107" s="6"/>
    </row>
    <row r="108" ht="7.5" customHeight="1">
      <c r="A108" s="568"/>
      <c r="B108" s="123"/>
      <c r="C108" s="240"/>
      <c r="D108" s="27"/>
      <c r="E108" s="241"/>
      <c r="F108" s="123"/>
      <c r="G108" s="602"/>
      <c r="H108" s="594" t="s">
        <v>1086</v>
      </c>
      <c r="I108" s="239"/>
      <c r="J108" s="123"/>
      <c r="K108" s="584"/>
      <c r="L108" s="240"/>
      <c r="M108" s="241"/>
      <c r="N108" s="123"/>
      <c r="O108" s="582" t="s">
        <v>1087</v>
      </c>
      <c r="P108" s="239"/>
      <c r="Q108" s="123"/>
      <c r="R108" s="25"/>
      <c r="S108" s="6"/>
      <c r="T108" s="6"/>
      <c r="U108" s="6"/>
      <c r="V108" s="6"/>
      <c r="W108" s="6"/>
      <c r="X108" s="6"/>
      <c r="Y108" s="6"/>
      <c r="Z108" s="6"/>
    </row>
    <row r="109" ht="7.5" customHeight="1">
      <c r="A109" s="568"/>
      <c r="B109" s="123"/>
      <c r="C109" s="612" t="s">
        <v>1088</v>
      </c>
      <c r="D109" s="43"/>
      <c r="E109" s="239"/>
      <c r="F109" s="123"/>
      <c r="G109" s="602"/>
      <c r="H109" s="240"/>
      <c r="I109" s="241"/>
      <c r="J109" s="123"/>
      <c r="K109" s="584"/>
      <c r="L109" s="582" t="s">
        <v>1089</v>
      </c>
      <c r="M109" s="239"/>
      <c r="N109" s="123"/>
      <c r="O109" s="240"/>
      <c r="P109" s="241"/>
      <c r="Q109" s="123"/>
      <c r="R109" s="6"/>
      <c r="S109" s="6"/>
      <c r="T109" s="6"/>
      <c r="U109" s="6"/>
      <c r="V109" s="6"/>
      <c r="W109" s="6"/>
      <c r="X109" s="6"/>
      <c r="Y109" s="6"/>
      <c r="Z109" s="6"/>
    </row>
    <row r="110" ht="7.5" customHeight="1">
      <c r="A110" s="568"/>
      <c r="B110" s="123"/>
      <c r="C110" s="356"/>
      <c r="E110" s="357"/>
      <c r="F110" s="123"/>
      <c r="G110" s="602"/>
      <c r="H110" s="594" t="s">
        <v>1090</v>
      </c>
      <c r="I110" s="239"/>
      <c r="J110" s="123"/>
      <c r="K110" s="584"/>
      <c r="L110" s="240"/>
      <c r="M110" s="241"/>
      <c r="N110" s="123"/>
      <c r="O110" s="582" t="s">
        <v>1091</v>
      </c>
      <c r="P110" s="239"/>
      <c r="Q110" s="123"/>
      <c r="R110" s="6"/>
      <c r="S110" s="6"/>
      <c r="T110" s="6"/>
      <c r="U110" s="6"/>
      <c r="V110" s="6"/>
      <c r="W110" s="6"/>
      <c r="X110" s="6"/>
      <c r="Y110" s="6"/>
      <c r="Z110" s="6"/>
    </row>
    <row r="111" ht="7.5" customHeight="1">
      <c r="A111" s="568"/>
      <c r="B111" s="123"/>
      <c r="C111" s="356"/>
      <c r="E111" s="357"/>
      <c r="F111" s="123"/>
      <c r="G111" s="613"/>
      <c r="H111" s="589"/>
      <c r="I111" s="590"/>
      <c r="J111" s="123"/>
      <c r="K111" s="584"/>
      <c r="L111" s="582" t="s">
        <v>1092</v>
      </c>
      <c r="M111" s="239"/>
      <c r="N111" s="123"/>
      <c r="O111" s="240"/>
      <c r="P111" s="241"/>
      <c r="Q111" s="123"/>
      <c r="R111" s="6"/>
      <c r="S111" s="6"/>
      <c r="T111" s="6"/>
      <c r="U111" s="6"/>
      <c r="V111" s="6"/>
      <c r="W111" s="6"/>
      <c r="X111" s="6"/>
      <c r="Y111" s="6"/>
      <c r="Z111" s="6"/>
    </row>
    <row r="112" ht="7.5" customHeight="1">
      <c r="A112" s="568"/>
      <c r="B112" s="123"/>
      <c r="C112" s="356"/>
      <c r="E112" s="357"/>
      <c r="F112" s="123"/>
      <c r="G112" s="197"/>
      <c r="H112" s="197"/>
      <c r="I112" s="197"/>
      <c r="J112" s="123"/>
      <c r="K112" s="584"/>
      <c r="L112" s="240"/>
      <c r="M112" s="241"/>
      <c r="N112" s="123"/>
      <c r="O112" s="582" t="s">
        <v>1093</v>
      </c>
      <c r="P112" s="239"/>
      <c r="Q112" s="123"/>
      <c r="R112" s="6"/>
      <c r="S112" s="6"/>
      <c r="T112" s="6"/>
      <c r="U112" s="6"/>
      <c r="V112" s="6"/>
      <c r="W112" s="6"/>
      <c r="X112" s="6"/>
      <c r="Y112" s="6"/>
      <c r="Z112" s="6"/>
    </row>
    <row r="113" ht="7.5" customHeight="1">
      <c r="A113" s="568"/>
      <c r="B113" s="123"/>
      <c r="C113" s="356"/>
      <c r="E113" s="357"/>
      <c r="F113" s="123"/>
      <c r="J113" s="123"/>
      <c r="K113" s="584"/>
      <c r="L113" s="582" t="s">
        <v>1094</v>
      </c>
      <c r="M113" s="239"/>
      <c r="N113" s="123"/>
      <c r="O113" s="240"/>
      <c r="P113" s="241"/>
      <c r="Q113" s="123"/>
      <c r="R113" s="6"/>
      <c r="S113" s="6"/>
      <c r="T113" s="6"/>
      <c r="U113" s="6"/>
      <c r="V113" s="6"/>
      <c r="W113" s="6"/>
      <c r="X113" s="6"/>
      <c r="Y113" s="6"/>
      <c r="Z113" s="6"/>
    </row>
    <row r="114" ht="7.5" customHeight="1">
      <c r="A114" s="568"/>
      <c r="B114" s="123"/>
      <c r="C114" s="356"/>
      <c r="E114" s="357"/>
      <c r="F114" s="123"/>
      <c r="J114" s="123"/>
      <c r="K114" s="584"/>
      <c r="L114" s="240"/>
      <c r="M114" s="241"/>
      <c r="N114" s="123"/>
      <c r="O114" s="614" t="s">
        <v>947</v>
      </c>
      <c r="P114" s="596" t="s">
        <v>1095</v>
      </c>
      <c r="Q114" s="123"/>
      <c r="R114" s="6"/>
      <c r="S114" s="6"/>
      <c r="T114" s="6"/>
      <c r="U114" s="6"/>
      <c r="V114" s="6"/>
      <c r="W114" s="6"/>
      <c r="X114" s="6"/>
      <c r="Y114" s="6"/>
      <c r="Z114" s="6"/>
    </row>
    <row r="115" ht="7.5" customHeight="1">
      <c r="A115" s="568"/>
      <c r="B115" s="123"/>
      <c r="C115" s="240"/>
      <c r="D115" s="27"/>
      <c r="E115" s="241"/>
      <c r="F115" s="123"/>
      <c r="J115" s="123"/>
      <c r="K115" s="584"/>
      <c r="L115" s="582" t="s">
        <v>1096</v>
      </c>
      <c r="M115" s="239"/>
      <c r="N115" s="123"/>
      <c r="O115" s="20"/>
      <c r="P115" s="24"/>
      <c r="Q115" s="123"/>
      <c r="R115" s="6"/>
      <c r="S115" s="6"/>
      <c r="T115" s="6"/>
      <c r="U115" s="6"/>
      <c r="V115" s="6"/>
      <c r="W115" s="6"/>
      <c r="X115" s="6"/>
      <c r="Y115" s="6"/>
      <c r="Z115" s="6"/>
    </row>
    <row r="116" ht="7.5" customHeight="1">
      <c r="A116" s="568"/>
      <c r="B116" s="123"/>
      <c r="C116" s="612" t="s">
        <v>1097</v>
      </c>
      <c r="D116" s="43"/>
      <c r="E116" s="239"/>
      <c r="F116" s="123"/>
      <c r="J116" s="123"/>
      <c r="K116" s="584"/>
      <c r="L116" s="240"/>
      <c r="M116" s="241"/>
      <c r="N116" s="123"/>
      <c r="O116" s="584"/>
      <c r="P116" s="24"/>
      <c r="Q116" s="123"/>
      <c r="R116" s="6"/>
      <c r="S116" s="6"/>
      <c r="T116" s="6"/>
      <c r="U116" s="6"/>
      <c r="V116" s="6"/>
      <c r="W116" s="6"/>
      <c r="X116" s="6"/>
      <c r="Y116" s="6"/>
      <c r="Z116" s="6"/>
    </row>
    <row r="117" ht="7.5" customHeight="1">
      <c r="A117" s="568"/>
      <c r="B117" s="123"/>
      <c r="C117" s="356"/>
      <c r="E117" s="357"/>
      <c r="F117" s="123"/>
      <c r="J117" s="123"/>
      <c r="K117" s="584"/>
      <c r="L117" s="582" t="s">
        <v>1098</v>
      </c>
      <c r="M117" s="239"/>
      <c r="N117" s="123"/>
      <c r="O117" s="584"/>
      <c r="P117" s="24"/>
      <c r="Q117" s="123"/>
      <c r="R117" s="6"/>
      <c r="S117" s="6"/>
      <c r="T117" s="6"/>
      <c r="U117" s="6"/>
      <c r="V117" s="6"/>
      <c r="W117" s="6"/>
      <c r="X117" s="6"/>
      <c r="Y117" s="6"/>
      <c r="Z117" s="6"/>
    </row>
    <row r="118" ht="7.5" customHeight="1">
      <c r="A118" s="1"/>
      <c r="B118" s="123"/>
      <c r="C118" s="589"/>
      <c r="D118" s="3"/>
      <c r="E118" s="590"/>
      <c r="F118" s="123"/>
      <c r="J118" s="123"/>
      <c r="K118" s="588"/>
      <c r="L118" s="589"/>
      <c r="M118" s="590"/>
      <c r="N118" s="123"/>
      <c r="O118" s="588"/>
      <c r="P118" s="98"/>
      <c r="Q118" s="123"/>
      <c r="R118" s="6"/>
      <c r="S118" s="6"/>
      <c r="T118" s="6"/>
      <c r="U118" s="6"/>
      <c r="V118" s="6"/>
      <c r="W118" s="6"/>
      <c r="X118" s="6"/>
      <c r="Y118" s="6"/>
      <c r="Z118" s="6"/>
    </row>
    <row r="119" ht="7.5" customHeight="1">
      <c r="A119" s="1"/>
      <c r="B119" s="123"/>
      <c r="C119" s="123"/>
      <c r="D119" s="143"/>
      <c r="E119" s="615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23"/>
      <c r="Q119" s="144"/>
      <c r="R119" s="6"/>
      <c r="S119" s="6"/>
      <c r="T119" s="6"/>
      <c r="U119" s="6"/>
      <c r="V119" s="6"/>
      <c r="W119" s="6"/>
      <c r="X119" s="6"/>
      <c r="Y119" s="6"/>
      <c r="Z119" s="6"/>
    </row>
    <row r="120" ht="11.25" customHeight="1">
      <c r="A120" s="568"/>
      <c r="B120" s="616"/>
      <c r="C120" s="330"/>
      <c r="D120" s="59" t="s">
        <v>4</v>
      </c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8" t="s">
        <v>43</v>
      </c>
      <c r="Q120" s="32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1.25" customHeight="1">
      <c r="A121" s="56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132"/>
      <c r="Q121" s="132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1.25" customHeight="1">
      <c r="A122" s="568"/>
      <c r="B122" s="352" t="s">
        <v>1099</v>
      </c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25"/>
      <c r="S122" s="25"/>
      <c r="T122" s="25"/>
      <c r="U122" s="25"/>
      <c r="V122" s="25"/>
      <c r="W122" s="25"/>
      <c r="X122" s="25"/>
      <c r="Y122" s="25"/>
      <c r="Z122" s="25"/>
    </row>
    <row r="123" ht="61.5" customHeight="1">
      <c r="A123" s="1"/>
      <c r="B123" s="2"/>
      <c r="C123" s="3"/>
      <c r="D123" s="3"/>
      <c r="E123" s="3"/>
      <c r="F123" s="3"/>
      <c r="G123" s="3"/>
      <c r="H123" s="3"/>
      <c r="I123" s="566"/>
      <c r="J123" s="566"/>
      <c r="K123" s="566"/>
      <c r="L123" s="515" t="s">
        <v>943</v>
      </c>
      <c r="M123" s="3"/>
      <c r="N123" s="3"/>
      <c r="O123" s="3"/>
      <c r="P123" s="3"/>
      <c r="Q123" s="3"/>
      <c r="R123" s="6"/>
      <c r="S123" s="6"/>
      <c r="T123" s="6"/>
      <c r="U123" s="6"/>
      <c r="V123" s="6"/>
      <c r="W123" s="6"/>
      <c r="X123" s="6"/>
      <c r="Y123" s="6"/>
      <c r="Z123" s="6"/>
    </row>
    <row r="124" ht="34.5" customHeight="1">
      <c r="A124" s="1"/>
      <c r="B124" s="247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69"/>
      <c r="R124" s="6"/>
      <c r="S124" s="15"/>
      <c r="T124" s="15"/>
      <c r="U124" s="15"/>
      <c r="V124" s="15"/>
      <c r="W124" s="15"/>
      <c r="X124" s="15"/>
      <c r="Y124" s="15"/>
      <c r="Z124" s="15"/>
    </row>
    <row r="125" ht="7.5" customHeight="1">
      <c r="A125" s="1"/>
      <c r="B125" s="123"/>
      <c r="C125" s="567"/>
      <c r="D125" s="567"/>
      <c r="E125" s="567"/>
      <c r="F125" s="567"/>
      <c r="G125" s="567"/>
      <c r="H125" s="567"/>
      <c r="I125" s="567"/>
      <c r="J125" s="123"/>
      <c r="K125" s="123"/>
      <c r="L125" s="123"/>
      <c r="M125" s="123"/>
      <c r="N125" s="123"/>
      <c r="O125" s="123"/>
      <c r="P125" s="123"/>
      <c r="Q125" s="123"/>
      <c r="R125" s="6"/>
      <c r="S125" s="15"/>
      <c r="T125" s="15"/>
      <c r="U125" s="15"/>
      <c r="V125" s="15"/>
      <c r="W125" s="15"/>
      <c r="X125" s="15"/>
      <c r="Y125" s="15"/>
      <c r="Z125" s="15"/>
    </row>
    <row r="126" ht="7.5" customHeight="1">
      <c r="A126" s="568"/>
      <c r="B126" s="123"/>
      <c r="C126" s="569" t="s">
        <v>21</v>
      </c>
      <c r="D126" s="570" t="s">
        <v>709</v>
      </c>
      <c r="E126" s="479"/>
      <c r="F126" s="123"/>
      <c r="G126" s="569" t="s">
        <v>21</v>
      </c>
      <c r="H126" s="570" t="s">
        <v>1100</v>
      </c>
      <c r="I126" s="479"/>
      <c r="J126" s="123"/>
      <c r="K126" s="569" t="s">
        <v>21</v>
      </c>
      <c r="L126" s="570" t="s">
        <v>13</v>
      </c>
      <c r="M126" s="479"/>
      <c r="N126" s="123"/>
      <c r="O126" s="569" t="s">
        <v>21</v>
      </c>
      <c r="P126" s="574" t="s">
        <v>1101</v>
      </c>
      <c r="Q126" s="123"/>
      <c r="R126" s="6"/>
      <c r="S126" s="15"/>
      <c r="T126" s="15"/>
      <c r="U126" s="15"/>
      <c r="V126" s="15"/>
      <c r="W126" s="15"/>
      <c r="X126" s="15"/>
      <c r="Y126" s="15"/>
      <c r="Z126" s="15"/>
    </row>
    <row r="127" ht="7.5" customHeight="1">
      <c r="A127" s="568"/>
      <c r="B127" s="123"/>
      <c r="C127" s="87"/>
      <c r="D127" s="575"/>
      <c r="E127" s="410"/>
      <c r="F127" s="123"/>
      <c r="G127" s="87"/>
      <c r="H127" s="575"/>
      <c r="I127" s="410"/>
      <c r="J127" s="123"/>
      <c r="K127" s="87"/>
      <c r="L127" s="575"/>
      <c r="M127" s="410"/>
      <c r="N127" s="123"/>
      <c r="O127" s="87"/>
      <c r="P127" s="576"/>
      <c r="Q127" s="123"/>
      <c r="R127" s="6"/>
      <c r="S127" s="15"/>
      <c r="T127" s="15"/>
      <c r="U127" s="15"/>
      <c r="V127" s="15"/>
      <c r="W127" s="15"/>
      <c r="X127" s="15"/>
      <c r="Y127" s="15"/>
      <c r="Z127" s="15"/>
    </row>
    <row r="128" ht="7.5" customHeight="1">
      <c r="A128" s="568"/>
      <c r="B128" s="123"/>
      <c r="C128" s="617" t="s">
        <v>1102</v>
      </c>
      <c r="D128" s="43"/>
      <c r="E128" s="239"/>
      <c r="F128" s="123"/>
      <c r="G128" s="618" t="s">
        <v>947</v>
      </c>
      <c r="H128" s="578" t="s">
        <v>1103</v>
      </c>
      <c r="I128" s="239"/>
      <c r="J128" s="123"/>
      <c r="K128" s="577" t="s">
        <v>947</v>
      </c>
      <c r="L128" s="578" t="s">
        <v>13</v>
      </c>
      <c r="M128" s="239"/>
      <c r="N128" s="123"/>
      <c r="O128" s="582" t="s">
        <v>1104</v>
      </c>
      <c r="P128" s="239"/>
      <c r="Q128" s="123"/>
      <c r="R128" s="6"/>
      <c r="S128" s="15"/>
      <c r="T128" s="15"/>
      <c r="U128" s="15"/>
      <c r="V128" s="15"/>
      <c r="W128" s="15"/>
      <c r="X128" s="15"/>
      <c r="Y128" s="15"/>
      <c r="Z128" s="15"/>
    </row>
    <row r="129" ht="7.5" customHeight="1">
      <c r="A129" s="568"/>
      <c r="B129" s="123"/>
      <c r="C129" s="240"/>
      <c r="D129" s="27"/>
      <c r="E129" s="241"/>
      <c r="F129" s="123"/>
      <c r="G129" s="24"/>
      <c r="H129" s="240"/>
      <c r="I129" s="241"/>
      <c r="J129" s="123"/>
      <c r="K129" s="20"/>
      <c r="L129" s="240"/>
      <c r="M129" s="241"/>
      <c r="N129" s="123"/>
      <c r="O129" s="240"/>
      <c r="P129" s="241"/>
      <c r="Q129" s="123"/>
      <c r="R129" s="6"/>
      <c r="S129" s="25"/>
      <c r="T129" s="25"/>
      <c r="U129" s="25"/>
      <c r="V129" s="25"/>
      <c r="W129" s="25"/>
      <c r="X129" s="25"/>
      <c r="Y129" s="25"/>
      <c r="Z129" s="25"/>
    </row>
    <row r="130" ht="7.5" customHeight="1">
      <c r="A130" s="568"/>
      <c r="B130" s="123"/>
      <c r="C130" s="617" t="s">
        <v>1105</v>
      </c>
      <c r="D130" s="43"/>
      <c r="E130" s="239"/>
      <c r="F130" s="123"/>
      <c r="G130" s="20"/>
      <c r="H130" s="582" t="s">
        <v>951</v>
      </c>
      <c r="I130" s="239"/>
      <c r="J130" s="123"/>
      <c r="K130" s="583"/>
      <c r="L130" s="582" t="s">
        <v>1106</v>
      </c>
      <c r="M130" s="239"/>
      <c r="N130" s="123"/>
      <c r="O130" s="582" t="s">
        <v>1107</v>
      </c>
      <c r="P130" s="239"/>
      <c r="Q130" s="123"/>
      <c r="R130" s="604"/>
      <c r="S130" s="25"/>
      <c r="T130" s="25"/>
      <c r="U130" s="25"/>
      <c r="V130" s="25"/>
      <c r="W130" s="25"/>
      <c r="X130" s="25"/>
      <c r="Y130" s="25"/>
      <c r="Z130" s="25"/>
    </row>
    <row r="131" ht="7.5" customHeight="1">
      <c r="A131" s="568"/>
      <c r="B131" s="123"/>
      <c r="C131" s="240"/>
      <c r="D131" s="27"/>
      <c r="E131" s="241"/>
      <c r="F131" s="123"/>
      <c r="G131" s="584"/>
      <c r="H131" s="240"/>
      <c r="I131" s="241"/>
      <c r="J131" s="123"/>
      <c r="K131" s="583"/>
      <c r="L131" s="240"/>
      <c r="M131" s="241"/>
      <c r="N131" s="123"/>
      <c r="O131" s="240"/>
      <c r="P131" s="241"/>
      <c r="Q131" s="123"/>
      <c r="R131" s="604"/>
      <c r="S131" s="25"/>
      <c r="T131" s="25"/>
      <c r="U131" s="25"/>
      <c r="V131" s="25"/>
      <c r="W131" s="25"/>
      <c r="X131" s="25"/>
      <c r="Y131" s="25"/>
      <c r="Z131" s="25"/>
    </row>
    <row r="132" ht="7.5" customHeight="1">
      <c r="A132" s="568"/>
      <c r="B132" s="123"/>
      <c r="C132" s="617" t="s">
        <v>1108</v>
      </c>
      <c r="D132" s="43"/>
      <c r="E132" s="239"/>
      <c r="F132" s="123"/>
      <c r="G132" s="584"/>
      <c r="H132" s="582" t="s">
        <v>1109</v>
      </c>
      <c r="I132" s="239"/>
      <c r="J132" s="123"/>
      <c r="K132" s="583"/>
      <c r="L132" s="582" t="s">
        <v>1110</v>
      </c>
      <c r="M132" s="239"/>
      <c r="N132" s="123"/>
      <c r="O132" s="582" t="s">
        <v>1111</v>
      </c>
      <c r="P132" s="239"/>
      <c r="Q132" s="123"/>
      <c r="R132" s="604"/>
      <c r="S132" s="25"/>
      <c r="T132" s="25"/>
      <c r="U132" s="25"/>
      <c r="V132" s="25"/>
      <c r="W132" s="25"/>
      <c r="X132" s="25"/>
      <c r="Y132" s="25"/>
      <c r="Z132" s="25"/>
    </row>
    <row r="133" ht="7.5" customHeight="1">
      <c r="A133" s="568"/>
      <c r="B133" s="123"/>
      <c r="C133" s="240"/>
      <c r="D133" s="27"/>
      <c r="E133" s="241"/>
      <c r="F133" s="123"/>
      <c r="G133" s="584"/>
      <c r="H133" s="240"/>
      <c r="I133" s="241"/>
      <c r="J133" s="123"/>
      <c r="K133" s="583"/>
      <c r="L133" s="240"/>
      <c r="M133" s="241"/>
      <c r="N133" s="123"/>
      <c r="O133" s="240"/>
      <c r="P133" s="241"/>
      <c r="Q133" s="123"/>
      <c r="R133" s="604"/>
      <c r="S133" s="25"/>
      <c r="T133" s="25"/>
      <c r="U133" s="25"/>
      <c r="V133" s="25"/>
      <c r="W133" s="25"/>
      <c r="X133" s="25"/>
      <c r="Y133" s="25"/>
      <c r="Z133" s="25"/>
    </row>
    <row r="134" ht="7.5" customHeight="1">
      <c r="A134" s="568"/>
      <c r="B134" s="123"/>
      <c r="C134" s="617" t="s">
        <v>1112</v>
      </c>
      <c r="D134" s="43"/>
      <c r="E134" s="239"/>
      <c r="F134" s="123"/>
      <c r="G134" s="584"/>
      <c r="H134" s="582" t="s">
        <v>1113</v>
      </c>
      <c r="I134" s="239"/>
      <c r="J134" s="123"/>
      <c r="K134" s="583"/>
      <c r="L134" s="582" t="s">
        <v>1114</v>
      </c>
      <c r="M134" s="239"/>
      <c r="N134" s="123"/>
      <c r="O134" s="582" t="s">
        <v>1115</v>
      </c>
      <c r="P134" s="239"/>
      <c r="Q134" s="123"/>
      <c r="R134" s="604"/>
      <c r="S134" s="25"/>
      <c r="T134" s="25"/>
      <c r="U134" s="25"/>
      <c r="V134" s="25"/>
      <c r="W134" s="25"/>
      <c r="X134" s="25"/>
      <c r="Y134" s="25"/>
      <c r="Z134" s="25"/>
    </row>
    <row r="135" ht="7.5" customHeight="1">
      <c r="A135" s="568"/>
      <c r="B135" s="123"/>
      <c r="C135" s="240"/>
      <c r="D135" s="27"/>
      <c r="E135" s="241"/>
      <c r="F135" s="123"/>
      <c r="G135" s="584"/>
      <c r="H135" s="240"/>
      <c r="I135" s="241"/>
      <c r="J135" s="123"/>
      <c r="K135" s="583"/>
      <c r="L135" s="240"/>
      <c r="M135" s="241"/>
      <c r="N135" s="123"/>
      <c r="O135" s="240"/>
      <c r="P135" s="241"/>
      <c r="Q135" s="123"/>
      <c r="R135" s="604"/>
      <c r="S135" s="25"/>
      <c r="T135" s="25"/>
      <c r="U135" s="25"/>
      <c r="V135" s="25"/>
      <c r="W135" s="25"/>
      <c r="X135" s="25"/>
      <c r="Y135" s="25"/>
      <c r="Z135" s="25"/>
    </row>
    <row r="136" ht="7.5" customHeight="1">
      <c r="A136" s="568"/>
      <c r="B136" s="123"/>
      <c r="C136" s="617" t="s">
        <v>1116</v>
      </c>
      <c r="D136" s="43"/>
      <c r="E136" s="239"/>
      <c r="F136" s="123"/>
      <c r="G136" s="584"/>
      <c r="H136" s="582" t="s">
        <v>1117</v>
      </c>
      <c r="I136" s="239"/>
      <c r="J136" s="123"/>
      <c r="K136" s="579"/>
      <c r="L136" s="582" t="s">
        <v>1118</v>
      </c>
      <c r="M136" s="239"/>
      <c r="N136" s="123"/>
      <c r="O136" s="582" t="s">
        <v>1119</v>
      </c>
      <c r="P136" s="239"/>
      <c r="Q136" s="123"/>
      <c r="R136" s="604"/>
      <c r="S136" s="25"/>
      <c r="T136" s="25"/>
      <c r="U136" s="25"/>
      <c r="V136" s="25"/>
      <c r="W136" s="25"/>
      <c r="X136" s="25"/>
      <c r="Y136" s="25"/>
      <c r="Z136" s="25"/>
    </row>
    <row r="137" ht="7.5" customHeight="1">
      <c r="A137" s="568"/>
      <c r="B137" s="123"/>
      <c r="C137" s="240"/>
      <c r="D137" s="27"/>
      <c r="E137" s="241"/>
      <c r="F137" s="123"/>
      <c r="G137" s="584"/>
      <c r="H137" s="240"/>
      <c r="I137" s="241"/>
      <c r="J137" s="123"/>
      <c r="K137" s="579"/>
      <c r="L137" s="240"/>
      <c r="M137" s="241"/>
      <c r="N137" s="123"/>
      <c r="O137" s="240"/>
      <c r="P137" s="241"/>
      <c r="Q137" s="123"/>
      <c r="R137" s="604"/>
      <c r="S137" s="604"/>
      <c r="T137" s="25"/>
      <c r="U137" s="25"/>
      <c r="V137" s="25"/>
      <c r="W137" s="25"/>
      <c r="X137" s="25"/>
      <c r="Y137" s="25"/>
      <c r="Z137" s="604"/>
    </row>
    <row r="138" ht="7.5" customHeight="1">
      <c r="A138" s="6"/>
      <c r="B138" s="123"/>
      <c r="C138" s="617" t="s">
        <v>1120</v>
      </c>
      <c r="D138" s="43"/>
      <c r="E138" s="239"/>
      <c r="F138" s="123"/>
      <c r="G138" s="584"/>
      <c r="H138" s="582" t="s">
        <v>1121</v>
      </c>
      <c r="I138" s="239"/>
      <c r="J138" s="123"/>
      <c r="K138" s="579"/>
      <c r="L138" s="582" t="s">
        <v>1122</v>
      </c>
      <c r="M138" s="239"/>
      <c r="N138" s="123"/>
      <c r="O138" s="582" t="s">
        <v>1123</v>
      </c>
      <c r="P138" s="239"/>
      <c r="Q138" s="123"/>
      <c r="R138" s="604"/>
      <c r="S138" s="604"/>
      <c r="T138" s="6"/>
      <c r="U138" s="6"/>
      <c r="V138" s="6"/>
      <c r="W138" s="6"/>
      <c r="X138" s="6"/>
      <c r="Y138" s="6"/>
      <c r="Z138" s="604"/>
    </row>
    <row r="139" ht="7.5" customHeight="1">
      <c r="A139" s="25"/>
      <c r="B139" s="123"/>
      <c r="C139" s="240"/>
      <c r="D139" s="27"/>
      <c r="E139" s="241"/>
      <c r="F139" s="123"/>
      <c r="G139" s="584"/>
      <c r="H139" s="240"/>
      <c r="I139" s="241"/>
      <c r="J139" s="123"/>
      <c r="K139" s="579"/>
      <c r="L139" s="240"/>
      <c r="M139" s="241"/>
      <c r="N139" s="123"/>
      <c r="O139" s="240"/>
      <c r="P139" s="241"/>
      <c r="Q139" s="123"/>
      <c r="R139" s="604"/>
      <c r="S139" s="604"/>
      <c r="T139" s="25"/>
      <c r="U139" s="25"/>
      <c r="V139" s="25"/>
      <c r="W139" s="25"/>
      <c r="X139" s="25"/>
      <c r="Y139" s="25"/>
      <c r="Z139" s="604"/>
    </row>
    <row r="140" ht="7.5" customHeight="1">
      <c r="A140" s="25"/>
      <c r="B140" s="123"/>
      <c r="C140" s="617" t="s">
        <v>1124</v>
      </c>
      <c r="D140" s="43"/>
      <c r="E140" s="239"/>
      <c r="F140" s="123"/>
      <c r="G140" s="618" t="s">
        <v>947</v>
      </c>
      <c r="H140" s="578" t="s">
        <v>1125</v>
      </c>
      <c r="I140" s="239"/>
      <c r="J140" s="123"/>
      <c r="K140" s="579"/>
      <c r="L140" s="582" t="s">
        <v>1126</v>
      </c>
      <c r="M140" s="239"/>
      <c r="N140" s="123"/>
      <c r="O140" s="582" t="s">
        <v>1127</v>
      </c>
      <c r="P140" s="239"/>
      <c r="Q140" s="123"/>
      <c r="R140" s="604"/>
      <c r="S140" s="604"/>
      <c r="T140" s="25"/>
      <c r="U140" s="25"/>
      <c r="V140" s="25"/>
      <c r="W140" s="25"/>
      <c r="X140" s="25"/>
      <c r="Y140" s="25"/>
      <c r="Z140" s="604"/>
    </row>
    <row r="141" ht="7.5" customHeight="1">
      <c r="A141" s="25"/>
      <c r="B141" s="123"/>
      <c r="C141" s="240"/>
      <c r="D141" s="27"/>
      <c r="E141" s="241"/>
      <c r="F141" s="123"/>
      <c r="G141" s="20"/>
      <c r="H141" s="240"/>
      <c r="I141" s="241"/>
      <c r="J141" s="123"/>
      <c r="K141" s="579"/>
      <c r="L141" s="240"/>
      <c r="M141" s="241"/>
      <c r="N141" s="123"/>
      <c r="O141" s="240"/>
      <c r="P141" s="241"/>
      <c r="Q141" s="123"/>
      <c r="R141" s="604"/>
      <c r="S141" s="604"/>
      <c r="T141" s="25"/>
      <c r="U141" s="25"/>
      <c r="V141" s="25"/>
      <c r="W141" s="25"/>
      <c r="X141" s="25"/>
      <c r="Y141" s="25"/>
      <c r="Z141" s="604"/>
    </row>
    <row r="142" ht="7.5" customHeight="1">
      <c r="A142" s="25"/>
      <c r="B142" s="123"/>
      <c r="C142" s="617" t="s">
        <v>1128</v>
      </c>
      <c r="D142" s="43"/>
      <c r="E142" s="239"/>
      <c r="F142" s="123"/>
      <c r="G142" s="579"/>
      <c r="H142" s="582" t="s">
        <v>1129</v>
      </c>
      <c r="I142" s="239"/>
      <c r="J142" s="123"/>
      <c r="K142" s="577" t="s">
        <v>947</v>
      </c>
      <c r="L142" s="578" t="s">
        <v>1130</v>
      </c>
      <c r="M142" s="239"/>
      <c r="N142" s="123"/>
      <c r="O142" s="582" t="s">
        <v>1131</v>
      </c>
      <c r="P142" s="239"/>
      <c r="Q142" s="123"/>
      <c r="R142" s="604"/>
      <c r="S142" s="604"/>
      <c r="T142" s="25"/>
      <c r="U142" s="25"/>
      <c r="V142" s="25"/>
      <c r="W142" s="25"/>
      <c r="X142" s="25"/>
      <c r="Y142" s="25"/>
      <c r="Z142" s="604"/>
    </row>
    <row r="143" ht="7.5" customHeight="1">
      <c r="A143" s="25"/>
      <c r="B143" s="123"/>
      <c r="C143" s="240"/>
      <c r="D143" s="27"/>
      <c r="E143" s="241"/>
      <c r="F143" s="123"/>
      <c r="G143" s="579"/>
      <c r="H143" s="240"/>
      <c r="I143" s="241"/>
      <c r="J143" s="123"/>
      <c r="K143" s="20"/>
      <c r="L143" s="240"/>
      <c r="M143" s="241"/>
      <c r="N143" s="123"/>
      <c r="O143" s="240"/>
      <c r="P143" s="241"/>
      <c r="Q143" s="123"/>
      <c r="R143" s="604"/>
      <c r="S143" s="604"/>
      <c r="T143" s="25"/>
      <c r="U143" s="25"/>
      <c r="V143" s="25"/>
      <c r="W143" s="25"/>
      <c r="X143" s="25"/>
      <c r="Y143" s="25"/>
      <c r="Z143" s="604"/>
    </row>
    <row r="144" ht="7.5" customHeight="1">
      <c r="A144" s="25"/>
      <c r="B144" s="123"/>
      <c r="C144" s="617" t="s">
        <v>1132</v>
      </c>
      <c r="D144" s="43"/>
      <c r="E144" s="239"/>
      <c r="F144" s="123"/>
      <c r="G144" s="579"/>
      <c r="H144" s="582" t="s">
        <v>1133</v>
      </c>
      <c r="I144" s="239"/>
      <c r="J144" s="123"/>
      <c r="K144" s="579"/>
      <c r="L144" s="582" t="s">
        <v>1134</v>
      </c>
      <c r="M144" s="239"/>
      <c r="N144" s="123"/>
      <c r="O144" s="582" t="s">
        <v>1135</v>
      </c>
      <c r="P144" s="239"/>
      <c r="Q144" s="123"/>
      <c r="R144" s="604"/>
      <c r="S144" s="604"/>
      <c r="T144" s="25"/>
      <c r="U144" s="25"/>
      <c r="V144" s="25"/>
      <c r="W144" s="25"/>
      <c r="X144" s="25"/>
      <c r="Y144" s="25"/>
      <c r="Z144" s="604"/>
    </row>
    <row r="145" ht="7.5" customHeight="1">
      <c r="A145" s="25"/>
      <c r="B145" s="123"/>
      <c r="C145" s="240"/>
      <c r="D145" s="27"/>
      <c r="E145" s="241"/>
      <c r="F145" s="123"/>
      <c r="G145" s="579"/>
      <c r="H145" s="240"/>
      <c r="I145" s="241"/>
      <c r="J145" s="123"/>
      <c r="K145" s="579"/>
      <c r="L145" s="240"/>
      <c r="M145" s="241"/>
      <c r="N145" s="123"/>
      <c r="O145" s="589"/>
      <c r="P145" s="590"/>
      <c r="Q145" s="123"/>
      <c r="R145" s="604"/>
      <c r="S145" s="604"/>
      <c r="T145" s="25"/>
      <c r="U145" s="25"/>
      <c r="V145" s="25"/>
      <c r="W145" s="25"/>
      <c r="X145" s="25"/>
      <c r="Y145" s="25"/>
      <c r="Z145" s="604"/>
    </row>
    <row r="146" ht="7.5" customHeight="1">
      <c r="A146" s="6"/>
      <c r="B146" s="123"/>
      <c r="C146" s="617" t="s">
        <v>1136</v>
      </c>
      <c r="D146" s="43"/>
      <c r="E146" s="239"/>
      <c r="F146" s="123"/>
      <c r="G146" s="618" t="s">
        <v>947</v>
      </c>
      <c r="H146" s="578" t="s">
        <v>1137</v>
      </c>
      <c r="I146" s="239"/>
      <c r="J146" s="123"/>
      <c r="K146" s="584"/>
      <c r="L146" s="582" t="s">
        <v>1138</v>
      </c>
      <c r="M146" s="239"/>
      <c r="N146" s="123"/>
      <c r="O146" s="123"/>
      <c r="P146" s="123"/>
      <c r="Q146" s="123"/>
      <c r="R146" s="7"/>
      <c r="S146" s="7"/>
      <c r="T146" s="7"/>
      <c r="U146" s="6"/>
      <c r="V146" s="6"/>
      <c r="W146" s="6"/>
      <c r="X146" s="6"/>
      <c r="Y146" s="6"/>
      <c r="Z146" s="604"/>
    </row>
    <row r="147" ht="7.5" customHeight="1">
      <c r="A147" s="6"/>
      <c r="B147" s="123"/>
      <c r="C147" s="240"/>
      <c r="D147" s="27"/>
      <c r="E147" s="241"/>
      <c r="F147" s="123"/>
      <c r="G147" s="24"/>
      <c r="H147" s="240"/>
      <c r="I147" s="241"/>
      <c r="J147" s="123"/>
      <c r="K147" s="588"/>
      <c r="L147" s="589"/>
      <c r="M147" s="590"/>
      <c r="N147" s="123"/>
      <c r="O147" s="569" t="s">
        <v>21</v>
      </c>
      <c r="P147" s="574" t="s">
        <v>1139</v>
      </c>
      <c r="Q147" s="123"/>
      <c r="R147" s="7"/>
      <c r="S147" s="7"/>
      <c r="T147" s="7"/>
      <c r="U147" s="6"/>
      <c r="V147" s="6"/>
      <c r="W147" s="6"/>
      <c r="X147" s="6"/>
      <c r="Y147" s="6"/>
      <c r="Z147" s="604"/>
    </row>
    <row r="148" ht="7.5" customHeight="1">
      <c r="A148" s="6"/>
      <c r="B148" s="123"/>
      <c r="C148" s="591" t="s">
        <v>947</v>
      </c>
      <c r="D148" s="619" t="s">
        <v>1140</v>
      </c>
      <c r="E148" s="239"/>
      <c r="F148" s="123"/>
      <c r="G148" s="20"/>
      <c r="H148" s="582" t="s">
        <v>951</v>
      </c>
      <c r="I148" s="239"/>
      <c r="J148" s="123"/>
      <c r="K148" s="123"/>
      <c r="L148" s="123"/>
      <c r="M148" s="123"/>
      <c r="N148" s="123"/>
      <c r="O148" s="87"/>
      <c r="P148" s="576"/>
      <c r="Q148" s="123"/>
      <c r="R148" s="7"/>
      <c r="S148" s="7"/>
      <c r="T148" s="7"/>
      <c r="U148" s="6"/>
      <c r="V148" s="6"/>
      <c r="W148" s="6"/>
      <c r="X148" s="6"/>
      <c r="Y148" s="6"/>
      <c r="Z148" s="604"/>
    </row>
    <row r="149" ht="7.5" customHeight="1">
      <c r="A149" s="6"/>
      <c r="B149" s="123"/>
      <c r="C149" s="24"/>
      <c r="D149" s="356"/>
      <c r="E149" s="357"/>
      <c r="F149" s="123"/>
      <c r="G149" s="579"/>
      <c r="H149" s="240"/>
      <c r="I149" s="241"/>
      <c r="J149" s="123"/>
      <c r="K149" s="123"/>
      <c r="L149" s="123"/>
      <c r="M149" s="123"/>
      <c r="N149" s="123"/>
      <c r="O149" s="582" t="s">
        <v>1141</v>
      </c>
      <c r="P149" s="239"/>
      <c r="Q149" s="123"/>
      <c r="R149" s="7"/>
      <c r="S149" s="7"/>
      <c r="T149" s="7"/>
      <c r="U149" s="6"/>
      <c r="V149" s="6"/>
      <c r="W149" s="6"/>
      <c r="X149" s="6"/>
      <c r="Y149" s="6"/>
      <c r="Z149" s="604"/>
    </row>
    <row r="150" ht="7.5" customHeight="1">
      <c r="A150" s="568"/>
      <c r="B150" s="123"/>
      <c r="C150" s="24"/>
      <c r="D150" s="356"/>
      <c r="E150" s="357"/>
      <c r="F150" s="123"/>
      <c r="G150" s="584"/>
      <c r="H150" s="582" t="s">
        <v>1142</v>
      </c>
      <c r="I150" s="239"/>
      <c r="J150" s="123"/>
      <c r="K150" s="123"/>
      <c r="L150" s="123"/>
      <c r="M150" s="123"/>
      <c r="N150" s="123"/>
      <c r="O150" s="240"/>
      <c r="P150" s="241"/>
      <c r="Q150" s="123"/>
      <c r="R150" s="7"/>
      <c r="S150" s="7"/>
      <c r="T150" s="7"/>
      <c r="U150" s="6"/>
      <c r="V150" s="6"/>
      <c r="W150" s="6"/>
      <c r="X150" s="6"/>
      <c r="Y150" s="6"/>
      <c r="Z150" s="604"/>
    </row>
    <row r="151" ht="7.5" customHeight="1">
      <c r="A151" s="568"/>
      <c r="B151" s="123"/>
      <c r="C151" s="98"/>
      <c r="D151" s="589"/>
      <c r="E151" s="590"/>
      <c r="F151" s="123"/>
      <c r="G151" s="584"/>
      <c r="H151" s="240"/>
      <c r="I151" s="241"/>
      <c r="J151" s="123"/>
      <c r="K151" s="123"/>
      <c r="L151" s="123"/>
      <c r="M151" s="123"/>
      <c r="N151" s="123"/>
      <c r="O151" s="582" t="s">
        <v>1143</v>
      </c>
      <c r="P151" s="239"/>
      <c r="Q151" s="123"/>
      <c r="R151" s="7"/>
      <c r="S151" s="7"/>
      <c r="T151" s="7"/>
      <c r="U151" s="25"/>
      <c r="V151" s="25"/>
      <c r="W151" s="25"/>
      <c r="X151" s="25"/>
      <c r="Y151" s="25"/>
      <c r="Z151" s="604"/>
    </row>
    <row r="152" ht="7.5" customHeight="1">
      <c r="A152" s="568"/>
      <c r="B152" s="123"/>
      <c r="F152" s="123"/>
      <c r="G152" s="584"/>
      <c r="H152" s="582" t="s">
        <v>1109</v>
      </c>
      <c r="I152" s="239"/>
      <c r="J152" s="123"/>
      <c r="K152" s="123"/>
      <c r="L152" s="123"/>
      <c r="M152" s="123"/>
      <c r="N152" s="123"/>
      <c r="O152" s="240"/>
      <c r="P152" s="241"/>
      <c r="Q152" s="123"/>
      <c r="R152" s="7"/>
      <c r="S152" s="7"/>
      <c r="T152" s="7"/>
      <c r="U152" s="25"/>
      <c r="V152" s="25"/>
      <c r="W152" s="25"/>
      <c r="X152" s="25"/>
      <c r="Y152" s="25"/>
      <c r="Z152" s="604"/>
    </row>
    <row r="153" ht="7.5" customHeight="1">
      <c r="A153" s="568"/>
      <c r="B153" s="123"/>
      <c r="C153" s="569" t="s">
        <v>21</v>
      </c>
      <c r="D153" s="570" t="s">
        <v>1144</v>
      </c>
      <c r="E153" s="479"/>
      <c r="F153" s="123"/>
      <c r="G153" s="584"/>
      <c r="H153" s="240"/>
      <c r="I153" s="241"/>
      <c r="J153" s="123"/>
      <c r="K153" s="123"/>
      <c r="L153" s="123"/>
      <c r="M153" s="123"/>
      <c r="N153" s="123"/>
      <c r="O153" s="582" t="s">
        <v>1145</v>
      </c>
      <c r="P153" s="239"/>
      <c r="Q153" s="123"/>
      <c r="R153" s="7"/>
      <c r="S153" s="7"/>
      <c r="T153" s="7"/>
      <c r="U153" s="25"/>
      <c r="V153" s="25"/>
      <c r="W153" s="25"/>
      <c r="X153" s="25"/>
      <c r="Y153" s="25"/>
      <c r="Z153" s="604"/>
    </row>
    <row r="154" ht="7.5" customHeight="1">
      <c r="A154" s="568"/>
      <c r="B154" s="123"/>
      <c r="C154" s="87"/>
      <c r="D154" s="575"/>
      <c r="E154" s="410"/>
      <c r="F154" s="123"/>
      <c r="G154" s="584"/>
      <c r="H154" s="582" t="s">
        <v>1146</v>
      </c>
      <c r="I154" s="239"/>
      <c r="J154" s="123"/>
      <c r="K154" s="123"/>
      <c r="L154" s="123"/>
      <c r="M154" s="123"/>
      <c r="N154" s="123"/>
      <c r="O154" s="240"/>
      <c r="P154" s="241"/>
      <c r="Q154" s="123"/>
      <c r="R154" s="7"/>
      <c r="S154" s="7"/>
      <c r="T154" s="7"/>
      <c r="U154" s="25"/>
      <c r="V154" s="25"/>
      <c r="W154" s="25"/>
      <c r="X154" s="25"/>
      <c r="Y154" s="25"/>
      <c r="Z154" s="604"/>
    </row>
    <row r="155" ht="7.5" customHeight="1">
      <c r="A155" s="568"/>
      <c r="B155" s="123"/>
      <c r="C155" s="582" t="s">
        <v>1147</v>
      </c>
      <c r="D155" s="43"/>
      <c r="E155" s="239"/>
      <c r="F155" s="123"/>
      <c r="G155" s="584"/>
      <c r="H155" s="240"/>
      <c r="I155" s="241"/>
      <c r="J155" s="123"/>
      <c r="K155" s="123"/>
      <c r="L155" s="123"/>
      <c r="M155" s="123"/>
      <c r="N155" s="123"/>
      <c r="O155" s="582" t="s">
        <v>1148</v>
      </c>
      <c r="P155" s="239"/>
      <c r="Q155" s="123"/>
      <c r="R155" s="7"/>
      <c r="S155" s="7"/>
      <c r="T155" s="7"/>
      <c r="U155" s="25"/>
      <c r="V155" s="25"/>
      <c r="W155" s="25"/>
      <c r="X155" s="25"/>
      <c r="Y155" s="25"/>
      <c r="Z155" s="604"/>
    </row>
    <row r="156" ht="7.5" customHeight="1">
      <c r="A156" s="568"/>
      <c r="B156" s="123"/>
      <c r="C156" s="589"/>
      <c r="D156" s="3"/>
      <c r="E156" s="590"/>
      <c r="F156" s="123"/>
      <c r="G156" s="584"/>
      <c r="H156" s="582" t="s">
        <v>1149</v>
      </c>
      <c r="I156" s="239"/>
      <c r="J156" s="123"/>
      <c r="K156" s="123"/>
      <c r="L156" s="123"/>
      <c r="M156" s="123"/>
      <c r="N156" s="123"/>
      <c r="O156" s="240"/>
      <c r="P156" s="241"/>
      <c r="Q156" s="123"/>
      <c r="R156" s="7"/>
      <c r="S156" s="7"/>
      <c r="T156" s="7"/>
      <c r="U156" s="25"/>
      <c r="V156" s="25"/>
      <c r="W156" s="25"/>
      <c r="X156" s="25"/>
      <c r="Y156" s="25"/>
      <c r="Z156" s="604"/>
    </row>
    <row r="157" ht="7.5" customHeight="1">
      <c r="A157" s="568"/>
      <c r="B157" s="123"/>
      <c r="F157" s="123"/>
      <c r="G157" s="584"/>
      <c r="H157" s="240"/>
      <c r="I157" s="241"/>
      <c r="J157" s="123"/>
      <c r="K157" s="123"/>
      <c r="L157" s="123"/>
      <c r="M157" s="123"/>
      <c r="N157" s="123"/>
      <c r="O157" s="591" t="s">
        <v>947</v>
      </c>
      <c r="P157" s="620" t="s">
        <v>1150</v>
      </c>
      <c r="Q157" s="123"/>
      <c r="R157" s="7"/>
      <c r="S157" s="7"/>
      <c r="T157" s="7"/>
      <c r="U157" s="25"/>
      <c r="V157" s="7"/>
      <c r="W157" s="7"/>
      <c r="X157" s="7"/>
      <c r="Y157" s="25"/>
      <c r="Z157" s="604"/>
    </row>
    <row r="158" ht="7.5" customHeight="1">
      <c r="A158" s="568"/>
      <c r="B158" s="123"/>
      <c r="F158" s="123"/>
      <c r="G158" s="584"/>
      <c r="H158" s="582" t="s">
        <v>974</v>
      </c>
      <c r="I158" s="239"/>
      <c r="J158" s="123"/>
      <c r="K158" s="123"/>
      <c r="L158" s="123"/>
      <c r="M158" s="123"/>
      <c r="N158" s="123"/>
      <c r="O158" s="24"/>
      <c r="P158" s="24"/>
      <c r="Q158" s="123"/>
      <c r="R158" s="7"/>
      <c r="S158" s="7"/>
      <c r="T158" s="7"/>
      <c r="U158" s="25"/>
      <c r="V158" s="7"/>
      <c r="W158" s="7"/>
      <c r="X158" s="7"/>
      <c r="Y158" s="25"/>
      <c r="Z158" s="604"/>
    </row>
    <row r="159" ht="7.5" customHeight="1">
      <c r="A159" s="568"/>
      <c r="B159" s="123"/>
      <c r="F159" s="123"/>
      <c r="G159" s="588"/>
      <c r="H159" s="589"/>
      <c r="I159" s="590"/>
      <c r="J159" s="123"/>
      <c r="K159" s="123"/>
      <c r="L159" s="123"/>
      <c r="M159" s="123"/>
      <c r="N159" s="123"/>
      <c r="O159" s="24"/>
      <c r="P159" s="24"/>
      <c r="Q159" s="123"/>
      <c r="R159" s="7"/>
      <c r="S159" s="7"/>
      <c r="T159" s="7"/>
      <c r="U159" s="25"/>
      <c r="V159" s="7"/>
      <c r="W159" s="7"/>
      <c r="X159" s="7"/>
      <c r="Y159" s="25"/>
      <c r="Z159" s="604"/>
    </row>
    <row r="160" ht="7.5" customHeight="1">
      <c r="A160" s="568"/>
      <c r="B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98"/>
      <c r="P160" s="98"/>
      <c r="Q160" s="123"/>
      <c r="R160" s="7"/>
      <c r="S160" s="7"/>
      <c r="T160" s="7"/>
      <c r="U160" s="25"/>
      <c r="V160" s="7"/>
      <c r="W160" s="7"/>
      <c r="X160" s="7"/>
      <c r="Y160" s="25"/>
      <c r="Z160" s="604"/>
    </row>
    <row r="161" ht="7.5" customHeight="1">
      <c r="A161" s="568"/>
      <c r="B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7"/>
      <c r="S161" s="7"/>
      <c r="T161" s="7"/>
      <c r="U161" s="25"/>
      <c r="V161" s="7"/>
      <c r="W161" s="7"/>
      <c r="X161" s="7"/>
      <c r="Y161" s="25"/>
      <c r="Z161" s="604"/>
    </row>
    <row r="162" ht="7.5" customHeight="1">
      <c r="A162" s="568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7"/>
      <c r="S162" s="7"/>
      <c r="T162" s="7"/>
      <c r="U162" s="25"/>
      <c r="V162" s="7"/>
      <c r="W162" s="7"/>
      <c r="X162" s="7"/>
      <c r="Y162" s="25"/>
      <c r="Z162" s="604"/>
    </row>
    <row r="163" ht="7.5" customHeight="1">
      <c r="A163" s="568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7"/>
      <c r="S163" s="7"/>
      <c r="T163" s="7"/>
      <c r="U163" s="25"/>
      <c r="V163" s="7"/>
      <c r="W163" s="7"/>
      <c r="X163" s="7"/>
      <c r="Y163" s="25"/>
      <c r="Z163" s="604"/>
    </row>
    <row r="164" ht="7.5" customHeight="1">
      <c r="A164" s="568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7"/>
      <c r="S164" s="7"/>
      <c r="T164" s="7"/>
      <c r="U164" s="25"/>
      <c r="V164" s="7"/>
      <c r="W164" s="7"/>
      <c r="X164" s="7"/>
      <c r="Y164" s="25"/>
      <c r="Z164" s="604"/>
    </row>
    <row r="165" ht="7.5" customHeight="1">
      <c r="A165" s="568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7"/>
      <c r="S165" s="7"/>
      <c r="T165" s="7"/>
      <c r="U165" s="6"/>
      <c r="V165" s="7"/>
      <c r="W165" s="7"/>
      <c r="X165" s="7"/>
      <c r="Y165" s="6"/>
      <c r="Z165" s="604"/>
    </row>
    <row r="166" ht="7.5" customHeight="1">
      <c r="A166" s="568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604"/>
      <c r="S166" s="604"/>
      <c r="T166" s="6"/>
      <c r="U166" s="6"/>
      <c r="V166" s="7"/>
      <c r="W166" s="7"/>
      <c r="X166" s="7"/>
      <c r="Y166" s="6"/>
      <c r="Z166" s="604"/>
    </row>
    <row r="167" ht="7.5" customHeight="1">
      <c r="A167" s="568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604"/>
      <c r="S167" s="604"/>
      <c r="T167" s="6"/>
      <c r="U167" s="6"/>
      <c r="V167" s="7"/>
      <c r="W167" s="7"/>
      <c r="X167" s="7"/>
      <c r="Y167" s="6"/>
      <c r="Z167" s="604"/>
    </row>
    <row r="168" ht="7.5" customHeight="1">
      <c r="A168" s="568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604"/>
      <c r="S168" s="604"/>
      <c r="T168" s="6"/>
      <c r="U168" s="6"/>
      <c r="V168" s="6"/>
      <c r="W168" s="6"/>
      <c r="X168" s="6"/>
      <c r="Y168" s="6"/>
      <c r="Z168" s="604"/>
    </row>
    <row r="169" ht="7.5" customHeight="1">
      <c r="A169" s="568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604"/>
      <c r="S169" s="604"/>
      <c r="T169" s="6"/>
      <c r="U169" s="6"/>
      <c r="V169" s="6"/>
      <c r="W169" s="6"/>
      <c r="X169" s="6"/>
      <c r="Y169" s="6"/>
      <c r="Z169" s="604"/>
    </row>
    <row r="170" ht="7.5" customHeight="1">
      <c r="A170" s="568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604"/>
      <c r="S170" s="604"/>
      <c r="T170" s="6"/>
      <c r="U170" s="6"/>
      <c r="V170" s="6"/>
      <c r="W170" s="6"/>
      <c r="X170" s="6"/>
      <c r="Y170" s="6"/>
      <c r="Z170" s="604"/>
    </row>
    <row r="171" ht="7.5" customHeight="1">
      <c r="A171" s="568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604"/>
      <c r="S171" s="604"/>
      <c r="T171" s="6"/>
      <c r="U171" s="6"/>
      <c r="V171" s="6"/>
      <c r="W171" s="6"/>
      <c r="X171" s="604"/>
      <c r="Y171" s="604"/>
      <c r="Z171" s="604"/>
    </row>
    <row r="172" ht="7.5" customHeight="1">
      <c r="A172" s="568"/>
      <c r="B172" s="123"/>
      <c r="C172" s="123"/>
      <c r="D172" s="123"/>
      <c r="E172" s="123"/>
      <c r="F172" s="571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604"/>
      <c r="S172" s="604"/>
      <c r="T172" s="6"/>
      <c r="U172" s="6"/>
      <c r="V172" s="6"/>
      <c r="W172" s="6"/>
      <c r="X172" s="604"/>
      <c r="Y172" s="604"/>
      <c r="Z172" s="604"/>
    </row>
    <row r="173" ht="7.5" customHeight="1">
      <c r="A173" s="568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604"/>
      <c r="S173" s="604"/>
      <c r="T173" s="6"/>
      <c r="U173" s="6"/>
      <c r="V173" s="6"/>
      <c r="W173" s="6"/>
      <c r="X173" s="604"/>
      <c r="Y173" s="604"/>
      <c r="Z173" s="604"/>
    </row>
    <row r="174" ht="7.5" customHeight="1">
      <c r="A174" s="568"/>
      <c r="B174" s="123"/>
      <c r="C174" s="621" t="s">
        <v>21</v>
      </c>
      <c r="D174" s="622" t="s">
        <v>1151</v>
      </c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407"/>
      <c r="Q174" s="123"/>
      <c r="R174" s="604"/>
      <c r="S174" s="604"/>
      <c r="T174" s="6"/>
      <c r="U174" s="6"/>
      <c r="V174" s="6"/>
      <c r="W174" s="6"/>
      <c r="X174" s="604"/>
      <c r="Y174" s="604"/>
      <c r="Z174" s="604"/>
    </row>
    <row r="175" ht="7.5" customHeight="1">
      <c r="A175" s="568"/>
      <c r="B175" s="123"/>
      <c r="C175" s="20"/>
      <c r="D175" s="240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41"/>
      <c r="Q175" s="123"/>
      <c r="R175" s="604"/>
      <c r="S175" s="604"/>
      <c r="T175" s="6"/>
      <c r="U175" s="6"/>
      <c r="V175" s="6"/>
      <c r="W175" s="6"/>
      <c r="X175" s="604"/>
      <c r="Y175" s="604"/>
      <c r="Z175" s="604"/>
    </row>
    <row r="176" ht="7.5" customHeight="1">
      <c r="A176" s="568"/>
      <c r="B176" s="123"/>
      <c r="C176" s="623" t="s">
        <v>21</v>
      </c>
      <c r="D176" s="624" t="s">
        <v>1152</v>
      </c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239"/>
      <c r="Q176" s="123"/>
      <c r="R176" s="604"/>
      <c r="S176" s="604"/>
      <c r="T176" s="6"/>
      <c r="U176" s="6"/>
      <c r="V176" s="6"/>
      <c r="W176" s="6"/>
      <c r="X176" s="604"/>
      <c r="Y176" s="604"/>
      <c r="Z176" s="604"/>
    </row>
    <row r="177" ht="7.5" customHeight="1">
      <c r="A177" s="568"/>
      <c r="B177" s="123"/>
      <c r="C177" s="20"/>
      <c r="D177" s="356"/>
      <c r="P177" s="357"/>
      <c r="Q177" s="123"/>
      <c r="R177" s="604"/>
      <c r="S177" s="604"/>
      <c r="T177" s="6"/>
      <c r="U177" s="6"/>
      <c r="V177" s="6"/>
      <c r="W177" s="6"/>
      <c r="X177" s="604"/>
      <c r="Y177" s="604"/>
      <c r="Z177" s="604"/>
    </row>
    <row r="178" ht="7.5" customHeight="1">
      <c r="A178" s="568"/>
      <c r="B178" s="123"/>
      <c r="C178" s="583"/>
      <c r="D178" s="356"/>
      <c r="P178" s="357"/>
      <c r="Q178" s="123"/>
      <c r="R178" s="604"/>
      <c r="S178" s="604"/>
      <c r="T178" s="6"/>
      <c r="U178" s="6"/>
      <c r="V178" s="6"/>
      <c r="W178" s="6"/>
      <c r="X178" s="604"/>
      <c r="Y178" s="604"/>
      <c r="Z178" s="604"/>
    </row>
    <row r="179" ht="7.5" customHeight="1">
      <c r="A179" s="1"/>
      <c r="B179" s="123"/>
      <c r="C179" s="595"/>
      <c r="D179" s="58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90"/>
      <c r="Q179" s="123"/>
      <c r="R179" s="604"/>
      <c r="S179" s="604"/>
      <c r="T179" s="604"/>
      <c r="U179" s="6"/>
      <c r="V179" s="6"/>
      <c r="W179" s="6"/>
      <c r="X179" s="604"/>
      <c r="Y179" s="604"/>
      <c r="Z179" s="604"/>
    </row>
    <row r="180" ht="7.5" customHeight="1">
      <c r="A180" s="1"/>
      <c r="B180" s="123"/>
      <c r="C180" s="203"/>
      <c r="D180" s="625"/>
      <c r="E180" s="625"/>
      <c r="F180" s="625"/>
      <c r="G180" s="625"/>
      <c r="H180" s="625"/>
      <c r="I180" s="625"/>
      <c r="J180" s="625"/>
      <c r="K180" s="144"/>
      <c r="L180" s="144"/>
      <c r="M180" s="144"/>
      <c r="N180" s="625"/>
      <c r="O180" s="625"/>
      <c r="P180" s="571"/>
      <c r="Q180" s="123"/>
      <c r="R180" s="604"/>
      <c r="S180" s="604"/>
      <c r="T180" s="604"/>
      <c r="U180" s="6"/>
      <c r="V180" s="6"/>
      <c r="W180" s="6"/>
      <c r="X180" s="604"/>
      <c r="Y180" s="604"/>
      <c r="Z180" s="604"/>
    </row>
    <row r="181" ht="11.25" customHeight="1">
      <c r="A181" s="568"/>
      <c r="B181" s="616"/>
      <c r="C181" s="330"/>
      <c r="D181" s="59" t="s">
        <v>4</v>
      </c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8" t="s">
        <v>43</v>
      </c>
      <c r="Q181" s="32"/>
      <c r="R181" s="604"/>
      <c r="S181" s="604"/>
      <c r="T181" s="604"/>
      <c r="U181" s="25"/>
      <c r="V181" s="25"/>
      <c r="W181" s="25"/>
      <c r="X181" s="604"/>
      <c r="Y181" s="604"/>
      <c r="Z181" s="604"/>
    </row>
    <row r="182" ht="11.25" customHeight="1">
      <c r="A182" s="56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132"/>
      <c r="Q182" s="132"/>
      <c r="R182" s="604"/>
      <c r="S182" s="604"/>
      <c r="T182" s="604"/>
      <c r="U182" s="25"/>
      <c r="V182" s="25"/>
      <c r="W182" s="25"/>
      <c r="X182" s="604"/>
      <c r="Y182" s="604"/>
      <c r="Z182" s="604"/>
    </row>
    <row r="183" ht="11.25" customHeight="1">
      <c r="A183" s="568"/>
      <c r="B183" s="352" t="s">
        <v>1153</v>
      </c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604"/>
      <c r="S183" s="604"/>
      <c r="T183" s="604"/>
      <c r="U183" s="25"/>
      <c r="V183" s="25"/>
      <c r="W183" s="25"/>
      <c r="X183" s="604"/>
      <c r="Y183" s="604"/>
      <c r="Z183" s="604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1">
    <mergeCell ref="K85:M86"/>
    <mergeCell ref="K87:K88"/>
    <mergeCell ref="L87:M88"/>
    <mergeCell ref="K71:M72"/>
    <mergeCell ref="K73:M74"/>
    <mergeCell ref="K75:M76"/>
    <mergeCell ref="K77:M78"/>
    <mergeCell ref="K79:M80"/>
    <mergeCell ref="K81:M82"/>
    <mergeCell ref="K83:M84"/>
    <mergeCell ref="P44:P45"/>
    <mergeCell ref="P46:P47"/>
    <mergeCell ref="P48:P51"/>
    <mergeCell ref="P59:Q60"/>
    <mergeCell ref="B61:Q61"/>
    <mergeCell ref="L62:Q62"/>
    <mergeCell ref="B63:Q63"/>
    <mergeCell ref="K67:K68"/>
    <mergeCell ref="L67:L68"/>
    <mergeCell ref="B62:H62"/>
    <mergeCell ref="C65:C66"/>
    <mergeCell ref="D65:E66"/>
    <mergeCell ref="G65:G66"/>
    <mergeCell ref="K65:K66"/>
    <mergeCell ref="L65:P66"/>
    <mergeCell ref="D67:E68"/>
    <mergeCell ref="H76:I77"/>
    <mergeCell ref="H78:I79"/>
    <mergeCell ref="G81:G82"/>
    <mergeCell ref="H81:I82"/>
    <mergeCell ref="H83:I84"/>
    <mergeCell ref="H85:I86"/>
    <mergeCell ref="H87:I88"/>
    <mergeCell ref="D69:E70"/>
    <mergeCell ref="H69:I70"/>
    <mergeCell ref="K69:M70"/>
    <mergeCell ref="D71:E72"/>
    <mergeCell ref="G72:G73"/>
    <mergeCell ref="H72:I73"/>
    <mergeCell ref="H74:I75"/>
    <mergeCell ref="O79:P86"/>
    <mergeCell ref="O87:O88"/>
    <mergeCell ref="P87:P88"/>
    <mergeCell ref="O67:O68"/>
    <mergeCell ref="P67:P68"/>
    <mergeCell ref="O69:P70"/>
    <mergeCell ref="O71:P72"/>
    <mergeCell ref="O73:P74"/>
    <mergeCell ref="O75:P76"/>
    <mergeCell ref="O77:P78"/>
    <mergeCell ref="C93:C94"/>
    <mergeCell ref="C101:C102"/>
    <mergeCell ref="D91:E92"/>
    <mergeCell ref="D93:E99"/>
    <mergeCell ref="G94:G95"/>
    <mergeCell ref="H94:I95"/>
    <mergeCell ref="H96:I97"/>
    <mergeCell ref="H98:I99"/>
    <mergeCell ref="D101:E102"/>
    <mergeCell ref="D73:E74"/>
    <mergeCell ref="D75:E76"/>
    <mergeCell ref="D77:E78"/>
    <mergeCell ref="D79:E80"/>
    <mergeCell ref="D81:E82"/>
    <mergeCell ref="D83:E84"/>
    <mergeCell ref="D85:E86"/>
    <mergeCell ref="D87:E88"/>
    <mergeCell ref="D89:E90"/>
    <mergeCell ref="H89:I90"/>
    <mergeCell ref="K89:M90"/>
    <mergeCell ref="O89:P90"/>
    <mergeCell ref="H91:I92"/>
    <mergeCell ref="O91:P92"/>
    <mergeCell ref="H100:I101"/>
    <mergeCell ref="H102:I103"/>
    <mergeCell ref="H104:I105"/>
    <mergeCell ref="H106:I107"/>
    <mergeCell ref="H108:I109"/>
    <mergeCell ref="H110:I111"/>
    <mergeCell ref="K91:M92"/>
    <mergeCell ref="K93:M94"/>
    <mergeCell ref="O93:P94"/>
    <mergeCell ref="K95:M102"/>
    <mergeCell ref="O96:O97"/>
    <mergeCell ref="P96:P97"/>
    <mergeCell ref="O98:P99"/>
    <mergeCell ref="C103:E104"/>
    <mergeCell ref="C105:E106"/>
    <mergeCell ref="C107:E108"/>
    <mergeCell ref="C109:E115"/>
    <mergeCell ref="C116:E118"/>
    <mergeCell ref="O114:O115"/>
    <mergeCell ref="P114:P118"/>
    <mergeCell ref="O100:P101"/>
    <mergeCell ref="O102:P103"/>
    <mergeCell ref="O104:P105"/>
    <mergeCell ref="O106:P107"/>
    <mergeCell ref="O108:P109"/>
    <mergeCell ref="O110:P111"/>
    <mergeCell ref="O112:P113"/>
    <mergeCell ref="K103:K104"/>
    <mergeCell ref="L103:M104"/>
    <mergeCell ref="L105:M106"/>
    <mergeCell ref="L107:M108"/>
    <mergeCell ref="L109:M110"/>
    <mergeCell ref="L111:M112"/>
    <mergeCell ref="L113:M114"/>
    <mergeCell ref="L115:M116"/>
    <mergeCell ref="L117:M118"/>
    <mergeCell ref="P120:Q121"/>
    <mergeCell ref="B122:Q122"/>
    <mergeCell ref="B123:H123"/>
    <mergeCell ref="L123:Q123"/>
    <mergeCell ref="B124:Q124"/>
    <mergeCell ref="C126:C127"/>
    <mergeCell ref="G126:G127"/>
    <mergeCell ref="H126:I127"/>
    <mergeCell ref="K126:K127"/>
    <mergeCell ref="L126:M127"/>
    <mergeCell ref="O126:O127"/>
    <mergeCell ref="P126:P127"/>
    <mergeCell ref="H128:I129"/>
    <mergeCell ref="H130:I131"/>
    <mergeCell ref="O128:P129"/>
    <mergeCell ref="O130:P131"/>
    <mergeCell ref="O132:P133"/>
    <mergeCell ref="O134:P135"/>
    <mergeCell ref="O136:P137"/>
    <mergeCell ref="D126:E127"/>
    <mergeCell ref="C128:E129"/>
    <mergeCell ref="G128:G130"/>
    <mergeCell ref="K128:K129"/>
    <mergeCell ref="L128:M129"/>
    <mergeCell ref="C130:E131"/>
    <mergeCell ref="L130:M131"/>
    <mergeCell ref="L134:M135"/>
    <mergeCell ref="L136:M137"/>
    <mergeCell ref="L138:M139"/>
    <mergeCell ref="O138:P139"/>
    <mergeCell ref="C132:E133"/>
    <mergeCell ref="H132:I133"/>
    <mergeCell ref="L132:M133"/>
    <mergeCell ref="C134:E135"/>
    <mergeCell ref="H134:I135"/>
    <mergeCell ref="C136:E137"/>
    <mergeCell ref="C138:E139"/>
    <mergeCell ref="C140:E141"/>
    <mergeCell ref="G140:G141"/>
    <mergeCell ref="H140:I141"/>
    <mergeCell ref="L140:M141"/>
    <mergeCell ref="O140:P141"/>
    <mergeCell ref="H142:I143"/>
    <mergeCell ref="O142:P143"/>
    <mergeCell ref="O149:P150"/>
    <mergeCell ref="O151:P152"/>
    <mergeCell ref="O153:P154"/>
    <mergeCell ref="O155:P156"/>
    <mergeCell ref="K142:K143"/>
    <mergeCell ref="L142:M143"/>
    <mergeCell ref="L144:M145"/>
    <mergeCell ref="O144:P145"/>
    <mergeCell ref="L146:M147"/>
    <mergeCell ref="O147:O148"/>
    <mergeCell ref="P147:P148"/>
    <mergeCell ref="D153:E154"/>
    <mergeCell ref="C155:E156"/>
    <mergeCell ref="C142:E143"/>
    <mergeCell ref="C144:E145"/>
    <mergeCell ref="C146:E147"/>
    <mergeCell ref="G146:G148"/>
    <mergeCell ref="C148:C151"/>
    <mergeCell ref="D148:E151"/>
    <mergeCell ref="C153:C154"/>
    <mergeCell ref="D8:E9"/>
    <mergeCell ref="G8:G9"/>
    <mergeCell ref="H8:I9"/>
    <mergeCell ref="L8:M9"/>
    <mergeCell ref="P8:P9"/>
    <mergeCell ref="J9:J10"/>
    <mergeCell ref="L10:M11"/>
    <mergeCell ref="P10:P11"/>
    <mergeCell ref="C8:C9"/>
    <mergeCell ref="C10:C11"/>
    <mergeCell ref="D10:E11"/>
    <mergeCell ref="H10:I11"/>
    <mergeCell ref="J11:J12"/>
    <mergeCell ref="D12:E13"/>
    <mergeCell ref="J13:J14"/>
    <mergeCell ref="C20:C21"/>
    <mergeCell ref="C22:C23"/>
    <mergeCell ref="C33:C34"/>
    <mergeCell ref="C43:C46"/>
    <mergeCell ref="C12:C13"/>
    <mergeCell ref="C14:C15"/>
    <mergeCell ref="D14:E15"/>
    <mergeCell ref="D16:E17"/>
    <mergeCell ref="C18:C19"/>
    <mergeCell ref="D18:E19"/>
    <mergeCell ref="D20:E21"/>
    <mergeCell ref="D37:E38"/>
    <mergeCell ref="D39:E40"/>
    <mergeCell ref="D41:E42"/>
    <mergeCell ref="D43:E47"/>
    <mergeCell ref="D22:E23"/>
    <mergeCell ref="D24:E25"/>
    <mergeCell ref="D26:E27"/>
    <mergeCell ref="D28:E29"/>
    <mergeCell ref="D30:D31"/>
    <mergeCell ref="D33:E34"/>
    <mergeCell ref="D35:E36"/>
    <mergeCell ref="G10:G11"/>
    <mergeCell ref="G12:G13"/>
    <mergeCell ref="H14:I15"/>
    <mergeCell ref="H16:I17"/>
    <mergeCell ref="H18:I19"/>
    <mergeCell ref="H20:I21"/>
    <mergeCell ref="H22:I23"/>
    <mergeCell ref="H24:I25"/>
    <mergeCell ref="H26:I27"/>
    <mergeCell ref="H28:I29"/>
    <mergeCell ref="H30:I31"/>
    <mergeCell ref="H32:I33"/>
    <mergeCell ref="H34:I35"/>
    <mergeCell ref="H36:I37"/>
    <mergeCell ref="H52:I53"/>
    <mergeCell ref="H54:I55"/>
    <mergeCell ref="H38:I39"/>
    <mergeCell ref="H40:I41"/>
    <mergeCell ref="H42:I43"/>
    <mergeCell ref="H44:I45"/>
    <mergeCell ref="H46:I47"/>
    <mergeCell ref="H48:I49"/>
    <mergeCell ref="H50:I51"/>
    <mergeCell ref="O4:O5"/>
    <mergeCell ref="P4:P5"/>
    <mergeCell ref="P6:P7"/>
    <mergeCell ref="B1:H1"/>
    <mergeCell ref="L1:Q1"/>
    <mergeCell ref="B2:Q2"/>
    <mergeCell ref="C4:C5"/>
    <mergeCell ref="D4:E5"/>
    <mergeCell ref="G4:G5"/>
    <mergeCell ref="H4:M5"/>
    <mergeCell ref="C6:C7"/>
    <mergeCell ref="D6:E7"/>
    <mergeCell ref="G6:G7"/>
    <mergeCell ref="H6:I7"/>
    <mergeCell ref="K6:K7"/>
    <mergeCell ref="L6:M7"/>
    <mergeCell ref="J7:J8"/>
    <mergeCell ref="O8:O9"/>
    <mergeCell ref="O10:O11"/>
    <mergeCell ref="O12:O13"/>
    <mergeCell ref="H12:I13"/>
    <mergeCell ref="L12:M13"/>
    <mergeCell ref="P12:P13"/>
    <mergeCell ref="L14:M15"/>
    <mergeCell ref="O14:O15"/>
    <mergeCell ref="P14:P15"/>
    <mergeCell ref="L16:M17"/>
    <mergeCell ref="O24:O25"/>
    <mergeCell ref="O26:O27"/>
    <mergeCell ref="O28:O29"/>
    <mergeCell ref="P28:P29"/>
    <mergeCell ref="L26:M27"/>
    <mergeCell ref="L28:M29"/>
    <mergeCell ref="J45:J46"/>
    <mergeCell ref="J48:J49"/>
    <mergeCell ref="K30:K32"/>
    <mergeCell ref="K36:K37"/>
    <mergeCell ref="J37:J38"/>
    <mergeCell ref="J39:J40"/>
    <mergeCell ref="J41:J42"/>
    <mergeCell ref="K42:K43"/>
    <mergeCell ref="J43:J44"/>
    <mergeCell ref="O16:O17"/>
    <mergeCell ref="P16:P17"/>
    <mergeCell ref="L18:M19"/>
    <mergeCell ref="O18:O19"/>
    <mergeCell ref="P18:P19"/>
    <mergeCell ref="O20:O21"/>
    <mergeCell ref="P20:P21"/>
    <mergeCell ref="L20:M21"/>
    <mergeCell ref="L22:M23"/>
    <mergeCell ref="O22:O23"/>
    <mergeCell ref="P22:P23"/>
    <mergeCell ref="L24:M25"/>
    <mergeCell ref="P24:P25"/>
    <mergeCell ref="P26:P27"/>
    <mergeCell ref="L36:M37"/>
    <mergeCell ref="L38:M39"/>
    <mergeCell ref="L40:M41"/>
    <mergeCell ref="L42:M48"/>
    <mergeCell ref="L30:M34"/>
    <mergeCell ref="O30:O31"/>
    <mergeCell ref="P30:P31"/>
    <mergeCell ref="O32:O33"/>
    <mergeCell ref="P32:P33"/>
    <mergeCell ref="P34:P35"/>
    <mergeCell ref="P36:P37"/>
    <mergeCell ref="O42:O43"/>
    <mergeCell ref="O44:O45"/>
    <mergeCell ref="O46:O47"/>
    <mergeCell ref="O48:O50"/>
    <mergeCell ref="O34:O35"/>
    <mergeCell ref="O36:O37"/>
    <mergeCell ref="O38:O39"/>
    <mergeCell ref="P38:P39"/>
    <mergeCell ref="O40:O41"/>
    <mergeCell ref="P40:P41"/>
    <mergeCell ref="P42:P43"/>
    <mergeCell ref="H65:I66"/>
    <mergeCell ref="H67:I68"/>
    <mergeCell ref="C174:C175"/>
    <mergeCell ref="C176:C177"/>
    <mergeCell ref="H136:I137"/>
    <mergeCell ref="H138:I139"/>
    <mergeCell ref="H144:I145"/>
    <mergeCell ref="H146:I147"/>
    <mergeCell ref="H148:I149"/>
    <mergeCell ref="H150:I151"/>
    <mergeCell ref="H152:I153"/>
    <mergeCell ref="P181:Q182"/>
    <mergeCell ref="B183:Q183"/>
    <mergeCell ref="H154:I155"/>
    <mergeCell ref="H156:I157"/>
    <mergeCell ref="O157:O160"/>
    <mergeCell ref="P157:P160"/>
    <mergeCell ref="H158:I159"/>
    <mergeCell ref="D174:P175"/>
    <mergeCell ref="D176:P179"/>
  </mergeCells>
  <printOptions/>
  <pageMargins bottom="0.0" footer="0.0" header="0.0" left="0.31496062992125984" right="0.31496062992125984" top="0.0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.57"/>
    <col customWidth="1" min="4" max="4" width="14.43"/>
    <col customWidth="1" min="5" max="5" width="18.86"/>
    <col customWidth="1" min="6" max="7" width="1.57"/>
    <col customWidth="1" min="8" max="9" width="16.43"/>
    <col customWidth="1" min="10" max="11" width="1.57"/>
    <col customWidth="1" min="12" max="13" width="16.43"/>
    <col customWidth="1" min="14" max="15" width="1.57"/>
    <col customWidth="1" min="16" max="16" width="30.29"/>
    <col customWidth="1" min="17" max="17" width="1.57"/>
    <col customWidth="1" hidden="1" min="18" max="18" width="61.57"/>
    <col customWidth="1" hidden="1" min="19" max="26" width="9.14"/>
  </cols>
  <sheetData>
    <row r="1" ht="61.5" customHeight="1">
      <c r="A1" s="1"/>
      <c r="B1" s="2"/>
      <c r="C1" s="3"/>
      <c r="D1" s="3"/>
      <c r="E1" s="3"/>
      <c r="F1" s="3"/>
      <c r="G1" s="3"/>
      <c r="H1" s="3"/>
      <c r="I1" s="566"/>
      <c r="J1" s="566"/>
      <c r="K1" s="566"/>
      <c r="L1" s="515" t="s">
        <v>1154</v>
      </c>
      <c r="M1" s="3"/>
      <c r="N1" s="3"/>
      <c r="O1" s="3"/>
      <c r="P1" s="3"/>
      <c r="Q1" s="3"/>
      <c r="R1" s="6"/>
      <c r="S1" s="6"/>
      <c r="T1" s="6"/>
      <c r="U1" s="6"/>
      <c r="V1" s="6"/>
      <c r="W1" s="6"/>
      <c r="X1" s="6"/>
      <c r="Y1" s="6"/>
      <c r="Z1" s="6"/>
    </row>
    <row r="2" ht="34.5" customHeight="1">
      <c r="A2" s="1"/>
      <c r="B2" s="247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69"/>
      <c r="R2" s="6"/>
      <c r="S2" s="15"/>
      <c r="T2" s="15"/>
      <c r="U2" s="15"/>
      <c r="V2" s="15"/>
      <c r="W2" s="15"/>
      <c r="X2" s="15"/>
      <c r="Y2" s="15"/>
      <c r="Z2" s="15"/>
    </row>
    <row r="3" ht="7.5" customHeight="1">
      <c r="A3" s="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6"/>
      <c r="S3" s="15"/>
      <c r="T3" s="15"/>
      <c r="U3" s="15"/>
      <c r="V3" s="15"/>
      <c r="W3" s="15"/>
      <c r="X3" s="15"/>
      <c r="Y3" s="15"/>
      <c r="Z3" s="15"/>
    </row>
    <row r="4" ht="7.5" customHeight="1">
      <c r="A4" s="568"/>
      <c r="B4" s="123"/>
      <c r="C4" s="609" t="s">
        <v>21</v>
      </c>
      <c r="D4" s="610" t="s">
        <v>1013</v>
      </c>
      <c r="E4" s="403"/>
      <c r="F4" s="123"/>
      <c r="G4" s="609" t="s">
        <v>21</v>
      </c>
      <c r="H4" s="610" t="s">
        <v>1155</v>
      </c>
      <c r="I4" s="403"/>
      <c r="J4" s="123"/>
      <c r="K4" s="609" t="s">
        <v>21</v>
      </c>
      <c r="L4" s="610" t="s">
        <v>1156</v>
      </c>
      <c r="M4" s="403"/>
      <c r="N4" s="123"/>
      <c r="O4" s="609" t="s">
        <v>21</v>
      </c>
      <c r="P4" s="626" t="s">
        <v>1157</v>
      </c>
      <c r="Q4" s="123"/>
      <c r="R4" s="6"/>
      <c r="S4" s="15"/>
      <c r="T4" s="15"/>
      <c r="U4" s="15"/>
      <c r="V4" s="15"/>
      <c r="W4" s="15"/>
      <c r="X4" s="15"/>
      <c r="Y4" s="15"/>
      <c r="Z4" s="15"/>
    </row>
    <row r="5" ht="7.5" customHeight="1">
      <c r="A5" s="568"/>
      <c r="B5" s="123"/>
      <c r="C5" s="255"/>
      <c r="D5" s="575"/>
      <c r="E5" s="410"/>
      <c r="F5" s="123"/>
      <c r="G5" s="255"/>
      <c r="H5" s="575"/>
      <c r="I5" s="410"/>
      <c r="J5" s="123"/>
      <c r="K5" s="255"/>
      <c r="L5" s="575"/>
      <c r="M5" s="410"/>
      <c r="N5" s="123"/>
      <c r="O5" s="255"/>
      <c r="P5" s="576"/>
      <c r="Q5" s="123"/>
      <c r="R5" s="6"/>
      <c r="S5" s="15"/>
      <c r="T5" s="15"/>
      <c r="U5" s="15"/>
      <c r="V5" s="15"/>
      <c r="W5" s="15"/>
      <c r="X5" s="15"/>
      <c r="Y5" s="15"/>
      <c r="Z5" s="15"/>
    </row>
    <row r="6" ht="7.5" customHeight="1">
      <c r="A6" s="568"/>
      <c r="B6" s="123"/>
      <c r="C6" s="584"/>
      <c r="D6" s="582" t="s">
        <v>1158</v>
      </c>
      <c r="E6" s="239"/>
      <c r="F6" s="123"/>
      <c r="G6" s="584"/>
      <c r="H6" s="580" t="s">
        <v>1159</v>
      </c>
      <c r="I6" s="584"/>
      <c r="J6" s="123"/>
      <c r="K6" s="584"/>
      <c r="L6" s="582" t="s">
        <v>1160</v>
      </c>
      <c r="M6" s="239"/>
      <c r="N6" s="123"/>
      <c r="O6" s="579"/>
      <c r="P6" s="580" t="s">
        <v>1161</v>
      </c>
      <c r="Q6" s="123"/>
      <c r="R6" s="6"/>
      <c r="S6" s="15"/>
      <c r="T6" s="15"/>
      <c r="U6" s="15"/>
      <c r="V6" s="15"/>
      <c r="W6" s="15"/>
      <c r="X6" s="15"/>
      <c r="Y6" s="15"/>
      <c r="Z6" s="15"/>
    </row>
    <row r="7" ht="7.5" customHeight="1">
      <c r="A7" s="568"/>
      <c r="B7" s="123"/>
      <c r="C7" s="584"/>
      <c r="D7" s="240"/>
      <c r="E7" s="241"/>
      <c r="F7" s="123"/>
      <c r="G7" s="588"/>
      <c r="H7" s="98"/>
      <c r="I7" s="588"/>
      <c r="J7" s="123"/>
      <c r="K7" s="584"/>
      <c r="L7" s="240"/>
      <c r="M7" s="241"/>
      <c r="N7" s="123"/>
      <c r="O7" s="579"/>
      <c r="P7" s="20"/>
      <c r="Q7" s="123"/>
      <c r="R7" s="6"/>
      <c r="S7" s="15"/>
      <c r="T7" s="15"/>
      <c r="U7" s="15"/>
      <c r="V7" s="15"/>
      <c r="W7" s="15"/>
      <c r="X7" s="15"/>
      <c r="Y7" s="15"/>
      <c r="Z7" s="15"/>
    </row>
    <row r="8" ht="7.5" customHeight="1">
      <c r="A8" s="568"/>
      <c r="B8" s="123"/>
      <c r="C8" s="584"/>
      <c r="D8" s="582" t="s">
        <v>1162</v>
      </c>
      <c r="E8" s="239"/>
      <c r="F8" s="123"/>
      <c r="G8" s="126"/>
      <c r="H8" s="126"/>
      <c r="I8" s="126"/>
      <c r="J8" s="123"/>
      <c r="K8" s="584"/>
      <c r="L8" s="582" t="s">
        <v>1033</v>
      </c>
      <c r="M8" s="239"/>
      <c r="N8" s="123"/>
      <c r="O8" s="584"/>
      <c r="P8" s="580" t="s">
        <v>1163</v>
      </c>
      <c r="Q8" s="123"/>
      <c r="R8" s="6"/>
      <c r="S8" s="25"/>
      <c r="T8" s="25"/>
      <c r="U8" s="25"/>
      <c r="V8" s="25"/>
      <c r="W8" s="25"/>
      <c r="X8" s="25"/>
      <c r="Y8" s="25"/>
      <c r="Z8" s="25"/>
    </row>
    <row r="9" ht="7.5" customHeight="1">
      <c r="A9" s="568"/>
      <c r="B9" s="123"/>
      <c r="C9" s="584"/>
      <c r="D9" s="240"/>
      <c r="E9" s="241"/>
      <c r="F9" s="123"/>
      <c r="G9" s="609" t="s">
        <v>21</v>
      </c>
      <c r="H9" s="610" t="s">
        <v>1164</v>
      </c>
      <c r="I9" s="403"/>
      <c r="J9" s="123"/>
      <c r="K9" s="584"/>
      <c r="L9" s="240"/>
      <c r="M9" s="241"/>
      <c r="N9" s="123"/>
      <c r="O9" s="584"/>
      <c r="P9" s="20"/>
      <c r="Q9" s="123"/>
      <c r="R9" s="6"/>
      <c r="S9" s="25"/>
      <c r="T9" s="25"/>
      <c r="U9" s="25"/>
      <c r="V9" s="25"/>
      <c r="W9" s="25"/>
      <c r="X9" s="25"/>
      <c r="Y9" s="25"/>
      <c r="Z9" s="25"/>
    </row>
    <row r="10" ht="7.5" customHeight="1">
      <c r="A10" s="568"/>
      <c r="B10" s="123"/>
      <c r="C10" s="584"/>
      <c r="D10" s="582" t="s">
        <v>1165</v>
      </c>
      <c r="E10" s="239"/>
      <c r="F10" s="123"/>
      <c r="G10" s="255"/>
      <c r="H10" s="575"/>
      <c r="I10" s="410"/>
      <c r="J10" s="123"/>
      <c r="K10" s="584"/>
      <c r="L10" s="582" t="s">
        <v>1166</v>
      </c>
      <c r="M10" s="239"/>
      <c r="N10" s="123"/>
      <c r="O10" s="584"/>
      <c r="P10" s="580" t="s">
        <v>1167</v>
      </c>
      <c r="Q10" s="123"/>
      <c r="R10" s="6"/>
      <c r="S10" s="25"/>
      <c r="T10" s="25"/>
      <c r="U10" s="25"/>
      <c r="V10" s="25"/>
      <c r="W10" s="25"/>
      <c r="X10" s="25"/>
      <c r="Y10" s="25"/>
      <c r="Z10" s="25"/>
    </row>
    <row r="11" ht="7.5" customHeight="1">
      <c r="A11" s="568"/>
      <c r="B11" s="123"/>
      <c r="C11" s="584"/>
      <c r="D11" s="240"/>
      <c r="E11" s="241"/>
      <c r="F11" s="123"/>
      <c r="G11" s="584"/>
      <c r="H11" s="582" t="s">
        <v>951</v>
      </c>
      <c r="I11" s="239"/>
      <c r="J11" s="123"/>
      <c r="K11" s="584"/>
      <c r="L11" s="240"/>
      <c r="M11" s="241"/>
      <c r="N11" s="123"/>
      <c r="O11" s="584"/>
      <c r="P11" s="20"/>
      <c r="Q11" s="123"/>
      <c r="R11" s="6"/>
      <c r="S11" s="25"/>
      <c r="T11" s="25"/>
      <c r="U11" s="25"/>
      <c r="V11" s="25"/>
      <c r="W11" s="25"/>
      <c r="X11" s="25"/>
      <c r="Y11" s="25"/>
      <c r="Z11" s="25"/>
    </row>
    <row r="12" ht="7.5" customHeight="1">
      <c r="A12" s="568"/>
      <c r="B12" s="123"/>
      <c r="C12" s="584"/>
      <c r="D12" s="582" t="s">
        <v>1168</v>
      </c>
      <c r="E12" s="239"/>
      <c r="F12" s="123"/>
      <c r="G12" s="584"/>
      <c r="H12" s="240"/>
      <c r="I12" s="241"/>
      <c r="J12" s="123"/>
      <c r="K12" s="584"/>
      <c r="L12" s="582" t="s">
        <v>1169</v>
      </c>
      <c r="M12" s="239"/>
      <c r="N12" s="123"/>
      <c r="O12" s="584"/>
      <c r="P12" s="580" t="s">
        <v>1170</v>
      </c>
      <c r="Q12" s="123"/>
      <c r="R12" s="6"/>
      <c r="S12" s="25"/>
      <c r="T12" s="25"/>
      <c r="U12" s="25"/>
      <c r="V12" s="25"/>
      <c r="W12" s="25"/>
      <c r="X12" s="25"/>
      <c r="Y12" s="25"/>
      <c r="Z12" s="25"/>
    </row>
    <row r="13" ht="7.5" customHeight="1">
      <c r="A13" s="568"/>
      <c r="B13" s="123"/>
      <c r="C13" s="584"/>
      <c r="D13" s="240"/>
      <c r="E13" s="241"/>
      <c r="F13" s="123"/>
      <c r="G13" s="584"/>
      <c r="H13" s="582" t="s">
        <v>1171</v>
      </c>
      <c r="I13" s="239"/>
      <c r="J13" s="123"/>
      <c r="K13" s="584"/>
      <c r="L13" s="240"/>
      <c r="M13" s="241"/>
      <c r="N13" s="123"/>
      <c r="O13" s="584"/>
      <c r="P13" s="20"/>
      <c r="Q13" s="123"/>
      <c r="R13" s="6"/>
      <c r="S13" s="25"/>
      <c r="T13" s="25"/>
      <c r="U13" s="25"/>
      <c r="V13" s="25"/>
      <c r="W13" s="25"/>
      <c r="X13" s="25"/>
      <c r="Y13" s="25"/>
      <c r="Z13" s="25"/>
    </row>
    <row r="14" ht="7.5" customHeight="1">
      <c r="A14" s="568"/>
      <c r="B14" s="123"/>
      <c r="C14" s="584"/>
      <c r="D14" s="582" t="s">
        <v>1172</v>
      </c>
      <c r="E14" s="239"/>
      <c r="F14" s="123"/>
      <c r="G14" s="584"/>
      <c r="H14" s="240"/>
      <c r="I14" s="241"/>
      <c r="J14" s="123"/>
      <c r="K14" s="584"/>
      <c r="L14" s="582" t="s">
        <v>1173</v>
      </c>
      <c r="M14" s="239"/>
      <c r="N14" s="123"/>
      <c r="O14" s="584"/>
      <c r="P14" s="580" t="s">
        <v>1174</v>
      </c>
      <c r="Q14" s="123"/>
      <c r="R14" s="6"/>
      <c r="S14" s="25"/>
      <c r="T14" s="25"/>
      <c r="U14" s="25"/>
      <c r="V14" s="25"/>
      <c r="W14" s="25"/>
      <c r="X14" s="25"/>
      <c r="Y14" s="25"/>
      <c r="Z14" s="25"/>
    </row>
    <row r="15" ht="7.5" customHeight="1">
      <c r="A15" s="568"/>
      <c r="B15" s="123"/>
      <c r="C15" s="584"/>
      <c r="D15" s="240"/>
      <c r="E15" s="241"/>
      <c r="F15" s="123"/>
      <c r="G15" s="584"/>
      <c r="H15" s="582" t="s">
        <v>1175</v>
      </c>
      <c r="I15" s="239"/>
      <c r="J15" s="123"/>
      <c r="K15" s="584"/>
      <c r="L15" s="240"/>
      <c r="M15" s="241"/>
      <c r="N15" s="123"/>
      <c r="O15" s="584"/>
      <c r="P15" s="20"/>
      <c r="Q15" s="123"/>
      <c r="R15" s="6"/>
      <c r="S15" s="25"/>
      <c r="T15" s="25"/>
      <c r="U15" s="25"/>
      <c r="V15" s="25"/>
      <c r="W15" s="25"/>
      <c r="X15" s="25"/>
      <c r="Y15" s="25"/>
      <c r="Z15" s="25"/>
    </row>
    <row r="16" ht="7.5" customHeight="1">
      <c r="A16" s="568"/>
      <c r="B16" s="123"/>
      <c r="C16" s="584"/>
      <c r="D16" s="582" t="s">
        <v>1176</v>
      </c>
      <c r="E16" s="239"/>
      <c r="F16" s="123"/>
      <c r="G16" s="584"/>
      <c r="H16" s="240"/>
      <c r="I16" s="241"/>
      <c r="J16" s="123"/>
      <c r="K16" s="579"/>
      <c r="L16" s="582" t="s">
        <v>1177</v>
      </c>
      <c r="M16" s="239"/>
      <c r="N16" s="123"/>
      <c r="O16" s="584"/>
      <c r="P16" s="580" t="s">
        <v>1178</v>
      </c>
      <c r="Q16" s="123"/>
      <c r="R16" s="6"/>
      <c r="S16" s="25"/>
      <c r="T16" s="25"/>
      <c r="U16" s="25"/>
      <c r="V16" s="25"/>
      <c r="W16" s="25"/>
      <c r="X16" s="25"/>
      <c r="Y16" s="25"/>
      <c r="Z16" s="25"/>
    </row>
    <row r="17" ht="7.5" customHeight="1">
      <c r="A17" s="568"/>
      <c r="B17" s="123"/>
      <c r="C17" s="584"/>
      <c r="D17" s="240"/>
      <c r="E17" s="241"/>
      <c r="F17" s="123"/>
      <c r="G17" s="584"/>
      <c r="H17" s="582" t="s">
        <v>1179</v>
      </c>
      <c r="I17" s="239"/>
      <c r="J17" s="123"/>
      <c r="K17" s="579"/>
      <c r="L17" s="240"/>
      <c r="M17" s="241"/>
      <c r="N17" s="123"/>
      <c r="O17" s="584"/>
      <c r="P17" s="20"/>
      <c r="Q17" s="123"/>
      <c r="R17" s="6"/>
      <c r="S17" s="6"/>
      <c r="T17" s="6"/>
      <c r="U17" s="6"/>
      <c r="V17" s="6"/>
      <c r="W17" s="6"/>
      <c r="X17" s="6"/>
      <c r="Y17" s="6"/>
      <c r="Z17" s="6"/>
    </row>
    <row r="18" ht="7.5" customHeight="1">
      <c r="A18" s="568"/>
      <c r="B18" s="123"/>
      <c r="C18" s="584"/>
      <c r="D18" s="582" t="s">
        <v>1180</v>
      </c>
      <c r="E18" s="239"/>
      <c r="F18" s="123"/>
      <c r="G18" s="584"/>
      <c r="H18" s="240"/>
      <c r="I18" s="241"/>
      <c r="J18" s="123"/>
      <c r="K18" s="584"/>
      <c r="L18" s="582" t="s">
        <v>1181</v>
      </c>
      <c r="M18" s="239"/>
      <c r="N18" s="123"/>
      <c r="O18" s="584"/>
      <c r="P18" s="580" t="s">
        <v>1182</v>
      </c>
      <c r="Q18" s="123"/>
      <c r="R18" s="6"/>
      <c r="S18" s="25"/>
      <c r="T18" s="25"/>
      <c r="U18" s="25"/>
      <c r="V18" s="25"/>
      <c r="W18" s="25"/>
      <c r="X18" s="25"/>
      <c r="Y18" s="25"/>
      <c r="Z18" s="25"/>
    </row>
    <row r="19" ht="7.5" customHeight="1">
      <c r="A19" s="568"/>
      <c r="B19" s="123"/>
      <c r="C19" s="584"/>
      <c r="D19" s="240"/>
      <c r="E19" s="241"/>
      <c r="F19" s="123"/>
      <c r="G19" s="584"/>
      <c r="H19" s="582" t="s">
        <v>1183</v>
      </c>
      <c r="I19" s="239"/>
      <c r="J19" s="123"/>
      <c r="K19" s="584"/>
      <c r="L19" s="240"/>
      <c r="M19" s="241"/>
      <c r="N19" s="123"/>
      <c r="O19" s="584"/>
      <c r="P19" s="20"/>
      <c r="Q19" s="123"/>
      <c r="R19" s="6"/>
      <c r="S19" s="25"/>
      <c r="T19" s="25"/>
      <c r="U19" s="25"/>
      <c r="V19" s="25"/>
      <c r="W19" s="25"/>
      <c r="X19" s="25"/>
      <c r="Y19" s="25"/>
      <c r="Z19" s="25"/>
    </row>
    <row r="20" ht="7.5" customHeight="1">
      <c r="A20" s="568"/>
      <c r="B20" s="123"/>
      <c r="C20" s="584"/>
      <c r="D20" s="582" t="s">
        <v>1184</v>
      </c>
      <c r="E20" s="239"/>
      <c r="F20" s="123"/>
      <c r="G20" s="584"/>
      <c r="H20" s="240"/>
      <c r="I20" s="241"/>
      <c r="J20" s="123"/>
      <c r="K20" s="584"/>
      <c r="L20" s="582" t="s">
        <v>1029</v>
      </c>
      <c r="M20" s="239"/>
      <c r="N20" s="123"/>
      <c r="O20" s="584"/>
      <c r="P20" s="580" t="s">
        <v>1185</v>
      </c>
      <c r="Q20" s="123"/>
      <c r="R20" s="6"/>
      <c r="S20" s="25"/>
      <c r="T20" s="25"/>
      <c r="U20" s="25"/>
      <c r="V20" s="25"/>
      <c r="W20" s="25"/>
      <c r="X20" s="25"/>
      <c r="Y20" s="25"/>
      <c r="Z20" s="25"/>
    </row>
    <row r="21" ht="7.5" customHeight="1">
      <c r="A21" s="568"/>
      <c r="B21" s="123"/>
      <c r="C21" s="584"/>
      <c r="D21" s="240"/>
      <c r="E21" s="241"/>
      <c r="F21" s="123"/>
      <c r="G21" s="584"/>
      <c r="H21" s="582" t="s">
        <v>1186</v>
      </c>
      <c r="I21" s="239"/>
      <c r="J21" s="123"/>
      <c r="K21" s="584"/>
      <c r="L21" s="240"/>
      <c r="M21" s="241"/>
      <c r="N21" s="123"/>
      <c r="O21" s="584"/>
      <c r="P21" s="20"/>
      <c r="Q21" s="123"/>
      <c r="R21" s="6"/>
      <c r="S21" s="25"/>
      <c r="T21" s="25"/>
      <c r="U21" s="25"/>
      <c r="V21" s="25"/>
      <c r="W21" s="25"/>
      <c r="X21" s="25"/>
      <c r="Y21" s="25"/>
      <c r="Z21" s="25"/>
    </row>
    <row r="22" ht="7.5" customHeight="1">
      <c r="A22" s="568"/>
      <c r="B22" s="123"/>
      <c r="C22" s="627" t="s">
        <v>947</v>
      </c>
      <c r="D22" s="586" t="s">
        <v>1187</v>
      </c>
      <c r="E22" s="239"/>
      <c r="F22" s="123"/>
      <c r="G22" s="584"/>
      <c r="H22" s="240"/>
      <c r="I22" s="241"/>
      <c r="J22" s="123"/>
      <c r="K22" s="584"/>
      <c r="L22" s="582" t="s">
        <v>1188</v>
      </c>
      <c r="M22" s="239"/>
      <c r="N22" s="123"/>
      <c r="O22" s="584"/>
      <c r="P22" s="580" t="s">
        <v>1189</v>
      </c>
      <c r="Q22" s="123"/>
      <c r="R22" s="6"/>
      <c r="S22" s="25"/>
      <c r="T22" s="25"/>
      <c r="U22" s="25"/>
      <c r="V22" s="25"/>
      <c r="W22" s="25"/>
      <c r="X22" s="25"/>
      <c r="Y22" s="25"/>
      <c r="Z22" s="25"/>
    </row>
    <row r="23" ht="7.5" customHeight="1">
      <c r="A23" s="568"/>
      <c r="B23" s="123"/>
      <c r="C23" s="20"/>
      <c r="D23" s="356"/>
      <c r="E23" s="357"/>
      <c r="F23" s="123"/>
      <c r="G23" s="584"/>
      <c r="H23" s="582" t="s">
        <v>1190</v>
      </c>
      <c r="I23" s="239"/>
      <c r="J23" s="123"/>
      <c r="K23" s="584"/>
      <c r="L23" s="240"/>
      <c r="M23" s="241"/>
      <c r="N23" s="123"/>
      <c r="O23" s="584"/>
      <c r="P23" s="20"/>
      <c r="Q23" s="123"/>
      <c r="R23" s="6"/>
      <c r="S23" s="25"/>
      <c r="T23" s="25"/>
      <c r="U23" s="25"/>
      <c r="V23" s="25"/>
      <c r="W23" s="25"/>
      <c r="X23" s="25"/>
      <c r="Y23" s="25"/>
      <c r="Z23" s="25"/>
    </row>
    <row r="24" ht="7.5" customHeight="1">
      <c r="A24" s="25"/>
      <c r="B24" s="123"/>
      <c r="C24" s="579"/>
      <c r="D24" s="356"/>
      <c r="E24" s="357"/>
      <c r="F24" s="123"/>
      <c r="G24" s="584"/>
      <c r="H24" s="240"/>
      <c r="I24" s="241"/>
      <c r="J24" s="123"/>
      <c r="K24" s="584"/>
      <c r="L24" s="582" t="s">
        <v>1191</v>
      </c>
      <c r="M24" s="239"/>
      <c r="N24" s="123"/>
      <c r="O24" s="584"/>
      <c r="P24" s="580" t="s">
        <v>1192</v>
      </c>
      <c r="Q24" s="123"/>
      <c r="R24" s="6"/>
      <c r="S24" s="25"/>
      <c r="T24" s="25"/>
      <c r="U24" s="25"/>
      <c r="V24" s="25"/>
      <c r="W24" s="25"/>
      <c r="X24" s="25"/>
      <c r="Y24" s="25"/>
      <c r="Z24" s="25"/>
    </row>
    <row r="25" ht="7.5" customHeight="1">
      <c r="A25" s="6"/>
      <c r="B25" s="123"/>
      <c r="C25" s="579"/>
      <c r="D25" s="356"/>
      <c r="E25" s="357"/>
      <c r="F25" s="123"/>
      <c r="G25" s="584"/>
      <c r="H25" s="582" t="s">
        <v>1193</v>
      </c>
      <c r="I25" s="239"/>
      <c r="J25" s="123"/>
      <c r="K25" s="584"/>
      <c r="L25" s="240"/>
      <c r="M25" s="241"/>
      <c r="N25" s="123"/>
      <c r="O25" s="584"/>
      <c r="P25" s="20"/>
      <c r="Q25" s="123"/>
      <c r="R25" s="6"/>
      <c r="S25" s="6"/>
      <c r="T25" s="6"/>
      <c r="U25" s="6"/>
      <c r="V25" s="6"/>
      <c r="W25" s="6"/>
      <c r="X25" s="6"/>
      <c r="Y25" s="6"/>
      <c r="Z25" s="6"/>
    </row>
    <row r="26" ht="7.5" customHeight="1">
      <c r="A26" s="6"/>
      <c r="B26" s="123"/>
      <c r="C26" s="579"/>
      <c r="D26" s="356"/>
      <c r="E26" s="357"/>
      <c r="F26" s="123"/>
      <c r="G26" s="584"/>
      <c r="H26" s="240"/>
      <c r="I26" s="241"/>
      <c r="J26" s="123"/>
      <c r="K26" s="584"/>
      <c r="L26" s="582" t="s">
        <v>1194</v>
      </c>
      <c r="M26" s="239"/>
      <c r="N26" s="123"/>
      <c r="O26" s="584"/>
      <c r="P26" s="580" t="s">
        <v>1195</v>
      </c>
      <c r="Q26" s="123"/>
      <c r="R26" s="6"/>
      <c r="S26" s="6"/>
      <c r="T26" s="6"/>
      <c r="U26" s="6"/>
      <c r="V26" s="6"/>
      <c r="W26" s="6"/>
      <c r="X26" s="6"/>
      <c r="Y26" s="6"/>
      <c r="Z26" s="6"/>
    </row>
    <row r="27" ht="7.5" customHeight="1">
      <c r="A27" s="6"/>
      <c r="B27" s="123"/>
      <c r="C27" s="579"/>
      <c r="D27" s="356"/>
      <c r="E27" s="357"/>
      <c r="F27" s="123"/>
      <c r="G27" s="584"/>
      <c r="H27" s="582" t="s">
        <v>996</v>
      </c>
      <c r="I27" s="239"/>
      <c r="J27" s="123"/>
      <c r="K27" s="584"/>
      <c r="L27" s="240"/>
      <c r="M27" s="241"/>
      <c r="N27" s="123"/>
      <c r="O27" s="584"/>
      <c r="P27" s="20"/>
      <c r="Q27" s="123"/>
      <c r="R27" s="7"/>
      <c r="S27" s="7"/>
      <c r="T27" s="7"/>
      <c r="U27" s="6"/>
      <c r="V27" s="6"/>
      <c r="W27" s="6"/>
      <c r="X27" s="6"/>
      <c r="Y27" s="6"/>
      <c r="Z27" s="6"/>
    </row>
    <row r="28" ht="7.5" customHeight="1">
      <c r="A28" s="568"/>
      <c r="B28" s="123"/>
      <c r="C28" s="579"/>
      <c r="D28" s="240"/>
      <c r="E28" s="241"/>
      <c r="F28" s="123"/>
      <c r="G28" s="584"/>
      <c r="H28" s="240"/>
      <c r="I28" s="241"/>
      <c r="J28" s="123"/>
      <c r="K28" s="584"/>
      <c r="L28" s="582" t="s">
        <v>996</v>
      </c>
      <c r="M28" s="239"/>
      <c r="N28" s="123"/>
      <c r="O28" s="584"/>
      <c r="P28" s="580" t="s">
        <v>1196</v>
      </c>
      <c r="Q28" s="123"/>
      <c r="R28" s="7"/>
      <c r="S28" s="7"/>
      <c r="T28" s="7"/>
      <c r="U28" s="6"/>
      <c r="V28" s="6"/>
      <c r="W28" s="6"/>
      <c r="X28" s="6"/>
      <c r="Y28" s="6"/>
      <c r="Z28" s="6"/>
    </row>
    <row r="29" ht="7.5" customHeight="1">
      <c r="A29" s="568"/>
      <c r="B29" s="123"/>
      <c r="C29" s="586" t="s">
        <v>1197</v>
      </c>
      <c r="D29" s="43"/>
      <c r="E29" s="239"/>
      <c r="F29" s="123"/>
      <c r="G29" s="627" t="s">
        <v>947</v>
      </c>
      <c r="H29" s="586" t="s">
        <v>1198</v>
      </c>
      <c r="I29" s="239"/>
      <c r="J29" s="123"/>
      <c r="K29" s="588"/>
      <c r="L29" s="589"/>
      <c r="M29" s="590"/>
      <c r="N29" s="123"/>
      <c r="O29" s="584"/>
      <c r="P29" s="20"/>
      <c r="Q29" s="123"/>
      <c r="R29" s="7"/>
      <c r="S29" s="7"/>
      <c r="T29" s="7"/>
      <c r="U29" s="6"/>
      <c r="V29" s="6"/>
      <c r="W29" s="6"/>
      <c r="X29" s="6"/>
      <c r="Y29" s="6"/>
      <c r="Z29" s="6"/>
    </row>
    <row r="30" ht="7.5" customHeight="1">
      <c r="A30" s="25"/>
      <c r="B30" s="123"/>
      <c r="C30" s="356"/>
      <c r="E30" s="357"/>
      <c r="F30" s="123"/>
      <c r="G30" s="24"/>
      <c r="H30" s="356"/>
      <c r="I30" s="357"/>
      <c r="J30" s="123"/>
      <c r="K30" s="123"/>
      <c r="L30" s="123"/>
      <c r="M30" s="123"/>
      <c r="N30" s="123"/>
      <c r="O30" s="584"/>
      <c r="P30" s="628" t="s">
        <v>1199</v>
      </c>
      <c r="Q30" s="123"/>
      <c r="R30" s="7"/>
      <c r="S30" s="7"/>
      <c r="T30" s="7"/>
      <c r="U30" s="25"/>
      <c r="V30" s="25"/>
      <c r="W30" s="25"/>
      <c r="X30" s="25"/>
      <c r="Y30" s="25"/>
      <c r="Z30" s="25"/>
    </row>
    <row r="31" ht="7.5" customHeight="1">
      <c r="A31" s="25"/>
      <c r="B31" s="123"/>
      <c r="C31" s="589"/>
      <c r="D31" s="3"/>
      <c r="E31" s="590"/>
      <c r="F31" s="123"/>
      <c r="G31" s="20"/>
      <c r="H31" s="356"/>
      <c r="I31" s="357"/>
      <c r="J31" s="123"/>
      <c r="K31" s="609" t="s">
        <v>21</v>
      </c>
      <c r="L31" s="610" t="s">
        <v>1200</v>
      </c>
      <c r="M31" s="403"/>
      <c r="N31" s="123"/>
      <c r="O31" s="627" t="s">
        <v>947</v>
      </c>
      <c r="P31" s="24"/>
      <c r="Q31" s="123"/>
      <c r="R31" s="7"/>
      <c r="S31" s="7"/>
      <c r="T31" s="7"/>
      <c r="U31" s="25"/>
      <c r="V31" s="25"/>
      <c r="W31" s="25"/>
      <c r="X31" s="25"/>
      <c r="Y31" s="25"/>
      <c r="Z31" s="25"/>
    </row>
    <row r="32" ht="7.5" customHeight="1">
      <c r="A32" s="25"/>
      <c r="B32" s="123"/>
      <c r="C32" s="123"/>
      <c r="D32" s="123"/>
      <c r="E32" s="123"/>
      <c r="F32" s="123"/>
      <c r="G32" s="587"/>
      <c r="H32" s="589"/>
      <c r="I32" s="590"/>
      <c r="J32" s="123"/>
      <c r="K32" s="255"/>
      <c r="L32" s="575"/>
      <c r="M32" s="410"/>
      <c r="N32" s="123"/>
      <c r="O32" s="20"/>
      <c r="P32" s="24"/>
      <c r="Q32" s="123"/>
      <c r="R32" s="7"/>
      <c r="S32" s="7"/>
      <c r="T32" s="7"/>
      <c r="U32" s="25"/>
      <c r="V32" s="25"/>
      <c r="W32" s="25"/>
      <c r="X32" s="25"/>
      <c r="Y32" s="25"/>
      <c r="Z32" s="25"/>
    </row>
    <row r="33" ht="7.5" customHeight="1">
      <c r="A33" s="25"/>
      <c r="B33" s="123"/>
      <c r="C33" s="609" t="s">
        <v>21</v>
      </c>
      <c r="D33" s="610" t="s">
        <v>1201</v>
      </c>
      <c r="E33" s="403"/>
      <c r="F33" s="123"/>
      <c r="G33" s="123"/>
      <c r="H33" s="123"/>
      <c r="I33" s="123"/>
      <c r="J33" s="123"/>
      <c r="K33" s="584"/>
      <c r="L33" s="582" t="s">
        <v>1202</v>
      </c>
      <c r="M33" s="239"/>
      <c r="N33" s="123"/>
      <c r="O33" s="588"/>
      <c r="P33" s="98"/>
      <c r="Q33" s="123"/>
      <c r="R33" s="7"/>
      <c r="S33" s="7"/>
      <c r="T33" s="7"/>
      <c r="U33" s="25"/>
      <c r="V33" s="25"/>
      <c r="W33" s="25"/>
      <c r="X33" s="25"/>
      <c r="Y33" s="25"/>
      <c r="Z33" s="25"/>
    </row>
    <row r="34" ht="7.5" customHeight="1">
      <c r="A34" s="25"/>
      <c r="B34" s="123"/>
      <c r="C34" s="255"/>
      <c r="D34" s="575"/>
      <c r="E34" s="410"/>
      <c r="F34" s="123"/>
      <c r="G34" s="609" t="s">
        <v>21</v>
      </c>
      <c r="H34" s="610" t="s">
        <v>1101</v>
      </c>
      <c r="I34" s="407"/>
      <c r="J34" s="123"/>
      <c r="K34" s="584"/>
      <c r="L34" s="240"/>
      <c r="M34" s="241"/>
      <c r="N34" s="123"/>
      <c r="O34" s="123"/>
      <c r="P34" s="123"/>
      <c r="Q34" s="123"/>
      <c r="R34" s="7"/>
      <c r="S34" s="7"/>
      <c r="T34" s="7"/>
      <c r="U34" s="25"/>
      <c r="V34" s="25"/>
      <c r="W34" s="25"/>
      <c r="X34" s="25"/>
      <c r="Y34" s="25"/>
      <c r="Z34" s="25"/>
    </row>
    <row r="35" ht="7.5" customHeight="1">
      <c r="A35" s="25"/>
      <c r="B35" s="123"/>
      <c r="C35" s="579"/>
      <c r="D35" s="582" t="s">
        <v>1203</v>
      </c>
      <c r="E35" s="239"/>
      <c r="F35" s="123"/>
      <c r="G35" s="255"/>
      <c r="H35" s="575"/>
      <c r="I35" s="611"/>
      <c r="J35" s="123"/>
      <c r="K35" s="584"/>
      <c r="L35" s="582" t="s">
        <v>1204</v>
      </c>
      <c r="M35" s="239"/>
      <c r="N35" s="123"/>
      <c r="O35" s="609" t="s">
        <v>21</v>
      </c>
      <c r="P35" s="629" t="s">
        <v>1077</v>
      </c>
      <c r="Q35" s="123"/>
      <c r="R35" s="7"/>
      <c r="S35" s="7"/>
      <c r="T35" s="7"/>
      <c r="U35" s="25"/>
      <c r="V35" s="25"/>
      <c r="W35" s="25"/>
      <c r="X35" s="25"/>
      <c r="Y35" s="25"/>
      <c r="Z35" s="25"/>
    </row>
    <row r="36" ht="7.5" customHeight="1">
      <c r="A36" s="25"/>
      <c r="B36" s="123"/>
      <c r="C36" s="579"/>
      <c r="D36" s="240"/>
      <c r="E36" s="241"/>
      <c r="F36" s="123"/>
      <c r="G36" s="579"/>
      <c r="H36" s="582" t="s">
        <v>1205</v>
      </c>
      <c r="I36" s="239"/>
      <c r="J36" s="123"/>
      <c r="K36" s="584"/>
      <c r="L36" s="240"/>
      <c r="M36" s="241"/>
      <c r="N36" s="123"/>
      <c r="O36" s="255"/>
      <c r="P36" s="87"/>
      <c r="Q36" s="123"/>
      <c r="R36" s="7"/>
      <c r="S36" s="7"/>
      <c r="T36" s="7"/>
      <c r="U36" s="25"/>
      <c r="V36" s="25"/>
      <c r="W36" s="25"/>
      <c r="X36" s="25"/>
      <c r="Y36" s="25"/>
      <c r="Z36" s="25"/>
    </row>
    <row r="37" ht="7.5" customHeight="1">
      <c r="A37" s="25"/>
      <c r="B37" s="123"/>
      <c r="C37" s="579"/>
      <c r="D37" s="582" t="s">
        <v>1206</v>
      </c>
      <c r="E37" s="239"/>
      <c r="F37" s="123"/>
      <c r="G37" s="579"/>
      <c r="H37" s="240"/>
      <c r="I37" s="241"/>
      <c r="J37" s="123"/>
      <c r="K37" s="584"/>
      <c r="L37" s="582" t="s">
        <v>1207</v>
      </c>
      <c r="M37" s="239"/>
      <c r="N37" s="123"/>
      <c r="O37" s="584"/>
      <c r="P37" s="580" t="s">
        <v>1081</v>
      </c>
      <c r="Q37" s="123"/>
      <c r="R37" s="7"/>
      <c r="S37" s="7"/>
      <c r="T37" s="7"/>
      <c r="U37" s="25"/>
      <c r="V37" s="25"/>
      <c r="W37" s="25"/>
      <c r="X37" s="25"/>
      <c r="Y37" s="25"/>
      <c r="Z37" s="25"/>
    </row>
    <row r="38" ht="7.5" customHeight="1">
      <c r="A38" s="25"/>
      <c r="B38" s="123"/>
      <c r="C38" s="579"/>
      <c r="D38" s="240"/>
      <c r="E38" s="241"/>
      <c r="F38" s="123"/>
      <c r="G38" s="579"/>
      <c r="H38" s="582" t="s">
        <v>1208</v>
      </c>
      <c r="I38" s="239"/>
      <c r="J38" s="123"/>
      <c r="K38" s="588"/>
      <c r="L38" s="589"/>
      <c r="M38" s="590"/>
      <c r="N38" s="123"/>
      <c r="O38" s="584"/>
      <c r="P38" s="20"/>
      <c r="Q38" s="123"/>
      <c r="R38" s="7"/>
      <c r="S38" s="7"/>
      <c r="T38" s="7"/>
      <c r="U38" s="25"/>
      <c r="V38" s="25"/>
      <c r="W38" s="25"/>
      <c r="X38" s="25"/>
      <c r="Y38" s="25"/>
      <c r="Z38" s="25"/>
    </row>
    <row r="39" ht="7.5" customHeight="1">
      <c r="A39" s="25"/>
      <c r="B39" s="123"/>
      <c r="C39" s="579"/>
      <c r="D39" s="582" t="s">
        <v>1209</v>
      </c>
      <c r="E39" s="239"/>
      <c r="F39" s="123"/>
      <c r="G39" s="579"/>
      <c r="H39" s="240"/>
      <c r="I39" s="241"/>
      <c r="J39" s="123"/>
      <c r="K39" s="123"/>
      <c r="L39" s="123"/>
      <c r="M39" s="123"/>
      <c r="N39" s="123"/>
      <c r="O39" s="584"/>
      <c r="P39" s="580" t="s">
        <v>1085</v>
      </c>
      <c r="Q39" s="123"/>
      <c r="R39" s="6"/>
      <c r="S39" s="6"/>
      <c r="T39" s="25"/>
      <c r="U39" s="25"/>
      <c r="V39" s="25"/>
      <c r="W39" s="25"/>
      <c r="X39" s="25"/>
      <c r="Y39" s="25"/>
      <c r="Z39" s="25"/>
    </row>
    <row r="40" ht="7.5" customHeight="1">
      <c r="A40" s="25"/>
      <c r="B40" s="123"/>
      <c r="C40" s="579"/>
      <c r="D40" s="240"/>
      <c r="E40" s="241"/>
      <c r="F40" s="123"/>
      <c r="G40" s="579"/>
      <c r="H40" s="582" t="s">
        <v>1210</v>
      </c>
      <c r="I40" s="239"/>
      <c r="J40" s="123"/>
      <c r="N40" s="123"/>
      <c r="O40" s="584"/>
      <c r="P40" s="20"/>
      <c r="Q40" s="123"/>
      <c r="R40" s="6"/>
      <c r="S40" s="6"/>
      <c r="T40" s="25"/>
      <c r="U40" s="25"/>
      <c r="V40" s="25"/>
      <c r="W40" s="25"/>
      <c r="X40" s="25"/>
      <c r="Y40" s="25"/>
      <c r="Z40" s="25"/>
    </row>
    <row r="41" ht="7.5" customHeight="1">
      <c r="A41" s="25"/>
      <c r="B41" s="123"/>
      <c r="C41" s="579"/>
      <c r="D41" s="582" t="s">
        <v>1211</v>
      </c>
      <c r="E41" s="239"/>
      <c r="F41" s="123"/>
      <c r="G41" s="579"/>
      <c r="H41" s="240"/>
      <c r="I41" s="241"/>
      <c r="J41" s="123"/>
      <c r="N41" s="123"/>
      <c r="O41" s="584"/>
      <c r="P41" s="580" t="s">
        <v>1089</v>
      </c>
      <c r="Q41" s="123"/>
      <c r="R41" s="6"/>
      <c r="S41" s="6"/>
      <c r="T41" s="25"/>
      <c r="U41" s="25"/>
      <c r="V41" s="25"/>
      <c r="W41" s="25"/>
      <c r="X41" s="25"/>
      <c r="Y41" s="25"/>
      <c r="Z41" s="25"/>
    </row>
    <row r="42" ht="7.5" customHeight="1">
      <c r="A42" s="568"/>
      <c r="B42" s="123"/>
      <c r="C42" s="579"/>
      <c r="D42" s="240"/>
      <c r="E42" s="241"/>
      <c r="F42" s="123"/>
      <c r="G42" s="579"/>
      <c r="H42" s="582" t="s">
        <v>1212</v>
      </c>
      <c r="I42" s="239"/>
      <c r="J42" s="123"/>
      <c r="N42" s="123"/>
      <c r="O42" s="584"/>
      <c r="P42" s="20"/>
      <c r="Q42" s="123"/>
      <c r="R42" s="6"/>
      <c r="S42" s="6"/>
      <c r="T42" s="25"/>
      <c r="U42" s="25"/>
      <c r="V42" s="25"/>
      <c r="W42" s="25"/>
      <c r="X42" s="25"/>
      <c r="Y42" s="25"/>
      <c r="Z42" s="25"/>
    </row>
    <row r="43" ht="7.5" customHeight="1">
      <c r="A43" s="568"/>
      <c r="B43" s="123"/>
      <c r="C43" s="579"/>
      <c r="D43" s="582" t="s">
        <v>1213</v>
      </c>
      <c r="E43" s="239"/>
      <c r="F43" s="123"/>
      <c r="G43" s="579"/>
      <c r="H43" s="240"/>
      <c r="I43" s="241"/>
      <c r="J43" s="123"/>
      <c r="N43" s="123"/>
      <c r="O43" s="584"/>
      <c r="P43" s="580" t="s">
        <v>1092</v>
      </c>
      <c r="Q43" s="123"/>
      <c r="R43" s="6"/>
      <c r="S43" s="6"/>
      <c r="T43" s="25"/>
      <c r="U43" s="25"/>
      <c r="V43" s="25"/>
      <c r="W43" s="25"/>
      <c r="X43" s="25"/>
      <c r="Y43" s="25"/>
      <c r="Z43" s="25"/>
    </row>
    <row r="44" ht="7.5" customHeight="1">
      <c r="A44" s="568"/>
      <c r="B44" s="123"/>
      <c r="C44" s="579"/>
      <c r="D44" s="240"/>
      <c r="E44" s="241"/>
      <c r="F44" s="123"/>
      <c r="G44" s="579"/>
      <c r="H44" s="582" t="s">
        <v>1214</v>
      </c>
      <c r="I44" s="239"/>
      <c r="J44" s="123"/>
      <c r="N44" s="123"/>
      <c r="O44" s="584"/>
      <c r="P44" s="20"/>
      <c r="Q44" s="123"/>
      <c r="R44" s="6"/>
      <c r="S44" s="6"/>
      <c r="T44" s="6"/>
      <c r="U44" s="6"/>
      <c r="V44" s="6"/>
      <c r="W44" s="6"/>
      <c r="X44" s="6"/>
      <c r="Y44" s="6"/>
      <c r="Z44" s="6"/>
    </row>
    <row r="45" ht="7.5" customHeight="1">
      <c r="A45" s="568"/>
      <c r="B45" s="123"/>
      <c r="C45" s="627" t="s">
        <v>947</v>
      </c>
      <c r="D45" s="586" t="s">
        <v>1215</v>
      </c>
      <c r="E45" s="239"/>
      <c r="F45" s="123"/>
      <c r="G45" s="587"/>
      <c r="H45" s="589"/>
      <c r="I45" s="590"/>
      <c r="J45" s="123"/>
      <c r="N45" s="123"/>
      <c r="O45" s="584"/>
      <c r="P45" s="580" t="s">
        <v>1094</v>
      </c>
      <c r="Q45" s="123"/>
      <c r="R45" s="6"/>
      <c r="S45" s="6"/>
      <c r="T45" s="6"/>
      <c r="U45" s="6"/>
      <c r="V45" s="6"/>
      <c r="W45" s="6"/>
      <c r="X45" s="6"/>
      <c r="Y45" s="6"/>
      <c r="Z45" s="6"/>
    </row>
    <row r="46" ht="7.5" customHeight="1">
      <c r="A46" s="568"/>
      <c r="B46" s="123"/>
      <c r="C46" s="20"/>
      <c r="D46" s="356"/>
      <c r="E46" s="357"/>
      <c r="F46" s="123"/>
      <c r="G46" s="123"/>
      <c r="H46" s="123"/>
      <c r="I46" s="123"/>
      <c r="J46" s="123"/>
      <c r="N46" s="123"/>
      <c r="O46" s="584"/>
      <c r="P46" s="20"/>
      <c r="Q46" s="123"/>
      <c r="R46" s="6"/>
      <c r="S46" s="6"/>
      <c r="T46" s="6"/>
      <c r="U46" s="6"/>
      <c r="V46" s="6"/>
      <c r="W46" s="6"/>
      <c r="X46" s="6"/>
      <c r="Y46" s="6"/>
      <c r="Z46" s="6"/>
    </row>
    <row r="47" ht="7.5" customHeight="1">
      <c r="A47" s="568"/>
      <c r="B47" s="123"/>
      <c r="C47" s="579"/>
      <c r="D47" s="356"/>
      <c r="E47" s="357"/>
      <c r="F47" s="123"/>
      <c r="G47" s="630" t="s">
        <v>21</v>
      </c>
      <c r="H47" s="570" t="s">
        <v>1216</v>
      </c>
      <c r="I47" s="479"/>
      <c r="J47" s="123"/>
      <c r="N47" s="123"/>
      <c r="O47" s="584"/>
      <c r="P47" s="580" t="s">
        <v>1096</v>
      </c>
      <c r="Q47" s="123"/>
      <c r="R47" s="6"/>
      <c r="S47" s="6"/>
      <c r="T47" s="6"/>
      <c r="U47" s="6"/>
      <c r="V47" s="6"/>
      <c r="W47" s="6"/>
      <c r="X47" s="6"/>
      <c r="Y47" s="6"/>
      <c r="Z47" s="6"/>
    </row>
    <row r="48" ht="7.5" customHeight="1">
      <c r="A48" s="568"/>
      <c r="B48" s="123"/>
      <c r="C48" s="579"/>
      <c r="D48" s="356"/>
      <c r="E48" s="357"/>
      <c r="F48" s="123"/>
      <c r="G48" s="255"/>
      <c r="H48" s="575"/>
      <c r="I48" s="410"/>
      <c r="J48" s="123"/>
      <c r="N48" s="123"/>
      <c r="O48" s="584"/>
      <c r="P48" s="20"/>
      <c r="Q48" s="123"/>
      <c r="R48" s="6"/>
      <c r="S48" s="6"/>
      <c r="T48" s="6"/>
      <c r="U48" s="6"/>
      <c r="V48" s="6"/>
      <c r="W48" s="6"/>
      <c r="X48" s="6"/>
      <c r="Y48" s="6"/>
      <c r="Z48" s="6"/>
    </row>
    <row r="49" ht="7.5" customHeight="1">
      <c r="A49" s="568"/>
      <c r="B49" s="123"/>
      <c r="C49" s="579"/>
      <c r="D49" s="356"/>
      <c r="E49" s="357"/>
      <c r="F49" s="123"/>
      <c r="G49" s="583"/>
      <c r="H49" s="582" t="s">
        <v>1217</v>
      </c>
      <c r="I49" s="239"/>
      <c r="J49" s="123"/>
      <c r="N49" s="123"/>
      <c r="O49" s="584"/>
      <c r="P49" s="580" t="s">
        <v>1098</v>
      </c>
      <c r="Q49" s="123"/>
      <c r="R49" s="6"/>
      <c r="S49" s="6"/>
      <c r="T49" s="6"/>
      <c r="U49" s="6"/>
      <c r="V49" s="6"/>
      <c r="W49" s="6"/>
      <c r="X49" s="6"/>
      <c r="Y49" s="6"/>
      <c r="Z49" s="6"/>
    </row>
    <row r="50" ht="7.5" customHeight="1">
      <c r="A50" s="568"/>
      <c r="B50" s="123"/>
      <c r="C50" s="579"/>
      <c r="D50" s="356"/>
      <c r="E50" s="357"/>
      <c r="F50" s="123"/>
      <c r="G50" s="588"/>
      <c r="H50" s="589"/>
      <c r="I50" s="590"/>
      <c r="J50" s="123"/>
      <c r="K50" s="123"/>
      <c r="L50" s="123"/>
      <c r="M50" s="123"/>
      <c r="N50" s="123"/>
      <c r="O50" s="588"/>
      <c r="P50" s="98"/>
      <c r="Q50" s="123"/>
      <c r="R50" s="6"/>
      <c r="S50" s="6"/>
      <c r="T50" s="6"/>
      <c r="U50" s="6"/>
      <c r="V50" s="6"/>
      <c r="W50" s="6"/>
      <c r="X50" s="6"/>
      <c r="Y50" s="6"/>
      <c r="Z50" s="6"/>
    </row>
    <row r="51" ht="7.5" customHeight="1">
      <c r="A51" s="568"/>
      <c r="B51" s="123"/>
      <c r="C51" s="587"/>
      <c r="D51" s="589"/>
      <c r="E51" s="590"/>
      <c r="F51" s="123"/>
      <c r="G51" s="123"/>
      <c r="H51" s="123"/>
      <c r="I51" s="123"/>
      <c r="J51" s="123"/>
      <c r="K51" s="123"/>
      <c r="L51" s="123"/>
      <c r="M51" s="123"/>
      <c r="N51" s="123"/>
      <c r="O51" s="126"/>
      <c r="Q51" s="123"/>
      <c r="R51" s="6"/>
      <c r="S51" s="6"/>
      <c r="T51" s="6"/>
      <c r="U51" s="6"/>
      <c r="V51" s="6"/>
      <c r="W51" s="6"/>
      <c r="X51" s="6"/>
      <c r="Y51" s="6"/>
      <c r="Z51" s="6"/>
    </row>
    <row r="52" ht="7.5" customHeight="1">
      <c r="A52" s="568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6"/>
      <c r="Q52" s="123"/>
      <c r="R52" s="6"/>
      <c r="S52" s="6"/>
      <c r="T52" s="6"/>
      <c r="U52" s="6"/>
      <c r="V52" s="6"/>
      <c r="W52" s="6"/>
      <c r="X52" s="6"/>
      <c r="Y52" s="6"/>
      <c r="Z52" s="6"/>
    </row>
    <row r="53" ht="7.5" customHeight="1">
      <c r="A53" s="568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6"/>
      <c r="Q53" s="123"/>
      <c r="R53" s="6"/>
      <c r="S53" s="6"/>
      <c r="T53" s="6"/>
      <c r="U53" s="6"/>
      <c r="V53" s="6"/>
      <c r="W53" s="6"/>
      <c r="X53" s="6"/>
      <c r="Y53" s="6"/>
      <c r="Z53" s="6"/>
    </row>
    <row r="54" ht="7.5" customHeight="1">
      <c r="A54" s="568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Q54" s="123"/>
      <c r="R54" s="6"/>
      <c r="S54" s="6"/>
      <c r="T54" s="6"/>
      <c r="U54" s="6"/>
      <c r="V54" s="6"/>
      <c r="W54" s="6"/>
      <c r="X54" s="6"/>
      <c r="Y54" s="6"/>
      <c r="Z54" s="6"/>
    </row>
    <row r="55" ht="7.5" customHeight="1">
      <c r="A55" s="568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6"/>
      <c r="S55" s="6"/>
      <c r="T55" s="6"/>
      <c r="U55" s="6"/>
      <c r="V55" s="6"/>
      <c r="W55" s="6"/>
      <c r="X55" s="6"/>
      <c r="Y55" s="6"/>
      <c r="Z55" s="6"/>
    </row>
    <row r="56" ht="7.5" customHeight="1">
      <c r="A56" s="568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6"/>
      <c r="P56" s="126"/>
      <c r="Q56" s="123"/>
      <c r="R56" s="6"/>
      <c r="S56" s="6"/>
      <c r="T56" s="6"/>
      <c r="U56" s="6"/>
      <c r="V56" s="6"/>
      <c r="W56" s="6"/>
      <c r="X56" s="6"/>
      <c r="Y56" s="6"/>
      <c r="Z56" s="6"/>
    </row>
    <row r="57" ht="7.5" customHeight="1">
      <c r="A57" s="568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6"/>
      <c r="P57" s="126"/>
      <c r="Q57" s="123"/>
      <c r="R57" s="6"/>
      <c r="S57" s="6"/>
      <c r="T57" s="6"/>
      <c r="U57" s="6"/>
      <c r="V57" s="6"/>
      <c r="W57" s="6"/>
      <c r="X57" s="6"/>
      <c r="Y57" s="6"/>
      <c r="Z57" s="6"/>
    </row>
    <row r="58" ht="7.5" customHeight="1">
      <c r="A58" s="568"/>
      <c r="B58" s="123"/>
      <c r="C58" s="144"/>
      <c r="D58" s="144"/>
      <c r="E58" s="144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6"/>
      <c r="S58" s="6"/>
      <c r="T58" s="6"/>
      <c r="U58" s="6"/>
      <c r="V58" s="6"/>
      <c r="W58" s="6"/>
      <c r="X58" s="6"/>
      <c r="Y58" s="6"/>
      <c r="Z58" s="6"/>
    </row>
    <row r="59" ht="11.25" customHeight="1">
      <c r="A59" s="1"/>
      <c r="B59" s="597"/>
      <c r="C59" s="330"/>
      <c r="D59" s="484" t="s">
        <v>4</v>
      </c>
      <c r="E59" s="484"/>
      <c r="F59" s="484"/>
      <c r="G59" s="484"/>
      <c r="H59" s="484"/>
      <c r="I59" s="484"/>
      <c r="J59" s="484"/>
      <c r="K59" s="484"/>
      <c r="L59" s="484"/>
      <c r="M59" s="484"/>
      <c r="N59" s="484"/>
      <c r="O59" s="484"/>
      <c r="P59" s="598" t="s">
        <v>43</v>
      </c>
      <c r="Q59" s="32"/>
      <c r="R59" s="6"/>
      <c r="S59" s="25"/>
      <c r="T59" s="25"/>
      <c r="U59" s="25"/>
      <c r="V59" s="25"/>
      <c r="W59" s="25"/>
      <c r="X59" s="25"/>
      <c r="Y59" s="25"/>
      <c r="Z59" s="25"/>
    </row>
    <row r="60" ht="11.25" customHeight="1">
      <c r="A60" s="1"/>
      <c r="B60" s="599"/>
      <c r="C60" s="599"/>
      <c r="D60" s="599"/>
      <c r="E60" s="599"/>
      <c r="F60" s="599"/>
      <c r="G60" s="599"/>
      <c r="H60" s="599"/>
      <c r="I60" s="599"/>
      <c r="J60" s="599"/>
      <c r="K60" s="599"/>
      <c r="L60" s="599"/>
      <c r="M60" s="599"/>
      <c r="N60" s="599"/>
      <c r="O60" s="599"/>
      <c r="P60" s="132"/>
      <c r="Q60" s="132"/>
      <c r="R60" s="6"/>
      <c r="S60" s="25"/>
      <c r="T60" s="25"/>
      <c r="U60" s="25"/>
      <c r="V60" s="25"/>
      <c r="W60" s="25"/>
      <c r="X60" s="25"/>
      <c r="Y60" s="25"/>
      <c r="Z60" s="25"/>
    </row>
    <row r="61" ht="11.25" customHeight="1">
      <c r="A61" s="1"/>
      <c r="B61" s="58" t="s">
        <v>1218</v>
      </c>
      <c r="R61" s="6"/>
      <c r="S61" s="25"/>
      <c r="T61" s="25"/>
      <c r="U61" s="25"/>
      <c r="V61" s="25"/>
      <c r="W61" s="25"/>
      <c r="X61" s="25"/>
      <c r="Y61" s="25"/>
      <c r="Z61" s="2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O4:O5"/>
    <mergeCell ref="P4:P5"/>
    <mergeCell ref="L6:M7"/>
    <mergeCell ref="P6:P7"/>
    <mergeCell ref="L8:M9"/>
    <mergeCell ref="P8:P9"/>
    <mergeCell ref="L10:M11"/>
    <mergeCell ref="P10:P11"/>
    <mergeCell ref="P12:P13"/>
    <mergeCell ref="L26:M27"/>
    <mergeCell ref="L28:M29"/>
    <mergeCell ref="L33:M34"/>
    <mergeCell ref="L35:M36"/>
    <mergeCell ref="L37:M38"/>
    <mergeCell ref="L12:M13"/>
    <mergeCell ref="L14:M15"/>
    <mergeCell ref="L16:M17"/>
    <mergeCell ref="L18:M19"/>
    <mergeCell ref="L20:M21"/>
    <mergeCell ref="L22:M23"/>
    <mergeCell ref="L24:M25"/>
    <mergeCell ref="D14:E15"/>
    <mergeCell ref="D16:E17"/>
    <mergeCell ref="D18:E19"/>
    <mergeCell ref="D20:E21"/>
    <mergeCell ref="C22:C23"/>
    <mergeCell ref="D22:E28"/>
    <mergeCell ref="C29:E31"/>
    <mergeCell ref="D43:E44"/>
    <mergeCell ref="D45:E51"/>
    <mergeCell ref="C33:C34"/>
    <mergeCell ref="D33:E34"/>
    <mergeCell ref="D35:E36"/>
    <mergeCell ref="D37:E38"/>
    <mergeCell ref="D39:E40"/>
    <mergeCell ref="D41:E42"/>
    <mergeCell ref="C45:C46"/>
    <mergeCell ref="P41:P42"/>
    <mergeCell ref="P43:P44"/>
    <mergeCell ref="P45:P46"/>
    <mergeCell ref="P28:P29"/>
    <mergeCell ref="P30:P33"/>
    <mergeCell ref="O31:O32"/>
    <mergeCell ref="O35:O36"/>
    <mergeCell ref="P35:P36"/>
    <mergeCell ref="P37:P38"/>
    <mergeCell ref="P39:P40"/>
    <mergeCell ref="P47:P48"/>
    <mergeCell ref="P49:P50"/>
    <mergeCell ref="P59:Q60"/>
    <mergeCell ref="P14:P15"/>
    <mergeCell ref="P16:P17"/>
    <mergeCell ref="P18:P19"/>
    <mergeCell ref="P20:P21"/>
    <mergeCell ref="P22:P23"/>
    <mergeCell ref="P24:P25"/>
    <mergeCell ref="P26:P27"/>
    <mergeCell ref="K4:K5"/>
    <mergeCell ref="L4:M5"/>
    <mergeCell ref="B1:H1"/>
    <mergeCell ref="L1:Q1"/>
    <mergeCell ref="B2:Q2"/>
    <mergeCell ref="C4:C5"/>
    <mergeCell ref="D4:E5"/>
    <mergeCell ref="G4:G5"/>
    <mergeCell ref="D6:E7"/>
    <mergeCell ref="H4:I5"/>
    <mergeCell ref="H6:H7"/>
    <mergeCell ref="D8:E9"/>
    <mergeCell ref="G9:G10"/>
    <mergeCell ref="H9:I10"/>
    <mergeCell ref="D10:E11"/>
    <mergeCell ref="D12:E13"/>
    <mergeCell ref="H11:I12"/>
    <mergeCell ref="H13:I14"/>
    <mergeCell ref="H15:I16"/>
    <mergeCell ref="H17:I18"/>
    <mergeCell ref="H19:I20"/>
    <mergeCell ref="H21:I22"/>
    <mergeCell ref="H23:I24"/>
    <mergeCell ref="H25:I26"/>
    <mergeCell ref="H27:I28"/>
    <mergeCell ref="G29:G31"/>
    <mergeCell ref="H29:I32"/>
    <mergeCell ref="K31:K32"/>
    <mergeCell ref="L31:M32"/>
    <mergeCell ref="G34:G35"/>
    <mergeCell ref="H47:I48"/>
    <mergeCell ref="H49:I50"/>
    <mergeCell ref="B61:Q61"/>
    <mergeCell ref="H34:I35"/>
    <mergeCell ref="H36:I37"/>
    <mergeCell ref="H38:I39"/>
    <mergeCell ref="H40:I41"/>
    <mergeCell ref="H42:I43"/>
    <mergeCell ref="H44:I45"/>
    <mergeCell ref="G47:G48"/>
  </mergeCells>
  <printOptions/>
  <pageMargins bottom="0.0" footer="0.0" header="0.0" left="0.31496062992125984" right="0.31496062992125984" top="0.0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hidden="1" min="1" max="1" width="12.86"/>
    <col customWidth="1" min="2" max="3" width="14.29"/>
    <col customWidth="1" min="4" max="4" width="11.43"/>
    <col customWidth="1" min="5" max="5" width="6.0"/>
    <col customWidth="1" hidden="1" min="6" max="6" width="9.71"/>
    <col customWidth="1" min="7" max="7" width="9.71"/>
    <col customWidth="1" hidden="1" min="8" max="8" width="9.71"/>
    <col customWidth="1" min="9" max="9" width="9.71"/>
    <col customWidth="1" hidden="1" min="10" max="10" width="9.71"/>
    <col customWidth="1" min="11" max="11" width="9.71"/>
    <col customWidth="1" hidden="1" min="12" max="12" width="9.71"/>
    <col customWidth="1" min="13" max="13" width="9.71"/>
    <col customWidth="1" hidden="1" min="14" max="14" width="9.71"/>
    <col customWidth="1" min="15" max="15" width="9.71"/>
    <col customWidth="1" hidden="1" min="16" max="16" width="9.71"/>
    <col customWidth="1" min="17" max="17" width="9.71"/>
    <col customWidth="1" min="18" max="18" width="2.0"/>
    <col customWidth="1" min="19" max="19" width="32.71"/>
    <col customWidth="1" hidden="1" min="20" max="20" width="3.57"/>
    <col customWidth="1" hidden="1" min="21" max="24" width="3.71"/>
    <col customWidth="1" hidden="1" min="25" max="31" width="9.14"/>
  </cols>
  <sheetData>
    <row r="1" ht="61.5" customHeight="1">
      <c r="A1" s="1"/>
      <c r="B1" s="2"/>
      <c r="C1" s="3"/>
      <c r="D1" s="3"/>
      <c r="E1" s="631"/>
      <c r="F1" s="2"/>
      <c r="G1" s="515" t="s">
        <v>1219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6"/>
      <c r="U1" s="6"/>
      <c r="V1" s="6"/>
      <c r="W1" s="6"/>
      <c r="X1" s="6"/>
      <c r="Y1" s="6"/>
      <c r="Z1" s="6"/>
      <c r="AA1" s="6"/>
    </row>
    <row r="2" ht="34.5" customHeight="1">
      <c r="A2" s="1"/>
      <c r="B2" s="632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69"/>
      <c r="T2" s="6"/>
      <c r="U2" s="6"/>
      <c r="V2" s="6"/>
      <c r="W2" s="6"/>
      <c r="X2" s="6"/>
      <c r="Y2" s="6"/>
      <c r="Z2" s="6"/>
      <c r="AA2" s="6"/>
    </row>
    <row r="3" ht="7.5" customHeight="1">
      <c r="A3" s="1"/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4"/>
      <c r="R3" s="634"/>
      <c r="S3" s="633"/>
      <c r="T3" s="15"/>
      <c r="U3" s="15"/>
      <c r="V3" s="15"/>
      <c r="W3" s="15"/>
      <c r="X3" s="15"/>
      <c r="Y3" s="15"/>
      <c r="Z3" s="15"/>
      <c r="AA3" s="15"/>
    </row>
    <row r="4" ht="7.5" customHeight="1">
      <c r="A4" s="1"/>
      <c r="B4" s="635"/>
      <c r="C4" s="635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636"/>
      <c r="R4" s="636"/>
      <c r="S4" s="636"/>
      <c r="T4" s="15"/>
      <c r="U4" s="15"/>
      <c r="V4" s="15"/>
      <c r="W4" s="15"/>
      <c r="X4" s="15"/>
      <c r="Y4" s="15"/>
      <c r="Z4" s="15"/>
      <c r="AA4" s="15"/>
    </row>
    <row r="5" ht="7.5" customHeight="1">
      <c r="A5" s="1"/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6"/>
      <c r="R5" s="636"/>
      <c r="S5" s="636"/>
      <c r="T5" s="15"/>
      <c r="U5" s="15"/>
      <c r="V5" s="15"/>
      <c r="W5" s="15"/>
      <c r="X5" s="15"/>
      <c r="Y5" s="15"/>
      <c r="Z5" s="15"/>
      <c r="AA5" s="15"/>
    </row>
    <row r="6" ht="7.5" customHeight="1">
      <c r="A6" s="1"/>
      <c r="B6" s="637"/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8"/>
      <c r="R6" s="638"/>
      <c r="S6" s="638"/>
      <c r="T6" s="15"/>
      <c r="U6" s="15"/>
      <c r="V6" s="15"/>
      <c r="W6" s="15"/>
      <c r="X6" s="15"/>
      <c r="Y6" s="15"/>
      <c r="Z6" s="15"/>
      <c r="AA6" s="15"/>
    </row>
    <row r="7" ht="7.5" customHeight="1">
      <c r="A7" s="1"/>
      <c r="B7" s="637"/>
      <c r="C7" s="637"/>
      <c r="D7" s="637"/>
      <c r="E7" s="637"/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8"/>
      <c r="R7" s="638"/>
      <c r="S7" s="638"/>
      <c r="T7" s="25"/>
      <c r="U7" s="25"/>
      <c r="V7" s="25"/>
      <c r="W7" s="25"/>
      <c r="X7" s="25"/>
      <c r="Y7" s="25"/>
      <c r="Z7" s="25"/>
      <c r="AA7" s="25"/>
    </row>
    <row r="8" ht="7.5" customHeight="1">
      <c r="A8" s="1"/>
      <c r="B8" s="637"/>
      <c r="C8" s="637"/>
      <c r="D8" s="637"/>
      <c r="E8" s="637"/>
      <c r="F8" s="637"/>
      <c r="G8" s="637"/>
      <c r="H8" s="637"/>
      <c r="I8" s="637"/>
      <c r="J8" s="637"/>
      <c r="K8" s="637"/>
      <c r="L8" s="637"/>
      <c r="M8" s="637"/>
      <c r="N8" s="637"/>
      <c r="O8" s="637"/>
      <c r="P8" s="637"/>
      <c r="Q8" s="639"/>
      <c r="R8" s="639"/>
      <c r="S8" s="639"/>
      <c r="T8" s="25"/>
      <c r="U8" s="25"/>
      <c r="V8" s="25"/>
      <c r="W8" s="640"/>
      <c r="X8" s="641"/>
      <c r="Y8" s="641"/>
      <c r="Z8" s="25"/>
      <c r="AA8" s="25"/>
    </row>
    <row r="9" ht="7.5" customHeight="1">
      <c r="A9" s="1"/>
      <c r="B9" s="637"/>
      <c r="C9" s="637"/>
      <c r="G9" s="637"/>
      <c r="H9" s="637"/>
      <c r="I9" s="637"/>
      <c r="J9" s="637"/>
      <c r="K9" s="637"/>
      <c r="L9" s="637"/>
      <c r="M9" s="637"/>
      <c r="N9" s="637"/>
      <c r="O9" s="637"/>
      <c r="P9" s="637"/>
      <c r="Q9" s="639"/>
      <c r="R9" s="639"/>
      <c r="S9" s="639"/>
      <c r="T9" s="25"/>
      <c r="U9" s="25"/>
      <c r="V9" s="25"/>
      <c r="W9" s="640"/>
      <c r="X9" s="641"/>
      <c r="Y9" s="641"/>
      <c r="Z9" s="25"/>
      <c r="AA9" s="640"/>
    </row>
    <row r="10" ht="7.5" customHeight="1">
      <c r="A10" s="1"/>
      <c r="B10" s="637"/>
      <c r="C10" s="637"/>
      <c r="G10" s="637"/>
      <c r="H10" s="637"/>
      <c r="I10" s="637"/>
      <c r="J10" s="637"/>
      <c r="K10" s="637"/>
      <c r="L10" s="637"/>
      <c r="M10" s="637"/>
      <c r="N10" s="637"/>
      <c r="O10" s="637"/>
      <c r="P10" s="637"/>
      <c r="Q10" s="638"/>
      <c r="R10" s="638"/>
      <c r="S10" s="638"/>
      <c r="T10" s="25"/>
      <c r="U10" s="25"/>
      <c r="V10" s="25"/>
      <c r="W10" s="642"/>
      <c r="X10" s="642"/>
      <c r="Y10" s="642"/>
      <c r="Z10" s="25"/>
      <c r="AA10" s="640"/>
    </row>
    <row r="11" ht="7.5" customHeight="1">
      <c r="A11" s="1"/>
      <c r="B11" s="643" t="s">
        <v>1220</v>
      </c>
      <c r="T11" s="25"/>
      <c r="U11" s="25"/>
      <c r="V11" s="25"/>
      <c r="W11" s="642"/>
      <c r="X11" s="642"/>
      <c r="Y11" s="642"/>
      <c r="Z11" s="25"/>
      <c r="AA11" s="15"/>
    </row>
    <row r="12" ht="7.5" customHeight="1">
      <c r="A12" s="1"/>
      <c r="T12" s="25"/>
      <c r="U12" s="25"/>
      <c r="V12" s="25"/>
      <c r="W12" s="642"/>
      <c r="X12" s="642"/>
      <c r="Y12" s="642"/>
      <c r="Z12" s="25"/>
      <c r="AA12" s="25"/>
    </row>
    <row r="13" ht="7.5" customHeight="1">
      <c r="A13" s="1"/>
      <c r="T13" s="25"/>
      <c r="U13" s="25"/>
      <c r="V13" s="25"/>
      <c r="W13" s="642"/>
      <c r="X13" s="642"/>
      <c r="Y13" s="642"/>
      <c r="Z13" s="25"/>
      <c r="AA13" s="25"/>
    </row>
    <row r="14" ht="7.5" customHeight="1">
      <c r="A14" s="1"/>
      <c r="T14" s="25"/>
      <c r="U14" s="25"/>
      <c r="V14" s="25"/>
      <c r="W14" s="642"/>
      <c r="X14" s="642"/>
      <c r="Y14" s="642"/>
      <c r="Z14" s="25"/>
      <c r="AA14" s="25"/>
    </row>
    <row r="15" ht="7.5" customHeight="1">
      <c r="A15" s="1"/>
      <c r="T15" s="25"/>
      <c r="U15" s="25"/>
      <c r="V15" s="25"/>
      <c r="W15" s="642"/>
      <c r="X15" s="642"/>
      <c r="Y15" s="642"/>
      <c r="Z15" s="25"/>
      <c r="AA15" s="25"/>
    </row>
    <row r="16" ht="7.5" customHeight="1">
      <c r="A16" s="1"/>
      <c r="T16" s="6"/>
      <c r="U16" s="6"/>
      <c r="V16" s="6"/>
      <c r="W16" s="642"/>
      <c r="X16" s="642"/>
      <c r="Y16" s="642"/>
      <c r="Z16" s="6"/>
      <c r="AA16" s="25"/>
    </row>
    <row r="17" ht="7.5" customHeight="1">
      <c r="A17" s="1"/>
      <c r="T17" s="25"/>
      <c r="U17" s="25"/>
      <c r="V17" s="25"/>
      <c r="W17" s="642"/>
      <c r="X17" s="642"/>
      <c r="Y17" s="642"/>
      <c r="Z17" s="25"/>
      <c r="AA17" s="25"/>
    </row>
    <row r="18" ht="7.5" customHeight="1">
      <c r="A18" s="1"/>
      <c r="T18" s="25"/>
      <c r="U18" s="25"/>
      <c r="V18" s="25"/>
      <c r="W18" s="642"/>
      <c r="X18" s="642"/>
      <c r="Y18" s="642"/>
      <c r="Z18" s="25"/>
      <c r="AA18" s="25"/>
    </row>
    <row r="19" ht="7.5" customHeight="1">
      <c r="A19" s="1"/>
      <c r="T19" s="25"/>
      <c r="U19" s="25"/>
      <c r="V19" s="25"/>
      <c r="W19" s="642"/>
      <c r="X19" s="642"/>
      <c r="Y19" s="642"/>
      <c r="Z19" s="25"/>
      <c r="AA19" s="25"/>
    </row>
    <row r="20" ht="7.5" customHeight="1">
      <c r="A20" s="1"/>
      <c r="T20" s="25"/>
      <c r="U20" s="25"/>
      <c r="V20" s="25"/>
      <c r="W20" s="642"/>
      <c r="X20" s="642"/>
      <c r="Y20" s="642"/>
      <c r="Z20" s="25"/>
      <c r="AA20" s="25"/>
    </row>
    <row r="21" ht="7.5" customHeight="1">
      <c r="A21" s="1"/>
      <c r="T21" s="25"/>
      <c r="U21" s="25"/>
      <c r="V21" s="25"/>
      <c r="W21" s="642"/>
      <c r="X21" s="642"/>
      <c r="Y21" s="642"/>
      <c r="Z21" s="25"/>
      <c r="AA21" s="6"/>
    </row>
    <row r="22" ht="7.5" customHeight="1">
      <c r="A22" s="1"/>
      <c r="T22" s="25"/>
      <c r="U22" s="25"/>
      <c r="V22" s="25"/>
      <c r="W22" s="642"/>
      <c r="X22" s="642"/>
      <c r="Y22" s="642"/>
      <c r="Z22" s="25"/>
      <c r="AA22" s="25"/>
    </row>
    <row r="23" ht="7.5" customHeight="1">
      <c r="A23" s="1"/>
      <c r="T23" s="25"/>
      <c r="U23" s="25"/>
      <c r="V23" s="538"/>
      <c r="W23" s="642"/>
      <c r="X23" s="642"/>
      <c r="Y23" s="642"/>
      <c r="Z23" s="25"/>
      <c r="AA23" s="25"/>
    </row>
    <row r="24" ht="7.5" customHeight="1">
      <c r="A24" s="1"/>
      <c r="T24" s="6"/>
      <c r="U24" s="6"/>
      <c r="V24" s="6"/>
      <c r="W24" s="642"/>
      <c r="X24" s="642"/>
      <c r="Y24" s="642"/>
      <c r="Z24" s="6"/>
      <c r="AA24" s="25"/>
    </row>
    <row r="25" ht="7.5" customHeight="1">
      <c r="A25" s="1"/>
      <c r="T25" s="6"/>
      <c r="U25" s="6"/>
      <c r="V25" s="6"/>
      <c r="W25" s="642"/>
      <c r="X25" s="642"/>
      <c r="Y25" s="642"/>
      <c r="Z25" s="6"/>
      <c r="AA25" s="25"/>
    </row>
    <row r="26" ht="7.5" customHeight="1">
      <c r="A26" s="1"/>
      <c r="T26" s="6"/>
      <c r="U26" s="6"/>
      <c r="V26" s="6"/>
      <c r="W26" s="642"/>
      <c r="X26" s="642"/>
      <c r="Y26" s="642"/>
      <c r="Z26" s="6"/>
      <c r="AA26" s="25"/>
    </row>
    <row r="27" ht="7.5" customHeight="1">
      <c r="A27" s="1"/>
      <c r="T27" s="6"/>
      <c r="U27" s="6"/>
      <c r="V27" s="6"/>
      <c r="W27" s="642"/>
      <c r="X27" s="642"/>
      <c r="Y27" s="642"/>
      <c r="Z27" s="6"/>
      <c r="AA27" s="25"/>
    </row>
    <row r="28" ht="7.5" customHeight="1">
      <c r="A28" s="1"/>
      <c r="T28" s="6"/>
      <c r="U28" s="6"/>
      <c r="V28" s="6"/>
      <c r="W28" s="642"/>
      <c r="X28" s="642"/>
      <c r="Y28" s="642"/>
      <c r="Z28" s="6"/>
      <c r="AA28" s="25"/>
    </row>
    <row r="29" ht="7.5" customHeight="1">
      <c r="A29" s="1"/>
      <c r="T29" s="25"/>
      <c r="U29" s="25"/>
      <c r="V29" s="25"/>
      <c r="W29" s="642"/>
      <c r="X29" s="642"/>
      <c r="Y29" s="642"/>
      <c r="Z29" s="25"/>
      <c r="AA29" s="6"/>
    </row>
    <row r="30" ht="7.5" customHeight="1">
      <c r="A30" s="1"/>
      <c r="T30" s="25"/>
      <c r="U30" s="25"/>
      <c r="V30" s="25"/>
      <c r="W30" s="644"/>
      <c r="X30" s="645"/>
      <c r="Y30" s="645"/>
      <c r="Z30" s="25"/>
      <c r="AA30" s="6"/>
    </row>
    <row r="31" ht="7.5" customHeight="1">
      <c r="A31" s="1"/>
      <c r="T31" s="25"/>
      <c r="U31" s="25"/>
      <c r="V31" s="25"/>
      <c r="W31" s="644"/>
      <c r="X31" s="645"/>
      <c r="Y31" s="645"/>
      <c r="Z31" s="25"/>
      <c r="AA31" s="6"/>
    </row>
    <row r="32" ht="7.5" customHeight="1">
      <c r="A32" s="1"/>
      <c r="T32" s="25"/>
      <c r="U32" s="25"/>
      <c r="V32" s="25"/>
      <c r="W32" s="644"/>
      <c r="X32" s="645"/>
      <c r="Y32" s="645"/>
      <c r="Z32" s="25"/>
      <c r="AA32" s="6"/>
    </row>
    <row r="33" ht="7.5" customHeight="1">
      <c r="A33" s="1"/>
      <c r="T33" s="25"/>
      <c r="U33" s="25"/>
      <c r="V33" s="25"/>
      <c r="W33" s="644"/>
      <c r="X33" s="645"/>
      <c r="Y33" s="645"/>
      <c r="Z33" s="25"/>
      <c r="AA33" s="6"/>
    </row>
    <row r="34" ht="7.5" customHeight="1">
      <c r="A34" s="1"/>
      <c r="T34" s="25"/>
      <c r="U34" s="25"/>
      <c r="V34" s="25"/>
      <c r="W34" s="644"/>
      <c r="X34" s="645"/>
      <c r="Y34" s="645"/>
      <c r="Z34" s="25"/>
      <c r="AA34" s="6"/>
    </row>
    <row r="35" ht="7.5" customHeight="1">
      <c r="A35" s="1"/>
      <c r="T35" s="25"/>
      <c r="U35" s="25"/>
      <c r="V35" s="538"/>
      <c r="W35" s="646"/>
      <c r="X35" s="647"/>
      <c r="Y35" s="239"/>
      <c r="Z35" s="25"/>
      <c r="AA35" s="648"/>
      <c r="AB35" s="197"/>
    </row>
    <row r="36" ht="7.5" customHeight="1">
      <c r="A36" s="1"/>
      <c r="T36" s="25"/>
      <c r="U36" s="25"/>
      <c r="V36" s="538"/>
      <c r="W36" s="24"/>
      <c r="X36" s="356"/>
      <c r="Y36" s="357"/>
      <c r="Z36" s="25"/>
      <c r="AA36" s="24"/>
    </row>
    <row r="37" ht="7.5" customHeight="1">
      <c r="A37" s="1"/>
      <c r="T37" s="25"/>
      <c r="U37" s="25"/>
      <c r="V37" s="538"/>
      <c r="W37" s="24"/>
      <c r="X37" s="356"/>
      <c r="Y37" s="357"/>
      <c r="Z37" s="25"/>
      <c r="AA37" s="24"/>
    </row>
    <row r="38" ht="7.5" customHeight="1">
      <c r="A38" s="1"/>
      <c r="T38" s="25"/>
      <c r="U38" s="25"/>
      <c r="V38" s="538"/>
      <c r="W38" s="24"/>
      <c r="X38" s="356"/>
      <c r="Y38" s="357"/>
      <c r="Z38" s="25"/>
      <c r="AA38" s="24"/>
    </row>
    <row r="39" ht="7.5" customHeight="1">
      <c r="A39" s="1"/>
      <c r="T39" s="25"/>
      <c r="U39" s="25"/>
      <c r="V39" s="538"/>
      <c r="W39" s="24"/>
      <c r="X39" s="356"/>
      <c r="Y39" s="357"/>
      <c r="Z39" s="25"/>
      <c r="AA39" s="24"/>
    </row>
    <row r="40" ht="7.5" customHeight="1">
      <c r="A40" s="1"/>
      <c r="T40" s="25"/>
      <c r="U40" s="25"/>
      <c r="V40" s="538"/>
      <c r="W40" s="24"/>
      <c r="X40" s="356"/>
      <c r="Y40" s="357"/>
      <c r="Z40" s="25"/>
      <c r="AA40" s="24"/>
    </row>
    <row r="41" ht="7.5" customHeight="1">
      <c r="A41" s="1"/>
      <c r="T41" s="25"/>
      <c r="U41" s="25"/>
      <c r="V41" s="538"/>
      <c r="W41" s="24"/>
      <c r="X41" s="356"/>
      <c r="Y41" s="357"/>
      <c r="Z41" s="25"/>
      <c r="AA41" s="24"/>
    </row>
    <row r="42" ht="7.5" customHeight="1">
      <c r="A42" s="1"/>
      <c r="T42" s="25"/>
      <c r="U42" s="25"/>
      <c r="V42" s="25"/>
      <c r="W42" s="20"/>
      <c r="X42" s="240"/>
      <c r="Y42" s="241"/>
      <c r="Z42" s="25"/>
      <c r="AA42" s="20"/>
    </row>
    <row r="43" ht="7.5" customHeight="1">
      <c r="A43" s="1"/>
      <c r="T43" s="6"/>
      <c r="U43" s="6"/>
      <c r="V43" s="25"/>
      <c r="W43" s="646"/>
      <c r="X43" s="647"/>
      <c r="Y43" s="239"/>
      <c r="Z43" s="6"/>
      <c r="AA43" s="6"/>
      <c r="AB43" s="642"/>
      <c r="AC43" s="642"/>
      <c r="AD43" s="649"/>
      <c r="AE43" s="642"/>
    </row>
    <row r="44" ht="7.5" customHeight="1">
      <c r="A44" s="1"/>
      <c r="T44" s="6"/>
      <c r="U44" s="6"/>
      <c r="V44" s="6"/>
      <c r="W44" s="20"/>
      <c r="X44" s="240"/>
      <c r="Y44" s="241"/>
      <c r="Z44" s="6"/>
      <c r="AA44" s="648"/>
      <c r="AB44" s="650"/>
      <c r="AC44" s="43"/>
      <c r="AD44" s="43"/>
      <c r="AE44" s="239"/>
    </row>
    <row r="45" ht="7.5" customHeight="1">
      <c r="A45" s="1"/>
      <c r="T45" s="6"/>
      <c r="U45" s="6"/>
      <c r="V45" s="6"/>
      <c r="W45" s="6"/>
      <c r="X45" s="6"/>
      <c r="Y45" s="6"/>
      <c r="Z45" s="6"/>
      <c r="AA45" s="20"/>
      <c r="AB45" s="240"/>
      <c r="AC45" s="27"/>
      <c r="AD45" s="27"/>
      <c r="AE45" s="241"/>
    </row>
    <row r="46" ht="7.5" customHeight="1">
      <c r="A46" s="1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ht="7.5" customHeight="1">
      <c r="A47" s="1"/>
      <c r="F47" s="637"/>
      <c r="G47" s="637"/>
      <c r="H47" s="637"/>
      <c r="I47" s="637"/>
      <c r="J47" s="637"/>
      <c r="K47" s="637"/>
      <c r="L47" s="637"/>
      <c r="M47" s="637"/>
      <c r="N47" s="637"/>
      <c r="O47" s="637"/>
      <c r="P47" s="637"/>
      <c r="Q47" s="636"/>
      <c r="R47" s="636"/>
      <c r="S47" s="63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ht="7.5" customHeight="1">
      <c r="A48" s="1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7"/>
      <c r="P48" s="637"/>
      <c r="Q48" s="636"/>
      <c r="R48" s="636"/>
      <c r="S48" s="63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ht="7.5" customHeight="1">
      <c r="A49" s="1"/>
      <c r="B49" s="637"/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7"/>
      <c r="O49" s="637"/>
      <c r="P49" s="637"/>
      <c r="Q49" s="636"/>
      <c r="R49" s="636"/>
      <c r="S49" s="63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7.5" customHeight="1">
      <c r="A50" s="1"/>
      <c r="B50" s="637"/>
      <c r="C50" s="637"/>
      <c r="D50" s="637"/>
      <c r="E50" s="637"/>
      <c r="F50" s="637"/>
      <c r="G50" s="637"/>
      <c r="H50" s="637"/>
      <c r="I50" s="637"/>
      <c r="J50" s="637"/>
      <c r="K50" s="637"/>
      <c r="L50" s="637"/>
      <c r="M50" s="637"/>
      <c r="N50" s="637"/>
      <c r="O50" s="637"/>
      <c r="P50" s="637"/>
      <c r="Q50" s="636"/>
      <c r="R50" s="636"/>
      <c r="S50" s="63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ht="7.5" customHeight="1">
      <c r="A51" s="1"/>
      <c r="B51" s="637"/>
      <c r="C51" s="637"/>
      <c r="D51" s="637"/>
      <c r="E51" s="637"/>
      <c r="F51" s="637"/>
      <c r="G51" s="637"/>
      <c r="H51" s="637"/>
      <c r="I51" s="637"/>
      <c r="J51" s="637"/>
      <c r="K51" s="637"/>
      <c r="L51" s="637"/>
      <c r="M51" s="637"/>
      <c r="N51" s="637"/>
      <c r="O51" s="637"/>
      <c r="P51" s="637"/>
      <c r="Q51" s="636"/>
      <c r="R51" s="636"/>
      <c r="S51" s="63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ht="7.5" customHeight="1">
      <c r="A52" s="1"/>
      <c r="B52" s="637"/>
      <c r="C52" s="637"/>
      <c r="D52" s="637"/>
      <c r="E52" s="637"/>
      <c r="F52" s="637"/>
      <c r="G52" s="637"/>
      <c r="H52" s="637"/>
      <c r="I52" s="637"/>
      <c r="J52" s="637"/>
      <c r="K52" s="637"/>
      <c r="L52" s="637"/>
      <c r="M52" s="637"/>
      <c r="N52" s="637"/>
      <c r="O52" s="637"/>
      <c r="P52" s="637"/>
      <c r="Q52" s="636"/>
      <c r="R52" s="636"/>
      <c r="S52" s="636"/>
      <c r="T52" s="6"/>
      <c r="U52" s="6"/>
      <c r="V52" s="6"/>
      <c r="W52" s="648"/>
      <c r="X52" s="650"/>
      <c r="Y52" s="239"/>
      <c r="Z52" s="6"/>
      <c r="AA52" s="6"/>
      <c r="AB52" s="6"/>
      <c r="AC52" s="6"/>
      <c r="AD52" s="6"/>
      <c r="AE52" s="6"/>
    </row>
    <row r="53" ht="7.5" customHeight="1">
      <c r="A53" s="1"/>
      <c r="B53" s="637"/>
      <c r="C53" s="637"/>
      <c r="D53" s="637"/>
      <c r="E53" s="637"/>
      <c r="F53" s="637"/>
      <c r="G53" s="637"/>
      <c r="H53" s="637"/>
      <c r="I53" s="637"/>
      <c r="J53" s="637"/>
      <c r="K53" s="637"/>
      <c r="L53" s="637"/>
      <c r="M53" s="637"/>
      <c r="N53" s="637"/>
      <c r="O53" s="637"/>
      <c r="P53" s="637"/>
      <c r="Q53" s="636"/>
      <c r="R53" s="636"/>
      <c r="S53" s="636"/>
      <c r="T53" s="6"/>
      <c r="U53" s="6"/>
      <c r="V53" s="6"/>
      <c r="W53" s="20"/>
      <c r="X53" s="240"/>
      <c r="Y53" s="241"/>
      <c r="Z53" s="6"/>
      <c r="AA53" s="6"/>
      <c r="AB53" s="6"/>
      <c r="AC53" s="6"/>
      <c r="AD53" s="6"/>
      <c r="AE53" s="6"/>
    </row>
    <row r="54" ht="7.5" customHeight="1">
      <c r="A54" s="1"/>
      <c r="B54" s="637"/>
      <c r="C54" s="637"/>
      <c r="D54" s="637"/>
      <c r="E54" s="637"/>
      <c r="F54" s="637"/>
      <c r="G54" s="637"/>
      <c r="H54" s="637"/>
      <c r="I54" s="637"/>
      <c r="J54" s="637"/>
      <c r="K54" s="637"/>
      <c r="L54" s="637"/>
      <c r="M54" s="637"/>
      <c r="N54" s="637"/>
      <c r="O54" s="637"/>
      <c r="P54" s="637"/>
      <c r="Q54" s="636"/>
      <c r="R54" s="636"/>
      <c r="S54" s="636"/>
      <c r="T54" s="6"/>
      <c r="U54" s="6"/>
      <c r="V54" s="6"/>
      <c r="W54" s="646"/>
      <c r="X54" s="647"/>
      <c r="Y54" s="239"/>
      <c r="Z54" s="6"/>
      <c r="AA54" s="6"/>
      <c r="AB54" s="6"/>
      <c r="AC54" s="6"/>
      <c r="AD54" s="6"/>
      <c r="AE54" s="6"/>
    </row>
    <row r="55" ht="7.5" customHeight="1">
      <c r="A55" s="1"/>
      <c r="B55" s="637"/>
      <c r="C55" s="637"/>
      <c r="D55" s="637"/>
      <c r="E55" s="637"/>
      <c r="F55" s="637"/>
      <c r="G55" s="637"/>
      <c r="H55" s="637"/>
      <c r="I55" s="637"/>
      <c r="J55" s="637"/>
      <c r="K55" s="637"/>
      <c r="L55" s="637"/>
      <c r="M55" s="637"/>
      <c r="N55" s="637"/>
      <c r="O55" s="637"/>
      <c r="P55" s="637"/>
      <c r="Q55" s="636"/>
      <c r="R55" s="636"/>
      <c r="S55" s="636"/>
      <c r="T55" s="6"/>
      <c r="U55" s="6"/>
      <c r="V55" s="6"/>
      <c r="W55" s="20"/>
      <c r="X55" s="240"/>
      <c r="Y55" s="241"/>
      <c r="Z55" s="6"/>
      <c r="AA55" s="6"/>
      <c r="AB55" s="6"/>
      <c r="AC55" s="6"/>
      <c r="AD55" s="6"/>
      <c r="AE55" s="6"/>
    </row>
    <row r="56" ht="7.5" customHeight="1">
      <c r="A56" s="1"/>
      <c r="B56" s="637"/>
      <c r="C56" s="637"/>
      <c r="D56" s="637"/>
      <c r="E56" s="637"/>
      <c r="F56" s="637"/>
      <c r="G56" s="637"/>
      <c r="H56" s="637"/>
      <c r="I56" s="637"/>
      <c r="J56" s="637"/>
      <c r="K56" s="637"/>
      <c r="L56" s="637"/>
      <c r="M56" s="637"/>
      <c r="N56" s="637"/>
      <c r="O56" s="637"/>
      <c r="P56" s="637"/>
      <c r="Q56" s="636"/>
      <c r="R56" s="636"/>
      <c r="S56" s="636"/>
      <c r="T56" s="6"/>
      <c r="U56" s="6"/>
      <c r="V56" s="6"/>
      <c r="W56" s="646"/>
      <c r="X56" s="647"/>
      <c r="Y56" s="239"/>
      <c r="Z56" s="6"/>
      <c r="AA56" s="6"/>
      <c r="AB56" s="6"/>
      <c r="AC56" s="6"/>
      <c r="AD56" s="6"/>
      <c r="AE56" s="6"/>
    </row>
    <row r="57" ht="7.5" customHeight="1">
      <c r="A57" s="1"/>
      <c r="B57" s="637"/>
      <c r="C57" s="637"/>
      <c r="D57" s="637"/>
      <c r="E57" s="637"/>
      <c r="F57" s="637"/>
      <c r="G57" s="637"/>
      <c r="H57" s="637"/>
      <c r="I57" s="637"/>
      <c r="J57" s="637"/>
      <c r="K57" s="637"/>
      <c r="L57" s="637"/>
      <c r="M57" s="637"/>
      <c r="N57" s="637"/>
      <c r="O57" s="637"/>
      <c r="P57" s="637"/>
      <c r="Q57" s="636"/>
      <c r="R57" s="636"/>
      <c r="S57" s="636"/>
      <c r="T57" s="6"/>
      <c r="U57" s="6"/>
      <c r="V57" s="6"/>
      <c r="W57" s="20"/>
      <c r="X57" s="240"/>
      <c r="Y57" s="241"/>
      <c r="Z57" s="6"/>
      <c r="AA57" s="6"/>
      <c r="AB57" s="6"/>
      <c r="AC57" s="6"/>
      <c r="AD57" s="6"/>
      <c r="AE57" s="6"/>
    </row>
    <row r="58" ht="7.5" customHeight="1">
      <c r="A58" s="1"/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2"/>
      <c r="R58" s="653"/>
      <c r="S58" s="654"/>
      <c r="T58" s="6"/>
      <c r="U58" s="6"/>
      <c r="V58" s="6"/>
      <c r="W58" s="644"/>
      <c r="X58" s="655"/>
      <c r="Y58" s="195"/>
      <c r="Z58" s="6"/>
      <c r="AA58" s="6"/>
      <c r="AB58" s="6"/>
      <c r="AC58" s="6"/>
      <c r="AD58" s="6"/>
      <c r="AE58" s="6"/>
    </row>
    <row r="59" ht="11.25" customHeight="1">
      <c r="A59" s="1"/>
      <c r="B59" s="52"/>
      <c r="C59" s="484" t="s">
        <v>4</v>
      </c>
      <c r="D59" s="484"/>
      <c r="E59" s="484"/>
      <c r="F59" s="484"/>
      <c r="G59" s="484"/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598" t="s">
        <v>43</v>
      </c>
      <c r="T59" s="656"/>
      <c r="U59" s="25"/>
      <c r="V59" s="25"/>
      <c r="W59" s="644"/>
      <c r="X59" s="655"/>
      <c r="Y59" s="195"/>
      <c r="Z59" s="25"/>
      <c r="AA59" s="25"/>
      <c r="AB59" s="25"/>
      <c r="AC59" s="25"/>
      <c r="AD59" s="25"/>
      <c r="AE59" s="25"/>
    </row>
    <row r="60" ht="11.25" customHeight="1">
      <c r="A60" s="1"/>
      <c r="B60" s="657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132"/>
      <c r="T60" s="656"/>
      <c r="U60" s="6"/>
      <c r="V60" s="6"/>
      <c r="W60" s="646"/>
      <c r="X60" s="647"/>
      <c r="Y60" s="239"/>
      <c r="Z60" s="6"/>
      <c r="AA60" s="6"/>
      <c r="AB60" s="6"/>
      <c r="AC60" s="6"/>
      <c r="AD60" s="6"/>
      <c r="AE60" s="6"/>
    </row>
    <row r="61" ht="11.25" customHeight="1">
      <c r="A61" s="1"/>
      <c r="B61" s="52"/>
      <c r="C61" s="352" t="s">
        <v>1221</v>
      </c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25"/>
      <c r="U61" s="25"/>
      <c r="V61" s="25"/>
      <c r="W61" s="20"/>
      <c r="X61" s="240"/>
      <c r="Y61" s="241"/>
      <c r="Z61" s="25"/>
      <c r="AA61" s="25"/>
      <c r="AB61" s="25"/>
      <c r="AC61" s="25"/>
      <c r="AD61" s="25"/>
      <c r="AE61" s="2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A35:AA42"/>
    <mergeCell ref="AA44:AA45"/>
    <mergeCell ref="B1:D1"/>
    <mergeCell ref="G1:S1"/>
    <mergeCell ref="B2:S2"/>
    <mergeCell ref="B11:S46"/>
    <mergeCell ref="X35:Y42"/>
    <mergeCell ref="AB35:AE42"/>
    <mergeCell ref="X43:Y44"/>
    <mergeCell ref="AB44:AE45"/>
    <mergeCell ref="X56:Y57"/>
    <mergeCell ref="X58:Y58"/>
    <mergeCell ref="S59:S60"/>
    <mergeCell ref="X59:Y59"/>
    <mergeCell ref="W60:W61"/>
    <mergeCell ref="X60:Y61"/>
    <mergeCell ref="C61:S61"/>
    <mergeCell ref="W35:W42"/>
    <mergeCell ref="W43:W44"/>
    <mergeCell ref="W52:W53"/>
    <mergeCell ref="X52:Y53"/>
    <mergeCell ref="W54:W55"/>
    <mergeCell ref="X54:Y55"/>
    <mergeCell ref="W56:W57"/>
  </mergeCells>
  <printOptions/>
  <pageMargins bottom="0.0" footer="0.0" header="0.0" left="0.7874015748031497" right="0.0" top="0.0"/>
  <pageSetup paperSize="9" scale="9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