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E:\estudos\Excell DIO\Projeto\"/>
    </mc:Choice>
  </mc:AlternateContent>
  <xr:revisionPtr revIDLastSave="0" documentId="13_ncr:1_{0E7875BB-56D6-4C6C-BB0A-1F5A827A99D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APP" sheetId="1" r:id="rId1"/>
    <sheet name="TABELA APOIO" sheetId="2" state="hidden" r:id="rId2"/>
  </sheets>
  <definedNames>
    <definedName name="Aporte">APP!$D$19</definedName>
    <definedName name="patrimonio">APP!$D$22</definedName>
    <definedName name="QTD_anos">APP!$D$20</definedName>
    <definedName name="rendimento_carteira">APP!$D$15</definedName>
    <definedName name="salario">APP!$D$14</definedName>
    <definedName name="sugestao_invest">APP!$D$16</definedName>
    <definedName name="Taxa_Mes">APP!$D$21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4" i="1" l="1"/>
  <c r="D16" i="1"/>
  <c r="C38" i="1"/>
  <c r="C39" i="1"/>
  <c r="C40" i="1"/>
  <c r="C41" i="1"/>
  <c r="C42" i="1"/>
  <c r="C37" i="1"/>
  <c r="B26" i="2"/>
  <c r="B25" i="2"/>
  <c r="B24" i="2"/>
  <c r="B23" i="2"/>
  <c r="B22" i="2"/>
  <c r="B21" i="2"/>
  <c r="B12" i="2"/>
  <c r="B17" i="2"/>
  <c r="B16" i="2"/>
  <c r="B15" i="2"/>
  <c r="B14" i="2"/>
  <c r="B13" i="2"/>
  <c r="B4" i="2"/>
  <c r="B5" i="2"/>
  <c r="B6" i="2"/>
  <c r="B7" i="2"/>
  <c r="B8" i="2"/>
  <c r="B3" i="2"/>
  <c r="C27" i="1"/>
  <c r="D27" i="1" s="1"/>
  <c r="C28" i="1"/>
  <c r="D28" i="1" s="1"/>
  <c r="C29" i="1"/>
  <c r="D29" i="1" s="1"/>
  <c r="C30" i="1"/>
  <c r="D30" i="1" s="1"/>
  <c r="C31" i="1"/>
  <c r="D31" i="1" s="1"/>
  <c r="C26" i="1"/>
  <c r="D26" i="1" s="1"/>
  <c r="D22" i="1"/>
  <c r="D23" i="1" s="1"/>
  <c r="D37" i="1" l="1"/>
  <c r="D38" i="1"/>
  <c r="D42" i="1"/>
  <c r="D41" i="1"/>
  <c r="D40" i="1"/>
  <c r="D39" i="1"/>
  <c r="D43" i="1" l="1"/>
</calcChain>
</file>

<file path=xl/sharedStrings.xml><?xml version="1.0" encoding="utf-8"?>
<sst xmlns="http://schemas.openxmlformats.org/spreadsheetml/2006/main" count="78" uniqueCount="34">
  <si>
    <t>INVESTIMENTO MENSAL</t>
  </si>
  <si>
    <t>CENÁRIOS</t>
  </si>
  <si>
    <t>DIVIDENDO</t>
  </si>
  <si>
    <t xml:space="preserve">      Quanto investir por mês?</t>
  </si>
  <si>
    <t xml:space="preserve">      Por quantos anos?</t>
  </si>
  <si>
    <t xml:space="preserve">      Taxa de Rendimento Mensal?</t>
  </si>
  <si>
    <t xml:space="preserve">      Patrimônio acumulado?</t>
  </si>
  <si>
    <t xml:space="preserve">      Dividendos mensais?</t>
  </si>
  <si>
    <t xml:space="preserve">      salário</t>
  </si>
  <si>
    <t xml:space="preserve">      rendimento carteira</t>
  </si>
  <si>
    <t xml:space="preserve">      sugestão de investimento</t>
  </si>
  <si>
    <t xml:space="preserve">      Quanto em 1 ano ?</t>
  </si>
  <si>
    <t xml:space="preserve">      Quanto em 2 ano ?</t>
  </si>
  <si>
    <t xml:space="preserve">      Quanto em 5 ano ?</t>
  </si>
  <si>
    <t xml:space="preserve">      Quanto em 10 ano ?</t>
  </si>
  <si>
    <t xml:space="preserve">      Quanto em 15 ano ?</t>
  </si>
  <si>
    <t xml:space="preserve">      Quanto em 20 ano ?</t>
  </si>
  <si>
    <t>CONFIGURAÇÕES</t>
  </si>
  <si>
    <t>AGRESSIVO</t>
  </si>
  <si>
    <t>CONSERVADOR</t>
  </si>
  <si>
    <t>VALOR A SER INVESTIDO POR MÊS</t>
  </si>
  <si>
    <t>PERFIL</t>
  </si>
  <si>
    <t>TIPO DE FII</t>
  </si>
  <si>
    <t xml:space="preserve">PAPEL </t>
  </si>
  <si>
    <t>TIJOLO</t>
  </si>
  <si>
    <t>Percentual Sugerido</t>
  </si>
  <si>
    <t>Valores</t>
  </si>
  <si>
    <t>HIBRIDOS</t>
  </si>
  <si>
    <t>FOFs</t>
  </si>
  <si>
    <t>DESENVOLVIMENTO</t>
  </si>
  <si>
    <t>HOTELARIAS</t>
  </si>
  <si>
    <t>%</t>
  </si>
  <si>
    <t>CHAVE</t>
  </si>
  <si>
    <t>MODERADO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</si>
</sst>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70" formatCode="&quot;R$&quot;\ #,##0.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Lucida Bright"/>
      <family val="1"/>
    </font>
    <font>
      <sz val="14"/>
      <color theme="1"/>
      <name val="Microsoft Himalaya"/>
    </font>
  </fonts>
  <fills count="6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</fills>
  <borders count="2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medium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medium">
        <color theme="1"/>
      </bottom>
      <diagonal/>
    </border>
    <border>
      <left style="medium">
        <color theme="0" tint="-0.14993743705557422"/>
      </left>
      <right style="thin">
        <color theme="0"/>
      </right>
      <top style="medium">
        <color theme="0" tint="-0.14993743705557422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medium">
        <color theme="0" tint="-0.14993743705557422"/>
      </top>
      <bottom style="thin">
        <color theme="0"/>
      </bottom>
      <diagonal/>
    </border>
    <border>
      <left style="thin">
        <color theme="0"/>
      </left>
      <right style="medium">
        <color theme="0" tint="-0.14993743705557422"/>
      </right>
      <top style="medium">
        <color theme="0" tint="-0.14993743705557422"/>
      </top>
      <bottom style="thin">
        <color theme="0"/>
      </bottom>
      <diagonal/>
    </border>
    <border>
      <left style="medium">
        <color theme="0" tint="-0.14993743705557422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medium">
        <color theme="0" tint="-0.14993743705557422"/>
      </right>
      <top style="thin">
        <color theme="0"/>
      </top>
      <bottom style="thin">
        <color theme="0"/>
      </bottom>
      <diagonal/>
    </border>
    <border>
      <left style="medium">
        <color theme="0" tint="-0.14993743705557422"/>
      </left>
      <right style="thin">
        <color theme="0"/>
      </right>
      <top style="thin">
        <color theme="0"/>
      </top>
      <bottom style="medium">
        <color theme="0" tint="-0.1499374370555742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theme="0" tint="-0.14993743705557422"/>
      </bottom>
      <diagonal/>
    </border>
    <border>
      <left style="thin">
        <color theme="0"/>
      </left>
      <right style="medium">
        <color theme="0" tint="-0.14993743705557422"/>
      </right>
      <top style="thin">
        <color theme="0"/>
      </top>
      <bottom style="medium">
        <color theme="0" tint="-0.14993743705557422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double">
        <color rgb="FF3F3F3F"/>
      </right>
      <top style="thin">
        <color indexed="64"/>
      </top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 style="thin">
        <color indexed="64"/>
      </top>
      <bottom style="double">
        <color rgb="FF3F3F3F"/>
      </bottom>
      <diagonal/>
    </border>
    <border>
      <left style="double">
        <color rgb="FF3F3F3F"/>
      </left>
      <right style="thin">
        <color indexed="64"/>
      </right>
      <top style="thin">
        <color indexed="64"/>
      </top>
      <bottom style="double">
        <color rgb="FF3F3F3F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rgb="FF3F3F3F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1" applyNumberFormat="0" applyAlignment="0" applyProtection="0"/>
  </cellStyleXfs>
  <cellXfs count="49">
    <xf numFmtId="0" fontId="0" fillId="0" borderId="0" xfId="0"/>
    <xf numFmtId="0" fontId="4" fillId="0" borderId="0" xfId="0" applyFont="1"/>
    <xf numFmtId="0" fontId="0" fillId="0" borderId="0" xfId="0" applyBorder="1"/>
    <xf numFmtId="170" fontId="1" fillId="0" borderId="6" xfId="1" applyNumberFormat="1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10" fontId="1" fillId="0" borderId="6" xfId="2" applyNumberFormat="1" applyFont="1" applyBorder="1" applyAlignment="1">
      <alignment horizontal="center" vertical="center"/>
    </xf>
    <xf numFmtId="170" fontId="1" fillId="4" borderId="6" xfId="0" applyNumberFormat="1" applyFont="1" applyFill="1" applyBorder="1" applyAlignment="1">
      <alignment horizontal="center" vertical="center"/>
    </xf>
    <xf numFmtId="170" fontId="1" fillId="4" borderId="8" xfId="0" applyNumberFormat="1" applyFont="1" applyFill="1" applyBorder="1" applyAlignment="1">
      <alignment horizontal="center" vertical="center"/>
    </xf>
    <xf numFmtId="0" fontId="6" fillId="3" borderId="9" xfId="0" applyFont="1" applyFill="1" applyBorder="1" applyAlignment="1">
      <alignment horizontal="left" vertical="center"/>
    </xf>
    <xf numFmtId="0" fontId="6" fillId="3" borderId="10" xfId="0" applyFont="1" applyFill="1" applyBorder="1" applyAlignment="1">
      <alignment horizontal="left" vertical="center"/>
    </xf>
    <xf numFmtId="0" fontId="5" fillId="3" borderId="11" xfId="0" applyFont="1" applyFill="1" applyBorder="1" applyAlignment="1">
      <alignment vertical="center"/>
    </xf>
    <xf numFmtId="170" fontId="1" fillId="4" borderId="13" xfId="1" applyNumberFormat="1" applyFont="1" applyFill="1" applyBorder="1" applyAlignment="1">
      <alignment horizontal="center" vertical="center"/>
    </xf>
    <xf numFmtId="170" fontId="1" fillId="4" borderId="14" xfId="1" applyNumberFormat="1" applyFont="1" applyFill="1" applyBorder="1" applyAlignment="1">
      <alignment horizontal="center" vertical="center"/>
    </xf>
    <xf numFmtId="170" fontId="1" fillId="4" borderId="16" xfId="1" applyNumberFormat="1" applyFont="1" applyFill="1" applyBorder="1" applyAlignment="1">
      <alignment horizontal="center" vertical="center"/>
    </xf>
    <xf numFmtId="170" fontId="1" fillId="4" borderId="17" xfId="1" applyNumberFormat="1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18" xfId="0" applyFont="1" applyFill="1" applyBorder="1" applyAlignment="1">
      <alignment horizontal="center" vertical="center"/>
    </xf>
    <xf numFmtId="0" fontId="8" fillId="5" borderId="0" xfId="0" applyFont="1" applyFill="1" applyBorder="1"/>
    <xf numFmtId="0" fontId="9" fillId="4" borderId="0" xfId="0" applyFont="1" applyFill="1" applyBorder="1"/>
    <xf numFmtId="0" fontId="9" fillId="4" borderId="12" xfId="0" applyFont="1" applyFill="1" applyBorder="1"/>
    <xf numFmtId="0" fontId="9" fillId="4" borderId="15" xfId="0" applyFont="1" applyFill="1" applyBorder="1"/>
    <xf numFmtId="0" fontId="9" fillId="0" borderId="5" xfId="0" applyFont="1" applyBorder="1" applyAlignment="1"/>
    <xf numFmtId="0" fontId="9" fillId="0" borderId="2" xfId="0" applyFont="1" applyBorder="1" applyAlignment="1"/>
    <xf numFmtId="0" fontId="9" fillId="4" borderId="5" xfId="0" applyFont="1" applyFill="1" applyBorder="1" applyAlignment="1"/>
    <xf numFmtId="0" fontId="9" fillId="4" borderId="2" xfId="0" applyFont="1" applyFill="1" applyBorder="1" applyAlignment="1"/>
    <xf numFmtId="0" fontId="9" fillId="4" borderId="7" xfId="0" applyFont="1" applyFill="1" applyBorder="1" applyAlignment="1"/>
    <xf numFmtId="0" fontId="9" fillId="4" borderId="19" xfId="0" applyFont="1" applyFill="1" applyBorder="1" applyAlignment="1"/>
    <xf numFmtId="170" fontId="9" fillId="4" borderId="5" xfId="1" applyNumberFormat="1" applyFont="1" applyFill="1" applyBorder="1" applyAlignment="1">
      <alignment horizontal="left" vertical="center"/>
    </xf>
    <xf numFmtId="170" fontId="9" fillId="4" borderId="2" xfId="1" applyNumberFormat="1" applyFont="1" applyFill="1" applyBorder="1" applyAlignment="1">
      <alignment horizontal="left" vertical="center"/>
    </xf>
    <xf numFmtId="170" fontId="9" fillId="4" borderId="7" xfId="0" applyNumberFormat="1" applyFont="1" applyFill="1" applyBorder="1" applyAlignment="1">
      <alignment horizontal="left" vertical="center"/>
    </xf>
    <xf numFmtId="170" fontId="9" fillId="4" borderId="19" xfId="0" applyNumberFormat="1" applyFont="1" applyFill="1" applyBorder="1" applyAlignment="1">
      <alignment horizontal="left" vertical="center"/>
    </xf>
    <xf numFmtId="0" fontId="7" fillId="5" borderId="0" xfId="0" applyFont="1" applyFill="1" applyAlignment="1">
      <alignment horizontal="center"/>
    </xf>
    <xf numFmtId="0" fontId="3" fillId="0" borderId="20" xfId="0" applyFont="1" applyBorder="1" applyAlignment="1">
      <alignment horizontal="center" vertical="center"/>
    </xf>
    <xf numFmtId="0" fontId="0" fillId="0" borderId="20" xfId="0" applyBorder="1"/>
    <xf numFmtId="9" fontId="0" fillId="0" borderId="20" xfId="2" applyFont="1" applyBorder="1"/>
    <xf numFmtId="170" fontId="0" fillId="4" borderId="0" xfId="1" applyNumberFormat="1" applyFont="1" applyFill="1" applyAlignment="1">
      <alignment horizontal="center"/>
    </xf>
    <xf numFmtId="0" fontId="2" fillId="2" borderId="21" xfId="3" applyBorder="1"/>
    <xf numFmtId="0" fontId="2" fillId="2" borderId="22" xfId="3" applyBorder="1"/>
    <xf numFmtId="0" fontId="2" fillId="2" borderId="23" xfId="3" applyBorder="1"/>
    <xf numFmtId="0" fontId="0" fillId="4" borderId="24" xfId="0" applyFill="1" applyBorder="1"/>
    <xf numFmtId="0" fontId="0" fillId="4" borderId="25" xfId="0" applyFill="1" applyBorder="1"/>
    <xf numFmtId="0" fontId="0" fillId="0" borderId="26" xfId="0" applyBorder="1"/>
    <xf numFmtId="9" fontId="0" fillId="0" borderId="26" xfId="2" applyFont="1" applyBorder="1"/>
    <xf numFmtId="170" fontId="0" fillId="0" borderId="26" xfId="1" applyNumberFormat="1" applyFont="1" applyBorder="1" applyAlignment="1">
      <alignment horizontal="center"/>
    </xf>
    <xf numFmtId="170" fontId="0" fillId="0" borderId="20" xfId="1" applyNumberFormat="1" applyFont="1" applyBorder="1" applyAlignment="1">
      <alignment horizontal="center"/>
    </xf>
    <xf numFmtId="0" fontId="0" fillId="0" borderId="27" xfId="0" applyBorder="1"/>
    <xf numFmtId="9" fontId="0" fillId="0" borderId="27" xfId="2" applyFont="1" applyBorder="1"/>
    <xf numFmtId="44" fontId="0" fillId="4" borderId="28" xfId="1" applyFont="1" applyFill="1" applyBorder="1"/>
  </cellXfs>
  <cellStyles count="4">
    <cellStyle name="Célula de Verificação" xfId="3" builtinId="23"/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APP!$C$36</c:f>
              <c:strCache>
                <c:ptCount val="1"/>
                <c:pt idx="0">
                  <c:v>Percentual Sugerido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38D3-45A4-9CB0-3E209D5C672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APP!$B$37:$B$42</c:f>
              <c:strCache>
                <c:ptCount val="6"/>
                <c:pt idx="0">
                  <c:v>PAPEL </c:v>
                </c:pt>
                <c:pt idx="1">
                  <c:v>TIJOLO</c:v>
                </c:pt>
                <c:pt idx="2">
                  <c:v>HIBRIDOS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APP!$C$37:$C$42</c:f>
              <c:numCache>
                <c:formatCode>0%</c:formatCode>
                <c:ptCount val="6"/>
                <c:pt idx="0">
                  <c:v>0.32</c:v>
                </c:pt>
                <c:pt idx="1">
                  <c:v>0.4</c:v>
                </c:pt>
                <c:pt idx="2">
                  <c:v>0.08</c:v>
                </c:pt>
                <c:pt idx="3">
                  <c:v>0.1</c:v>
                </c:pt>
                <c:pt idx="4">
                  <c:v>0.05</c:v>
                </c:pt>
                <c:pt idx="5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D3-45A4-9CB0-3E209D5C67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487974</xdr:colOff>
      <xdr:row>0</xdr:row>
      <xdr:rowOff>161192</xdr:rowOff>
    </xdr:from>
    <xdr:to>
      <xdr:col>4</xdr:col>
      <xdr:colOff>915865</xdr:colOff>
      <xdr:row>11</xdr:row>
      <xdr:rowOff>36634</xdr:rowOff>
    </xdr:to>
    <xdr:pic>
      <xdr:nvPicPr>
        <xdr:cNvPr id="3" name="Imagem 2" descr="Calculadora de Investimentos 2025 com Simulador de Rentabilidade do FDR  Atualizada">
          <a:extLst>
            <a:ext uri="{FF2B5EF4-FFF2-40B4-BE49-F238E27FC236}">
              <a16:creationId xmlns:a16="http://schemas.microsoft.com/office/drawing/2014/main" id="{1E18E3C6-0B39-7134-E699-DC223D31387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3" t="24378" r="-83" b="33974"/>
        <a:stretch/>
      </xdr:blipFill>
      <xdr:spPr bwMode="auto">
        <a:xfrm>
          <a:off x="487974" y="161192"/>
          <a:ext cx="6076949" cy="1970942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10203</xdr:colOff>
      <xdr:row>43</xdr:row>
      <xdr:rowOff>148998</xdr:rowOff>
    </xdr:from>
    <xdr:to>
      <xdr:col>3</xdr:col>
      <xdr:colOff>972909</xdr:colOff>
      <xdr:row>58</xdr:row>
      <xdr:rowOff>115662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B1DA2F1-6494-F1F0-31B1-29E6D0F36A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2:G53"/>
  <sheetViews>
    <sheetView showGridLines="0" tabSelected="1" topLeftCell="A4" zoomScale="120" zoomScaleNormal="120" zoomScaleSheetLayoutView="50" workbookViewId="0">
      <selection activeCell="E61" sqref="E61"/>
    </sheetView>
  </sheetViews>
  <sheetFormatPr defaultColWidth="0" defaultRowHeight="15" x14ac:dyDescent="0.25"/>
  <cols>
    <col min="1" max="1" width="8.85546875" customWidth="1"/>
    <col min="2" max="2" width="34.140625" bestFit="1" customWidth="1"/>
    <col min="3" max="3" width="27" customWidth="1"/>
    <col min="4" max="4" width="14.5703125" bestFit="1" customWidth="1"/>
    <col min="5" max="5" width="17.85546875" customWidth="1"/>
    <col min="6" max="7" width="4.85546875" hidden="1" customWidth="1"/>
    <col min="8" max="11" width="9.140625" hidden="1" customWidth="1"/>
    <col min="12" max="16384" width="9.140625" hidden="1"/>
  </cols>
  <sheetData>
    <row r="12" spans="2:4" ht="15.75" thickBot="1" x14ac:dyDescent="0.3"/>
    <row r="13" spans="2:4" ht="23.25" x14ac:dyDescent="0.25">
      <c r="B13" s="16" t="s">
        <v>17</v>
      </c>
      <c r="C13" s="17"/>
      <c r="D13" s="15"/>
    </row>
    <row r="14" spans="2:4" ht="21" x14ac:dyDescent="0.25">
      <c r="B14" s="28" t="s">
        <v>8</v>
      </c>
      <c r="C14" s="29"/>
      <c r="D14" s="3">
        <v>7000</v>
      </c>
    </row>
    <row r="15" spans="2:4" ht="21" x14ac:dyDescent="0.25">
      <c r="B15" s="28" t="s">
        <v>9</v>
      </c>
      <c r="C15" s="29"/>
      <c r="D15" s="5">
        <v>1.2E-2</v>
      </c>
    </row>
    <row r="16" spans="2:4" ht="21.75" thickBot="1" x14ac:dyDescent="0.3">
      <c r="B16" s="30" t="s">
        <v>10</v>
      </c>
      <c r="C16" s="31"/>
      <c r="D16" s="7">
        <f>salario*25%</f>
        <v>1750</v>
      </c>
    </row>
    <row r="17" spans="1:4" s="2" customFormat="1" ht="15.75" thickBot="1" x14ac:dyDescent="0.3"/>
    <row r="18" spans="1:4" ht="30.75" customHeight="1" x14ac:dyDescent="0.25">
      <c r="B18" s="16" t="s">
        <v>0</v>
      </c>
      <c r="C18" s="17"/>
      <c r="D18" s="15"/>
    </row>
    <row r="19" spans="1:4" ht="21" x14ac:dyDescent="0.45">
      <c r="B19" s="22" t="s">
        <v>3</v>
      </c>
      <c r="C19" s="23"/>
      <c r="D19" s="3">
        <v>1750</v>
      </c>
    </row>
    <row r="20" spans="1:4" ht="21" x14ac:dyDescent="0.45">
      <c r="B20" s="22" t="s">
        <v>4</v>
      </c>
      <c r="C20" s="23"/>
      <c r="D20" s="4">
        <v>10</v>
      </c>
    </row>
    <row r="21" spans="1:4" ht="21" x14ac:dyDescent="0.45">
      <c r="B21" s="22" t="s">
        <v>5</v>
      </c>
      <c r="C21" s="23"/>
      <c r="D21" s="5">
        <v>1.2E-2</v>
      </c>
    </row>
    <row r="22" spans="1:4" ht="21" x14ac:dyDescent="0.45">
      <c r="B22" s="24" t="s">
        <v>6</v>
      </c>
      <c r="C22" s="25"/>
      <c r="D22" s="6">
        <f>FV(Taxa_Mes,QTD_anos*12,-Aporte)</f>
        <v>464431.44202895742</v>
      </c>
    </row>
    <row r="23" spans="1:4" ht="21.75" thickBot="1" x14ac:dyDescent="0.5">
      <c r="B23" s="26" t="s">
        <v>7</v>
      </c>
      <c r="C23" s="27"/>
      <c r="D23" s="7">
        <f>patrimonio*rendimento_carteira</f>
        <v>5573.1773043474896</v>
      </c>
    </row>
    <row r="24" spans="1:4" ht="15.75" thickBot="1" x14ac:dyDescent="0.3"/>
    <row r="25" spans="1:4" ht="23.25" x14ac:dyDescent="0.25">
      <c r="B25" s="8" t="s">
        <v>1</v>
      </c>
      <c r="C25" s="9"/>
      <c r="D25" s="10" t="s">
        <v>2</v>
      </c>
    </row>
    <row r="26" spans="1:4" ht="21" x14ac:dyDescent="0.45">
      <c r="A26" s="1">
        <v>1</v>
      </c>
      <c r="B26" s="20" t="s">
        <v>11</v>
      </c>
      <c r="C26" s="11">
        <f>FV(rendimento_carteira,$A26*12,-Aporte)</f>
        <v>22442.966026627098</v>
      </c>
      <c r="D26" s="12">
        <f>C26*rendimento_carteira</f>
        <v>269.31559231952519</v>
      </c>
    </row>
    <row r="27" spans="1:4" ht="21" x14ac:dyDescent="0.45">
      <c r="A27" s="1">
        <v>2</v>
      </c>
      <c r="B27" s="20" t="s">
        <v>12</v>
      </c>
      <c r="C27" s="11">
        <f>FV(rendimento_carteira,$A27*12,-Aporte)</f>
        <v>48339.783875464549</v>
      </c>
      <c r="D27" s="12">
        <f>C27*rendimento_carteira</f>
        <v>580.07740650557457</v>
      </c>
    </row>
    <row r="28" spans="1:4" ht="21" x14ac:dyDescent="0.45">
      <c r="A28" s="1">
        <v>5</v>
      </c>
      <c r="B28" s="20" t="s">
        <v>13</v>
      </c>
      <c r="C28" s="11">
        <f>FV(rendimento_carteira,$A28*12,-Aporte)</f>
        <v>152490.22659279912</v>
      </c>
      <c r="D28" s="12">
        <f>C28*rendimento_carteira</f>
        <v>1829.8827191135895</v>
      </c>
    </row>
    <row r="29" spans="1:4" ht="21" x14ac:dyDescent="0.45">
      <c r="A29" s="1">
        <v>10</v>
      </c>
      <c r="B29" s="20" t="s">
        <v>14</v>
      </c>
      <c r="C29" s="11">
        <f>FV(rendimento_carteira,$A29*12,-Aporte)</f>
        <v>464431.44202895742</v>
      </c>
      <c r="D29" s="12">
        <f>C29*rendimento_carteira</f>
        <v>5573.1773043474896</v>
      </c>
    </row>
    <row r="30" spans="1:4" ht="21" x14ac:dyDescent="0.45">
      <c r="A30" s="1">
        <v>15</v>
      </c>
      <c r="B30" s="20" t="s">
        <v>15</v>
      </c>
      <c r="C30" s="11">
        <f>FV(rendimento_carteira,$A30*12,-Aporte)</f>
        <v>1102553.1371827819</v>
      </c>
      <c r="D30" s="12">
        <f>C30*rendimento_carteira</f>
        <v>13230.637646193383</v>
      </c>
    </row>
    <row r="31" spans="1:4" ht="21.75" thickBot="1" x14ac:dyDescent="0.5">
      <c r="A31" s="1">
        <v>20</v>
      </c>
      <c r="B31" s="21" t="s">
        <v>16</v>
      </c>
      <c r="C31" s="13">
        <f>FV(rendimento_carteira,$A31*12,-Aporte)</f>
        <v>2407925.0395671511</v>
      </c>
      <c r="D31" s="14">
        <f>C31*rendimento_carteira</f>
        <v>28895.100474805815</v>
      </c>
    </row>
    <row r="33" spans="2:4" ht="18.75" x14ac:dyDescent="0.3">
      <c r="B33" s="18" t="s">
        <v>21</v>
      </c>
      <c r="C33" s="32" t="s">
        <v>33</v>
      </c>
      <c r="D33" s="32"/>
    </row>
    <row r="34" spans="2:4" ht="21" x14ac:dyDescent="0.45">
      <c r="B34" s="19" t="s">
        <v>20</v>
      </c>
      <c r="C34" s="36">
        <f>Aporte</f>
        <v>1750</v>
      </c>
      <c r="D34" s="36"/>
    </row>
    <row r="36" spans="2:4" ht="15.75" thickBot="1" x14ac:dyDescent="0.3">
      <c r="B36" s="37" t="s">
        <v>22</v>
      </c>
      <c r="C36" s="38" t="s">
        <v>25</v>
      </c>
      <c r="D36" s="39" t="s">
        <v>26</v>
      </c>
    </row>
    <row r="37" spans="2:4" ht="15.75" thickTop="1" x14ac:dyDescent="0.25">
      <c r="B37" s="42" t="s">
        <v>23</v>
      </c>
      <c r="C37" s="43">
        <f>VLOOKUP($C$33&amp;"-"&amp;B37,'TABELA APOIO'!$B:$E,4,FALSE)</f>
        <v>0.32</v>
      </c>
      <c r="D37" s="44">
        <f>$C$34*C37</f>
        <v>560</v>
      </c>
    </row>
    <row r="38" spans="2:4" x14ac:dyDescent="0.25">
      <c r="B38" s="34" t="s">
        <v>24</v>
      </c>
      <c r="C38" s="35">
        <f>VLOOKUP($C$33&amp;"-"&amp;B38,'TABELA APOIO'!$B:$E,4,FALSE)</f>
        <v>0.4</v>
      </c>
      <c r="D38" s="45">
        <f t="shared" ref="D38:D42" si="0">$C$34*C38</f>
        <v>700</v>
      </c>
    </row>
    <row r="39" spans="2:4" x14ac:dyDescent="0.25">
      <c r="B39" s="34" t="s">
        <v>27</v>
      </c>
      <c r="C39" s="35">
        <f>VLOOKUP($C$33&amp;"-"&amp;B39,'TABELA APOIO'!$B:$E,4,FALSE)</f>
        <v>0.08</v>
      </c>
      <c r="D39" s="45">
        <f t="shared" si="0"/>
        <v>140</v>
      </c>
    </row>
    <row r="40" spans="2:4" x14ac:dyDescent="0.25">
      <c r="B40" s="34" t="s">
        <v>28</v>
      </c>
      <c r="C40" s="35">
        <f>VLOOKUP($C$33&amp;"-"&amp;B40,'TABELA APOIO'!$B:$E,4,FALSE)</f>
        <v>0.1</v>
      </c>
      <c r="D40" s="45">
        <f t="shared" si="0"/>
        <v>175</v>
      </c>
    </row>
    <row r="41" spans="2:4" x14ac:dyDescent="0.25">
      <c r="B41" s="34" t="s">
        <v>29</v>
      </c>
      <c r="C41" s="35">
        <f>VLOOKUP($C$33&amp;"-"&amp;B41,'TABELA APOIO'!$B:$E,4,FALSE)</f>
        <v>0.05</v>
      </c>
      <c r="D41" s="45">
        <f t="shared" si="0"/>
        <v>87.5</v>
      </c>
    </row>
    <row r="42" spans="2:4" x14ac:dyDescent="0.25">
      <c r="B42" s="46" t="s">
        <v>30</v>
      </c>
      <c r="C42" s="47">
        <f>VLOOKUP($C$33&amp;"-"&amp;B42,'TABELA APOIO'!$B:$E,4,FALSE)</f>
        <v>0.05</v>
      </c>
      <c r="D42" s="45">
        <f t="shared" si="0"/>
        <v>87.5</v>
      </c>
    </row>
    <row r="43" spans="2:4" x14ac:dyDescent="0.25">
      <c r="B43" s="40"/>
      <c r="C43" s="41"/>
      <c r="D43" s="48">
        <f>SUM(D37:D42)</f>
        <v>1750</v>
      </c>
    </row>
    <row r="49" customFormat="1" x14ac:dyDescent="0.25"/>
    <row r="50" customFormat="1" x14ac:dyDescent="0.25"/>
    <row r="51" customFormat="1" x14ac:dyDescent="0.25"/>
    <row r="52" customFormat="1" x14ac:dyDescent="0.25"/>
    <row r="53" customFormat="1" x14ac:dyDescent="0.25"/>
  </sheetData>
  <mergeCells count="13">
    <mergeCell ref="C33:D33"/>
    <mergeCell ref="C34:D34"/>
    <mergeCell ref="B18:D18"/>
    <mergeCell ref="B13:D13"/>
    <mergeCell ref="B16:C16"/>
    <mergeCell ref="B15:C15"/>
    <mergeCell ref="B14:C14"/>
    <mergeCell ref="B25:C25"/>
    <mergeCell ref="B19:C19"/>
    <mergeCell ref="B20:C20"/>
    <mergeCell ref="B21:C21"/>
    <mergeCell ref="B22:C22"/>
    <mergeCell ref="B23:C23"/>
  </mergeCells>
  <dataValidations count="1">
    <dataValidation type="list" allowBlank="1" showInputMessage="1" showErrorMessage="1" sqref="C33:D33" xr:uid="{853007A3-6694-4A54-A035-49533E0391E6}">
      <formula1>"CONSERVADOR,MODERADO,AGRESSIVO"</formula1>
    </dataValidation>
  </dataValidations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D64AB-C084-4B80-802F-FA471B7C99CD}">
  <dimension ref="B2:E26"/>
  <sheetViews>
    <sheetView showGridLines="0" workbookViewId="0">
      <selection activeCell="J4" sqref="J4"/>
    </sheetView>
  </sheetViews>
  <sheetFormatPr defaultRowHeight="15" x14ac:dyDescent="0.25"/>
  <cols>
    <col min="2" max="2" width="33.85546875" bestFit="1" customWidth="1"/>
    <col min="3" max="3" width="14.7109375" bestFit="1" customWidth="1"/>
    <col min="4" max="4" width="19" bestFit="1" customWidth="1"/>
  </cols>
  <sheetData>
    <row r="2" spans="2:5" x14ac:dyDescent="0.25">
      <c r="B2" s="33" t="s">
        <v>32</v>
      </c>
      <c r="C2" s="33" t="s">
        <v>21</v>
      </c>
      <c r="D2" s="33" t="s">
        <v>22</v>
      </c>
      <c r="E2" s="33" t="s">
        <v>31</v>
      </c>
    </row>
    <row r="3" spans="2:5" x14ac:dyDescent="0.25">
      <c r="B3" s="34" t="str">
        <f>C3&amp;"-"&amp;D3</f>
        <v xml:space="preserve">CONSERVADOR-PAPEL </v>
      </c>
      <c r="C3" s="34" t="s">
        <v>19</v>
      </c>
      <c r="D3" s="34" t="s">
        <v>23</v>
      </c>
      <c r="E3" s="35">
        <v>0.3</v>
      </c>
    </row>
    <row r="4" spans="2:5" x14ac:dyDescent="0.25">
      <c r="B4" s="34" t="str">
        <f t="shared" ref="B4:B8" si="0">C4&amp;"-"&amp;D4</f>
        <v>CONSERVADOR-TIJOLO</v>
      </c>
      <c r="C4" s="34" t="s">
        <v>19</v>
      </c>
      <c r="D4" s="34" t="s">
        <v>24</v>
      </c>
      <c r="E4" s="35">
        <v>0.5</v>
      </c>
    </row>
    <row r="5" spans="2:5" x14ac:dyDescent="0.25">
      <c r="B5" s="34" t="str">
        <f t="shared" si="0"/>
        <v>CONSERVADOR-HIBRIDOS</v>
      </c>
      <c r="C5" s="34" t="s">
        <v>19</v>
      </c>
      <c r="D5" s="34" t="s">
        <v>27</v>
      </c>
      <c r="E5" s="35">
        <v>0.1</v>
      </c>
    </row>
    <row r="6" spans="2:5" x14ac:dyDescent="0.25">
      <c r="B6" s="34" t="str">
        <f t="shared" si="0"/>
        <v>CONSERVADOR-FOFs</v>
      </c>
      <c r="C6" s="34" t="s">
        <v>19</v>
      </c>
      <c r="D6" s="34" t="s">
        <v>28</v>
      </c>
      <c r="E6" s="35">
        <v>0.1</v>
      </c>
    </row>
    <row r="7" spans="2:5" x14ac:dyDescent="0.25">
      <c r="B7" s="34" t="str">
        <f t="shared" si="0"/>
        <v>CONSERVADOR-DESENVOLVIMENTO</v>
      </c>
      <c r="C7" s="34" t="s">
        <v>19</v>
      </c>
      <c r="D7" s="34" t="s">
        <v>29</v>
      </c>
      <c r="E7" s="35">
        <v>0</v>
      </c>
    </row>
    <row r="8" spans="2:5" x14ac:dyDescent="0.25">
      <c r="B8" s="34" t="str">
        <f t="shared" si="0"/>
        <v>CONSERVADOR-HOTELARIAS</v>
      </c>
      <c r="C8" s="34" t="s">
        <v>19</v>
      </c>
      <c r="D8" s="34" t="s">
        <v>30</v>
      </c>
      <c r="E8" s="35">
        <v>0</v>
      </c>
    </row>
    <row r="11" spans="2:5" x14ac:dyDescent="0.25">
      <c r="B11" s="33" t="s">
        <v>32</v>
      </c>
      <c r="C11" s="33" t="s">
        <v>21</v>
      </c>
      <c r="D11" s="33" t="s">
        <v>22</v>
      </c>
      <c r="E11" s="33" t="s">
        <v>31</v>
      </c>
    </row>
    <row r="12" spans="2:5" x14ac:dyDescent="0.25">
      <c r="B12" s="34" t="str">
        <f>C12&amp;"-"&amp;D12</f>
        <v xml:space="preserve">MODERADO-PAPEL </v>
      </c>
      <c r="C12" s="34" t="s">
        <v>33</v>
      </c>
      <c r="D12" s="34" t="s">
        <v>23</v>
      </c>
      <c r="E12" s="35">
        <v>0.32</v>
      </c>
    </row>
    <row r="13" spans="2:5" x14ac:dyDescent="0.25">
      <c r="B13" s="34" t="str">
        <f t="shared" ref="B13:B17" si="1">C13&amp;"-"&amp;D13</f>
        <v>MODERADO-TIJOLO</v>
      </c>
      <c r="C13" s="34" t="s">
        <v>33</v>
      </c>
      <c r="D13" s="34" t="s">
        <v>24</v>
      </c>
      <c r="E13" s="35">
        <v>0.4</v>
      </c>
    </row>
    <row r="14" spans="2:5" x14ac:dyDescent="0.25">
      <c r="B14" s="34" t="str">
        <f t="shared" si="1"/>
        <v>MODERADO-HIBRIDOS</v>
      </c>
      <c r="C14" s="34" t="s">
        <v>33</v>
      </c>
      <c r="D14" s="34" t="s">
        <v>27</v>
      </c>
      <c r="E14" s="35">
        <v>0.08</v>
      </c>
    </row>
    <row r="15" spans="2:5" x14ac:dyDescent="0.25">
      <c r="B15" s="34" t="str">
        <f t="shared" si="1"/>
        <v>MODERADO-FOFs</v>
      </c>
      <c r="C15" s="34" t="s">
        <v>33</v>
      </c>
      <c r="D15" s="34" t="s">
        <v>28</v>
      </c>
      <c r="E15" s="35">
        <v>0.1</v>
      </c>
    </row>
    <row r="16" spans="2:5" x14ac:dyDescent="0.25">
      <c r="B16" s="34" t="str">
        <f t="shared" si="1"/>
        <v>MODERADO-DESENVOLVIMENTO</v>
      </c>
      <c r="C16" s="34" t="s">
        <v>33</v>
      </c>
      <c r="D16" s="34" t="s">
        <v>29</v>
      </c>
      <c r="E16" s="35">
        <v>0.05</v>
      </c>
    </row>
    <row r="17" spans="2:5" x14ac:dyDescent="0.25">
      <c r="B17" s="34" t="str">
        <f t="shared" si="1"/>
        <v>MODERADO-HOTELARIAS</v>
      </c>
      <c r="C17" s="34" t="s">
        <v>33</v>
      </c>
      <c r="D17" s="34" t="s">
        <v>30</v>
      </c>
      <c r="E17" s="35">
        <v>0.05</v>
      </c>
    </row>
    <row r="18" spans="2:5" x14ac:dyDescent="0.25">
      <c r="B18" s="2"/>
      <c r="C18" s="2"/>
      <c r="D18" s="2"/>
      <c r="E18" s="2"/>
    </row>
    <row r="20" spans="2:5" x14ac:dyDescent="0.25">
      <c r="B20" s="33" t="s">
        <v>32</v>
      </c>
      <c r="C20" s="33" t="s">
        <v>21</v>
      </c>
      <c r="D20" s="33" t="s">
        <v>22</v>
      </c>
      <c r="E20" s="33" t="s">
        <v>31</v>
      </c>
    </row>
    <row r="21" spans="2:5" x14ac:dyDescent="0.25">
      <c r="B21" s="34" t="str">
        <f>C21&amp;"-"&amp;D21</f>
        <v xml:space="preserve">AGRESSIVO-PAPEL </v>
      </c>
      <c r="C21" s="34" t="s">
        <v>18</v>
      </c>
      <c r="D21" s="34" t="s">
        <v>23</v>
      </c>
      <c r="E21" s="35">
        <v>0.5</v>
      </c>
    </row>
    <row r="22" spans="2:5" x14ac:dyDescent="0.25">
      <c r="B22" s="34" t="str">
        <f t="shared" ref="B22:B26" si="2">C22&amp;"-"&amp;D22</f>
        <v>AGRESSIVO-TIJOLO</v>
      </c>
      <c r="C22" s="34" t="s">
        <v>18</v>
      </c>
      <c r="D22" s="34" t="s">
        <v>24</v>
      </c>
      <c r="E22" s="35">
        <v>0.1</v>
      </c>
    </row>
    <row r="23" spans="2:5" x14ac:dyDescent="0.25">
      <c r="B23" s="34" t="str">
        <f t="shared" si="2"/>
        <v>AGRESSIVO-HIBRIDOS</v>
      </c>
      <c r="C23" s="34" t="s">
        <v>18</v>
      </c>
      <c r="D23" s="34" t="s">
        <v>27</v>
      </c>
      <c r="E23" s="35">
        <v>0.05</v>
      </c>
    </row>
    <row r="24" spans="2:5" x14ac:dyDescent="0.25">
      <c r="B24" s="34" t="str">
        <f t="shared" si="2"/>
        <v>AGRESSIVO-FOFs</v>
      </c>
      <c r="C24" s="34" t="s">
        <v>18</v>
      </c>
      <c r="D24" s="34" t="s">
        <v>28</v>
      </c>
      <c r="E24" s="35">
        <v>0.05</v>
      </c>
    </row>
    <row r="25" spans="2:5" x14ac:dyDescent="0.25">
      <c r="B25" s="34" t="str">
        <f t="shared" si="2"/>
        <v>AGRESSIVO-DESENVOLVIMENTO</v>
      </c>
      <c r="C25" s="34" t="s">
        <v>18</v>
      </c>
      <c r="D25" s="34" t="s">
        <v>29</v>
      </c>
      <c r="E25" s="35">
        <v>0.2</v>
      </c>
    </row>
    <row r="26" spans="2:5" x14ac:dyDescent="0.25">
      <c r="B26" s="34" t="str">
        <f t="shared" si="2"/>
        <v>AGRESSIVO-HOTELARIAS</v>
      </c>
      <c r="C26" s="34" t="s">
        <v>18</v>
      </c>
      <c r="D26" s="34" t="s">
        <v>30</v>
      </c>
      <c r="E26" s="35">
        <v>0.1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7</vt:i4>
      </vt:variant>
    </vt:vector>
  </HeadingPairs>
  <TitlesOfParts>
    <vt:vector size="9" baseType="lpstr">
      <vt:lpstr>APP</vt:lpstr>
      <vt:lpstr>TABELA APOIO</vt:lpstr>
      <vt:lpstr>Aporte</vt:lpstr>
      <vt:lpstr>patrimonio</vt:lpstr>
      <vt:lpstr>QTD_anos</vt:lpstr>
      <vt:lpstr>rendimento_carteira</vt:lpstr>
      <vt:lpstr>salario</vt:lpstr>
      <vt:lpstr>sugestao_invest</vt:lpstr>
      <vt:lpstr>Taxa_Mes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Jogos</dc:creator>
  <cp:lastModifiedBy>Jogos</cp:lastModifiedBy>
  <dcterms:created xsi:type="dcterms:W3CDTF">2015-06-05T18:17:20Z</dcterms:created>
  <dcterms:modified xsi:type="dcterms:W3CDTF">2025-06-03T17:33:14Z</dcterms:modified>
</cp:coreProperties>
</file>