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seeger/Dropbox (NBCUniversal)/_____PermaLinks/NBCU_HDR-SDR_LUTS_For_Partners/__Documentation/Normalization Mathematics For YCbCr to ITP and u'v' (from SDR, PQ, HLG)/"/>
    </mc:Choice>
  </mc:AlternateContent>
  <xr:revisionPtr revIDLastSave="0" documentId="13_ncr:1_{ADDBD652-03BA-9346-BFD7-BC385EB3E17E}" xr6:coauthVersionLast="47" xr6:coauthVersionMax="47" xr10:uidLastSave="{00000000-0000-0000-0000-000000000000}"/>
  <bookViews>
    <workbookView xWindow="7180" yWindow="680" windowWidth="35080" windowHeight="22460" xr2:uid="{00000000-000D-0000-FFFF-FFFF00000000}"/>
  </bookViews>
  <sheets>
    <sheet name="Linear RGB 709 SDR to uv" sheetId="9" r:id="rId1"/>
    <sheet name="YCbCr SDR to uv" sheetId="6" r:id="rId2"/>
    <sheet name="Linear RGB HLG to uv" sheetId="11" r:id="rId3"/>
    <sheet name="YCbCr HLG to uv" sheetId="10" r:id="rId4"/>
    <sheet name="Linear RGB to PQ to uv" sheetId="12" r:id="rId5"/>
    <sheet name="YCbCr PQ to uv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36" i="3" l="1"/>
  <c r="W36" i="3"/>
  <c r="V36" i="3"/>
  <c r="X35" i="3"/>
  <c r="W35" i="3"/>
  <c r="V35" i="3"/>
  <c r="X34" i="3"/>
  <c r="W34" i="3"/>
  <c r="V34" i="3"/>
  <c r="X33" i="3"/>
  <c r="W33" i="3"/>
  <c r="V33" i="3"/>
  <c r="X32" i="3"/>
  <c r="W32" i="3"/>
  <c r="V32" i="3"/>
  <c r="X31" i="3"/>
  <c r="W31" i="3"/>
  <c r="V31" i="3"/>
  <c r="X30" i="3"/>
  <c r="W30" i="3"/>
  <c r="V30" i="3"/>
  <c r="X29" i="3"/>
  <c r="W29" i="3"/>
  <c r="V29" i="3"/>
  <c r="X28" i="3"/>
  <c r="W28" i="3"/>
  <c r="V28" i="3"/>
  <c r="X27" i="3"/>
  <c r="W27" i="3"/>
  <c r="V27" i="3"/>
  <c r="X26" i="3"/>
  <c r="W26" i="3"/>
  <c r="V26" i="3"/>
  <c r="X25" i="3"/>
  <c r="W25" i="3"/>
  <c r="V25" i="3"/>
  <c r="X24" i="3"/>
  <c r="W24" i="3"/>
  <c r="V24" i="3"/>
  <c r="X23" i="3"/>
  <c r="W23" i="3"/>
  <c r="V23" i="3"/>
  <c r="X22" i="3"/>
  <c r="W22" i="3"/>
  <c r="V22" i="3"/>
  <c r="X21" i="3"/>
  <c r="W21" i="3"/>
  <c r="V21" i="3"/>
  <c r="X20" i="3"/>
  <c r="W20" i="3"/>
  <c r="V20" i="3"/>
  <c r="X19" i="3"/>
  <c r="W19" i="3"/>
  <c r="V19" i="3"/>
  <c r="X18" i="3"/>
  <c r="W18" i="3"/>
  <c r="V18" i="3"/>
  <c r="X17" i="3"/>
  <c r="W17" i="3"/>
  <c r="V17" i="3"/>
  <c r="X16" i="3"/>
  <c r="W16" i="3"/>
  <c r="V16" i="3"/>
  <c r="X15" i="3"/>
  <c r="W15" i="3"/>
  <c r="V15" i="3"/>
  <c r="X13" i="3"/>
  <c r="W13" i="3"/>
  <c r="V13" i="3"/>
  <c r="V14" i="3"/>
  <c r="X14" i="3"/>
  <c r="W14" i="3"/>
  <c r="R36" i="3" a="1"/>
  <c r="R36" i="3" s="1"/>
  <c r="R35" i="3" a="1"/>
  <c r="R35" i="3" s="1"/>
  <c r="R34" i="3" a="1"/>
  <c r="R34" i="3" s="1"/>
  <c r="R33" i="3" a="1"/>
  <c r="R33" i="3" s="1"/>
  <c r="R32" i="3" a="1"/>
  <c r="R32" i="3" s="1"/>
  <c r="R31" i="3" a="1"/>
  <c r="R31" i="3" s="1"/>
  <c r="R30" i="3" a="1"/>
  <c r="R30" i="3" s="1"/>
  <c r="R29" i="3" a="1"/>
  <c r="R29" i="3" s="1"/>
  <c r="R28" i="3" a="1"/>
  <c r="R28" i="3" s="1"/>
  <c r="R27" i="3" a="1"/>
  <c r="R27" i="3" s="1"/>
  <c r="R26" i="3" a="1"/>
  <c r="R26" i="3" s="1"/>
  <c r="R25" i="3" a="1"/>
  <c r="R25" i="3" s="1"/>
  <c r="R24" i="3" a="1"/>
  <c r="R24" i="3" s="1"/>
  <c r="R23" i="3" a="1"/>
  <c r="R23" i="3" s="1"/>
  <c r="R22" i="3" a="1"/>
  <c r="R22" i="3" s="1"/>
  <c r="R21" i="3" a="1"/>
  <c r="R21" i="3" s="1"/>
  <c r="R20" i="3" a="1"/>
  <c r="R20" i="3" s="1"/>
  <c r="R19" i="3" a="1"/>
  <c r="R19" i="3" s="1"/>
  <c r="R18" i="3" a="1"/>
  <c r="R18" i="3" s="1"/>
  <c r="R17" i="3" a="1"/>
  <c r="R17" i="3" s="1"/>
  <c r="R16" i="3" a="1"/>
  <c r="R16" i="3" s="1"/>
  <c r="R15" i="3" a="1"/>
  <c r="R15" i="3" s="1"/>
  <c r="R14" i="3" a="1"/>
  <c r="R14" i="3" s="1"/>
  <c r="R13" i="3" a="1"/>
  <c r="R13" i="3" s="1"/>
  <c r="Q5" i="10"/>
  <c r="Q4" i="10"/>
  <c r="Q2" i="10"/>
  <c r="F37" i="11" a="1"/>
  <c r="J14" i="9"/>
  <c r="F36" i="11" a="1"/>
  <c r="F36" i="11" s="1"/>
  <c r="K36" i="11" s="1"/>
  <c r="F35" i="11" a="1"/>
  <c r="F35" i="11" s="1"/>
  <c r="K35" i="11" s="1"/>
  <c r="F34" i="11" a="1"/>
  <c r="F34" i="11" s="1"/>
  <c r="K34" i="11" s="1"/>
  <c r="F33" i="11" a="1"/>
  <c r="F32" i="11" a="1"/>
  <c r="F32" i="11" s="1"/>
  <c r="K32" i="11" s="1"/>
  <c r="F31" i="11" a="1"/>
  <c r="F31" i="11" s="1"/>
  <c r="K31" i="11" s="1"/>
  <c r="F30" i="11" a="1"/>
  <c r="F29" i="11" a="1"/>
  <c r="F29" i="11" s="1"/>
  <c r="K29" i="11" s="1"/>
  <c r="F28" i="11" a="1"/>
  <c r="F28" i="11" s="1"/>
  <c r="K28" i="11" s="1"/>
  <c r="F27" i="11" a="1"/>
  <c r="F27" i="11" s="1"/>
  <c r="K27" i="11" s="1"/>
  <c r="F26" i="11" a="1"/>
  <c r="F25" i="11" a="1"/>
  <c r="F25" i="11" s="1"/>
  <c r="K25" i="11" s="1"/>
  <c r="F24" i="11" a="1"/>
  <c r="F24" i="11" s="1"/>
  <c r="K24" i="11" s="1"/>
  <c r="F23" i="11" a="1"/>
  <c r="F23" i="11" s="1"/>
  <c r="K23" i="11" s="1"/>
  <c r="F22" i="11" a="1"/>
  <c r="F22" i="11" s="1"/>
  <c r="K22" i="11" s="1"/>
  <c r="F21" i="11" a="1"/>
  <c r="F21" i="11" s="1"/>
  <c r="K21" i="11" s="1"/>
  <c r="F20" i="11" a="1"/>
  <c r="F20" i="11" s="1"/>
  <c r="K20" i="11" s="1"/>
  <c r="F19" i="11" a="1"/>
  <c r="F19" i="11" s="1"/>
  <c r="K19" i="11" s="1"/>
  <c r="F18" i="11" a="1"/>
  <c r="F18" i="11" s="1"/>
  <c r="K18" i="11" s="1"/>
  <c r="F17" i="11" a="1"/>
  <c r="F16" i="11" a="1"/>
  <c r="F16" i="11" s="1"/>
  <c r="K16" i="11" s="1"/>
  <c r="F15" i="11" a="1"/>
  <c r="H37" i="10"/>
  <c r="G37" i="10"/>
  <c r="F37" i="10"/>
  <c r="J37" i="10" s="1" a="1"/>
  <c r="H36" i="10"/>
  <c r="G36" i="10"/>
  <c r="F36" i="10"/>
  <c r="J36" i="10" s="1" a="1"/>
  <c r="H35" i="10"/>
  <c r="G35" i="10"/>
  <c r="F35" i="10"/>
  <c r="J35" i="10" s="1" a="1"/>
  <c r="H34" i="10"/>
  <c r="G34" i="10"/>
  <c r="F34" i="10"/>
  <c r="J34" i="10" s="1" a="1"/>
  <c r="H33" i="10"/>
  <c r="G33" i="10"/>
  <c r="F33" i="10"/>
  <c r="J33" i="10" s="1" a="1"/>
  <c r="H32" i="10"/>
  <c r="G32" i="10"/>
  <c r="F32" i="10"/>
  <c r="J32" i="10" s="1" a="1"/>
  <c r="H31" i="10"/>
  <c r="G31" i="10"/>
  <c r="F31" i="10"/>
  <c r="J31" i="10" s="1" a="1"/>
  <c r="H30" i="10"/>
  <c r="G30" i="10"/>
  <c r="F30" i="10"/>
  <c r="H29" i="10"/>
  <c r="G29" i="10"/>
  <c r="F29" i="10"/>
  <c r="H28" i="10"/>
  <c r="G28" i="10"/>
  <c r="F28" i="10"/>
  <c r="J28" i="10" s="1" a="1"/>
  <c r="H27" i="10"/>
  <c r="G27" i="10"/>
  <c r="F27" i="10"/>
  <c r="H26" i="10"/>
  <c r="G26" i="10"/>
  <c r="F26" i="10"/>
  <c r="J26" i="10" s="1" a="1"/>
  <c r="H25" i="10"/>
  <c r="G25" i="10"/>
  <c r="F25" i="10"/>
  <c r="J25" i="10" s="1" a="1"/>
  <c r="H24" i="10"/>
  <c r="G24" i="10"/>
  <c r="F24" i="10"/>
  <c r="J24" i="10" s="1" a="1"/>
  <c r="H23" i="10"/>
  <c r="G23" i="10"/>
  <c r="F23" i="10"/>
  <c r="J23" i="10" s="1" a="1"/>
  <c r="H22" i="10"/>
  <c r="G22" i="10"/>
  <c r="F22" i="10"/>
  <c r="H21" i="10"/>
  <c r="G21" i="10"/>
  <c r="F21" i="10"/>
  <c r="J21" i="10" s="1" a="1"/>
  <c r="H20" i="10"/>
  <c r="G20" i="10"/>
  <c r="F20" i="10"/>
  <c r="H19" i="10"/>
  <c r="G19" i="10"/>
  <c r="F19" i="10"/>
  <c r="J19" i="10" s="1" a="1"/>
  <c r="H18" i="10"/>
  <c r="G18" i="10"/>
  <c r="F18" i="10"/>
  <c r="H17" i="10"/>
  <c r="G17" i="10"/>
  <c r="F17" i="10"/>
  <c r="J17" i="10" s="1" a="1"/>
  <c r="H16" i="10"/>
  <c r="G16" i="10"/>
  <c r="F16" i="10"/>
  <c r="H15" i="10"/>
  <c r="G15" i="10"/>
  <c r="F15" i="10"/>
  <c r="H14" i="10"/>
  <c r="G14" i="10"/>
  <c r="F14" i="10"/>
  <c r="J37" i="9"/>
  <c r="J36" i="9"/>
  <c r="J35" i="9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5" i="9"/>
  <c r="L14" i="9"/>
  <c r="K14" i="9"/>
  <c r="F37" i="9" a="1"/>
  <c r="F36" i="9" a="1"/>
  <c r="F35" i="9" a="1"/>
  <c r="F34" i="9" a="1"/>
  <c r="F34" i="9" s="1"/>
  <c r="K34" i="9" s="1"/>
  <c r="F33" i="9" a="1"/>
  <c r="F33" i="9" s="1"/>
  <c r="K33" i="9" s="1"/>
  <c r="F32" i="9" a="1"/>
  <c r="F32" i="9" s="1"/>
  <c r="K32" i="9" s="1"/>
  <c r="F31" i="9" a="1"/>
  <c r="F31" i="9" s="1"/>
  <c r="K31" i="9" s="1"/>
  <c r="F30" i="9" a="1"/>
  <c r="F29" i="9" a="1"/>
  <c r="F28" i="9" a="1"/>
  <c r="F27" i="9" a="1"/>
  <c r="F26" i="9" a="1"/>
  <c r="F25" i="9" a="1"/>
  <c r="F24" i="9" a="1"/>
  <c r="F23" i="9" a="1"/>
  <c r="F22" i="9" a="1"/>
  <c r="F21" i="9" a="1"/>
  <c r="F20" i="9" a="1"/>
  <c r="F19" i="9" a="1"/>
  <c r="F18" i="9" a="1"/>
  <c r="F18" i="9" s="1"/>
  <c r="K18" i="9" s="1"/>
  <c r="F17" i="9" a="1"/>
  <c r="F17" i="9" s="1"/>
  <c r="K17" i="9" s="1"/>
  <c r="F16" i="9" a="1"/>
  <c r="F15" i="9" a="1"/>
  <c r="X14" i="6"/>
  <c r="W14" i="6"/>
  <c r="R14" i="6" a="1"/>
  <c r="R14" i="6" s="1"/>
  <c r="F14" i="6"/>
  <c r="G32" i="12" l="1" a="1"/>
  <c r="G28" i="12" a="1"/>
  <c r="G30" i="12" a="1"/>
  <c r="G24" i="12" a="1"/>
  <c r="G25" i="12" a="1"/>
  <c r="G31" i="12" a="1"/>
  <c r="G15" i="12" a="1"/>
  <c r="G21" i="12" a="1"/>
  <c r="G14" i="12" a="1"/>
  <c r="F37" i="11"/>
  <c r="K37" i="11" s="1"/>
  <c r="J37" i="11"/>
  <c r="F17" i="11"/>
  <c r="K17" i="11" s="1"/>
  <c r="J17" i="11"/>
  <c r="F15" i="11"/>
  <c r="K15" i="11" s="1"/>
  <c r="L15" i="11"/>
  <c r="F26" i="11"/>
  <c r="K26" i="11" s="1"/>
  <c r="L26" i="11"/>
  <c r="F30" i="11"/>
  <c r="K30" i="11" s="1"/>
  <c r="L30" i="11"/>
  <c r="F33" i="11"/>
  <c r="K33" i="11" s="1"/>
  <c r="J33" i="11"/>
  <c r="J27" i="11"/>
  <c r="L27" i="11"/>
  <c r="L16" i="11"/>
  <c r="J30" i="11"/>
  <c r="J31" i="11"/>
  <c r="J28" i="11"/>
  <c r="J29" i="11"/>
  <c r="L29" i="11"/>
  <c r="L31" i="11"/>
  <c r="J32" i="11"/>
  <c r="L32" i="11"/>
  <c r="L28" i="11"/>
  <c r="J16" i="11"/>
  <c r="L17" i="11"/>
  <c r="L18" i="11"/>
  <c r="J19" i="11"/>
  <c r="L19" i="11"/>
  <c r="J18" i="11"/>
  <c r="L21" i="11"/>
  <c r="J20" i="11"/>
  <c r="J23" i="11"/>
  <c r="L33" i="11"/>
  <c r="L23" i="11"/>
  <c r="J24" i="11"/>
  <c r="J25" i="11"/>
  <c r="L35" i="11"/>
  <c r="L20" i="11"/>
  <c r="L22" i="11"/>
  <c r="J35" i="11"/>
  <c r="J36" i="11"/>
  <c r="L34" i="11"/>
  <c r="J15" i="11"/>
  <c r="L25" i="11"/>
  <c r="J21" i="11"/>
  <c r="J22" i="11"/>
  <c r="J34" i="11"/>
  <c r="L24" i="11"/>
  <c r="J26" i="11"/>
  <c r="L36" i="11"/>
  <c r="J18" i="10" a="1"/>
  <c r="J22" i="10" a="1"/>
  <c r="J22" i="10" s="1"/>
  <c r="N22" i="10" s="1"/>
  <c r="J30" i="10" a="1"/>
  <c r="J20" i="10" a="1"/>
  <c r="J29" i="10" a="1"/>
  <c r="J16" i="10" a="1"/>
  <c r="J15" i="10" a="1"/>
  <c r="J15" i="10" s="1"/>
  <c r="N15" i="10" s="1"/>
  <c r="J27" i="10" a="1"/>
  <c r="J14" i="10" a="1"/>
  <c r="K14" i="10" s="1"/>
  <c r="O14" i="10" s="1"/>
  <c r="L17" i="10"/>
  <c r="P17" i="10" s="1"/>
  <c r="K17" i="10"/>
  <c r="O17" i="10" s="1"/>
  <c r="J17" i="10"/>
  <c r="N17" i="10" s="1"/>
  <c r="L31" i="10"/>
  <c r="P31" i="10" s="1"/>
  <c r="K31" i="10"/>
  <c r="O31" i="10" s="1"/>
  <c r="J31" i="10"/>
  <c r="N31" i="10" s="1"/>
  <c r="J20" i="10"/>
  <c r="N20" i="10" s="1"/>
  <c r="L20" i="10"/>
  <c r="P20" i="10" s="1"/>
  <c r="K20" i="10"/>
  <c r="O20" i="10" s="1"/>
  <c r="K24" i="10"/>
  <c r="O24" i="10" s="1"/>
  <c r="L24" i="10"/>
  <c r="P24" i="10" s="1"/>
  <c r="J24" i="10"/>
  <c r="N24" i="10" s="1"/>
  <c r="K18" i="10"/>
  <c r="O18" i="10" s="1"/>
  <c r="J18" i="10"/>
  <c r="N18" i="10" s="1"/>
  <c r="L18" i="10"/>
  <c r="P18" i="10" s="1"/>
  <c r="J25" i="10"/>
  <c r="N25" i="10" s="1"/>
  <c r="L25" i="10"/>
  <c r="P25" i="10" s="1"/>
  <c r="K25" i="10"/>
  <c r="O25" i="10" s="1"/>
  <c r="L19" i="10"/>
  <c r="P19" i="10" s="1"/>
  <c r="K19" i="10"/>
  <c r="O19" i="10" s="1"/>
  <c r="J19" i="10"/>
  <c r="N19" i="10" s="1"/>
  <c r="J33" i="10"/>
  <c r="N33" i="10" s="1"/>
  <c r="L33" i="10"/>
  <c r="P33" i="10" s="1"/>
  <c r="K33" i="10"/>
  <c r="O33" i="10" s="1"/>
  <c r="K26" i="10"/>
  <c r="O26" i="10" s="1"/>
  <c r="J26" i="10"/>
  <c r="N26" i="10" s="1"/>
  <c r="L26" i="10"/>
  <c r="P26" i="10" s="1"/>
  <c r="L30" i="10"/>
  <c r="P30" i="10" s="1"/>
  <c r="K30" i="10"/>
  <c r="O30" i="10" s="1"/>
  <c r="J30" i="10"/>
  <c r="N30" i="10" s="1"/>
  <c r="L21" i="10"/>
  <c r="P21" i="10" s="1"/>
  <c r="K21" i="10"/>
  <c r="O21" i="10" s="1"/>
  <c r="J21" i="10"/>
  <c r="N21" i="10" s="1"/>
  <c r="L37" i="10"/>
  <c r="P37" i="10" s="1"/>
  <c r="K37" i="10"/>
  <c r="O37" i="10" s="1"/>
  <c r="J37" i="10"/>
  <c r="N37" i="10" s="1"/>
  <c r="L29" i="10"/>
  <c r="P29" i="10" s="1"/>
  <c r="K29" i="10"/>
  <c r="O29" i="10" s="1"/>
  <c r="J29" i="10"/>
  <c r="N29" i="10" s="1"/>
  <c r="J32" i="10"/>
  <c r="N32" i="10" s="1"/>
  <c r="L32" i="10"/>
  <c r="P32" i="10" s="1"/>
  <c r="K32" i="10"/>
  <c r="O32" i="10" s="1"/>
  <c r="L23" i="10"/>
  <c r="P23" i="10" s="1"/>
  <c r="K23" i="10"/>
  <c r="O23" i="10" s="1"/>
  <c r="J23" i="10"/>
  <c r="N23" i="10" s="1"/>
  <c r="K36" i="10"/>
  <c r="O36" i="10" s="1"/>
  <c r="L36" i="10"/>
  <c r="P36" i="10" s="1"/>
  <c r="J36" i="10"/>
  <c r="N36" i="10" s="1"/>
  <c r="K16" i="10"/>
  <c r="O16" i="10" s="1"/>
  <c r="L16" i="10"/>
  <c r="P16" i="10" s="1"/>
  <c r="J16" i="10"/>
  <c r="N16" i="10" s="1"/>
  <c r="J28" i="10"/>
  <c r="N28" i="10" s="1"/>
  <c r="K28" i="10"/>
  <c r="O28" i="10" s="1"/>
  <c r="L28" i="10"/>
  <c r="P28" i="10" s="1"/>
  <c r="L22" i="10"/>
  <c r="P22" i="10" s="1"/>
  <c r="K22" i="10"/>
  <c r="O22" i="10" s="1"/>
  <c r="L34" i="10"/>
  <c r="P34" i="10" s="1"/>
  <c r="K34" i="10"/>
  <c r="O34" i="10" s="1"/>
  <c r="J34" i="10"/>
  <c r="N34" i="10" s="1"/>
  <c r="L35" i="10"/>
  <c r="P35" i="10" s="1"/>
  <c r="K35" i="10"/>
  <c r="O35" i="10" s="1"/>
  <c r="J35" i="10"/>
  <c r="N35" i="10" s="1"/>
  <c r="L15" i="10"/>
  <c r="P15" i="10" s="1"/>
  <c r="K27" i="10"/>
  <c r="O27" i="10" s="1"/>
  <c r="L27" i="10"/>
  <c r="P27" i="10" s="1"/>
  <c r="J27" i="10"/>
  <c r="N27" i="10" s="1"/>
  <c r="L27" i="9"/>
  <c r="L35" i="9"/>
  <c r="L36" i="9"/>
  <c r="L15" i="9"/>
  <c r="L21" i="9"/>
  <c r="L37" i="9"/>
  <c r="F22" i="9"/>
  <c r="K22" i="9" s="1"/>
  <c r="F24" i="9"/>
  <c r="K24" i="9" s="1"/>
  <c r="L32" i="9"/>
  <c r="F30" i="9"/>
  <c r="K30" i="9" s="1"/>
  <c r="L31" i="9"/>
  <c r="F26" i="9"/>
  <c r="K26" i="9" s="1"/>
  <c r="F28" i="9"/>
  <c r="K28" i="9" s="1"/>
  <c r="F25" i="9"/>
  <c r="K25" i="9" s="1"/>
  <c r="L17" i="9"/>
  <c r="L33" i="9"/>
  <c r="L34" i="9"/>
  <c r="F23" i="9"/>
  <c r="K23" i="9" s="1"/>
  <c r="F16" i="9"/>
  <c r="K16" i="9" s="1"/>
  <c r="L18" i="9"/>
  <c r="F19" i="9"/>
  <c r="K19" i="9" s="1"/>
  <c r="F27" i="9"/>
  <c r="K27" i="9" s="1"/>
  <c r="F35" i="9"/>
  <c r="K35" i="9" s="1"/>
  <c r="F36" i="9"/>
  <c r="K36" i="9" s="1"/>
  <c r="F15" i="9"/>
  <c r="K15" i="9" s="1"/>
  <c r="F20" i="9"/>
  <c r="K20" i="9" s="1"/>
  <c r="F21" i="9"/>
  <c r="K21" i="9" s="1"/>
  <c r="F29" i="9"/>
  <c r="K29" i="9" s="1"/>
  <c r="F37" i="9"/>
  <c r="K37" i="9" s="1"/>
  <c r="F14" i="9" a="1"/>
  <c r="K15" i="10" l="1"/>
  <c r="O15" i="10" s="1"/>
  <c r="K30" i="12"/>
  <c r="G30" i="12"/>
  <c r="L30" i="12" s="1"/>
  <c r="G13" i="12" a="1"/>
  <c r="G34" i="12" a="1"/>
  <c r="G35" i="12" a="1"/>
  <c r="G32" i="12"/>
  <c r="L32" i="12" s="1"/>
  <c r="K32" i="12"/>
  <c r="G21" i="12"/>
  <c r="L21" i="12" s="1"/>
  <c r="K21" i="12"/>
  <c r="G20" i="12" a="1"/>
  <c r="K28" i="12"/>
  <c r="G28" i="12"/>
  <c r="L28" i="12" s="1"/>
  <c r="G23" i="12" a="1"/>
  <c r="G15" i="12"/>
  <c r="L15" i="12" s="1"/>
  <c r="M15" i="12"/>
  <c r="K15" i="12"/>
  <c r="G33" i="12" a="1"/>
  <c r="G26" i="12" a="1"/>
  <c r="K25" i="12"/>
  <c r="G25" i="12"/>
  <c r="L25" i="12" s="1"/>
  <c r="G29" i="12" a="1"/>
  <c r="G16" i="12" a="1"/>
  <c r="G27" i="12" a="1"/>
  <c r="G17" i="12" a="1"/>
  <c r="G24" i="12"/>
  <c r="L24" i="12" s="1"/>
  <c r="K24" i="12"/>
  <c r="M24" i="12"/>
  <c r="G36" i="12" a="1"/>
  <c r="G18" i="12" a="1"/>
  <c r="G14" i="12"/>
  <c r="L14" i="12" s="1"/>
  <c r="K14" i="12"/>
  <c r="M14" i="12"/>
  <c r="G22" i="12" a="1"/>
  <c r="G19" i="12" a="1"/>
  <c r="K31" i="12"/>
  <c r="G31" i="12"/>
  <c r="L31" i="12" s="1"/>
  <c r="L37" i="11"/>
  <c r="J14" i="10"/>
  <c r="N14" i="10" s="1"/>
  <c r="L14" i="10"/>
  <c r="P14" i="10" s="1"/>
  <c r="T16" i="10"/>
  <c r="S16" i="10"/>
  <c r="R16" i="10"/>
  <c r="T34" i="10"/>
  <c r="S34" i="10"/>
  <c r="R34" i="10"/>
  <c r="R19" i="10"/>
  <c r="S19" i="10"/>
  <c r="T19" i="10"/>
  <c r="T37" i="10"/>
  <c r="S37" i="10"/>
  <c r="R37" i="10"/>
  <c r="R20" i="10"/>
  <c r="T20" i="10"/>
  <c r="S20" i="10"/>
  <c r="S24" i="10"/>
  <c r="R24" i="10"/>
  <c r="T24" i="10"/>
  <c r="T31" i="10"/>
  <c r="S31" i="10"/>
  <c r="R31" i="10"/>
  <c r="T23" i="10"/>
  <c r="S23" i="10"/>
  <c r="R23" i="10"/>
  <c r="T32" i="10"/>
  <c r="R32" i="10"/>
  <c r="S32" i="10"/>
  <c r="T36" i="10"/>
  <c r="S36" i="10"/>
  <c r="R36" i="10"/>
  <c r="T27" i="10"/>
  <c r="R27" i="10"/>
  <c r="S27" i="10"/>
  <c r="S15" i="10"/>
  <c r="T15" i="10"/>
  <c r="R15" i="10"/>
  <c r="R14" i="10"/>
  <c r="T14" i="10"/>
  <c r="S14" i="10"/>
  <c r="T30" i="10"/>
  <c r="S30" i="10"/>
  <c r="R30" i="10"/>
  <c r="T33" i="10"/>
  <c r="S33" i="10"/>
  <c r="R33" i="10"/>
  <c r="T17" i="10"/>
  <c r="S17" i="10"/>
  <c r="R17" i="10"/>
  <c r="S22" i="10"/>
  <c r="R22" i="10"/>
  <c r="T22" i="10"/>
  <c r="S29" i="10"/>
  <c r="R29" i="10"/>
  <c r="T29" i="10"/>
  <c r="R35" i="10"/>
  <c r="T35" i="10"/>
  <c r="S35" i="10"/>
  <c r="S26" i="10"/>
  <c r="R26" i="10"/>
  <c r="T26" i="10"/>
  <c r="S28" i="10"/>
  <c r="R28" i="10"/>
  <c r="T28" i="10"/>
  <c r="T25" i="10"/>
  <c r="S25" i="10"/>
  <c r="R25" i="10"/>
  <c r="R18" i="10"/>
  <c r="S18" i="10"/>
  <c r="T18" i="10"/>
  <c r="T21" i="10"/>
  <c r="S21" i="10"/>
  <c r="R21" i="10"/>
  <c r="L28" i="9"/>
  <c r="L20" i="9"/>
  <c r="L24" i="9"/>
  <c r="L16" i="9"/>
  <c r="L30" i="9"/>
  <c r="L23" i="9"/>
  <c r="L22" i="9"/>
  <c r="L25" i="9"/>
  <c r="L26" i="9"/>
  <c r="L19" i="9"/>
  <c r="L29" i="9"/>
  <c r="F14" i="9"/>
  <c r="M2" i="6"/>
  <c r="M3" i="6"/>
  <c r="K16" i="12" l="1"/>
  <c r="G16" i="12"/>
  <c r="L16" i="12" s="1"/>
  <c r="M16" i="12"/>
  <c r="G29" i="12"/>
  <c r="L29" i="12" s="1"/>
  <c r="K29" i="12"/>
  <c r="M25" i="12"/>
  <c r="M28" i="12"/>
  <c r="K35" i="12"/>
  <c r="G35" i="12"/>
  <c r="L35" i="12" s="1"/>
  <c r="K27" i="12"/>
  <c r="G27" i="12"/>
  <c r="L27" i="12" s="1"/>
  <c r="K20" i="12"/>
  <c r="G20" i="12"/>
  <c r="L20" i="12" s="1"/>
  <c r="K34" i="12"/>
  <c r="G34" i="12"/>
  <c r="L34" i="12" s="1"/>
  <c r="M34" i="12"/>
  <c r="M21" i="12"/>
  <c r="K13" i="12"/>
  <c r="G13" i="12"/>
  <c r="L13" i="12" s="1"/>
  <c r="G17" i="12"/>
  <c r="L17" i="12" s="1"/>
  <c r="K17" i="12"/>
  <c r="M17" i="12"/>
  <c r="K22" i="12"/>
  <c r="G22" i="12"/>
  <c r="L22" i="12" s="1"/>
  <c r="K33" i="12"/>
  <c r="G33" i="12"/>
  <c r="L33" i="12" s="1"/>
  <c r="M31" i="12"/>
  <c r="M32" i="12"/>
  <c r="K18" i="12"/>
  <c r="G18" i="12"/>
  <c r="L18" i="12" s="1"/>
  <c r="M18" i="12"/>
  <c r="K26" i="12"/>
  <c r="G26" i="12"/>
  <c r="L26" i="12" s="1"/>
  <c r="K23" i="12"/>
  <c r="G23" i="12"/>
  <c r="L23" i="12" s="1"/>
  <c r="K19" i="12"/>
  <c r="G19" i="12"/>
  <c r="L19" i="12" s="1"/>
  <c r="M19" i="12"/>
  <c r="K36" i="12"/>
  <c r="G36" i="12"/>
  <c r="L36" i="12" s="1"/>
  <c r="M30" i="12"/>
  <c r="V14" i="10" a="1"/>
  <c r="V14" i="10" s="1"/>
  <c r="F14" i="11" a="1"/>
  <c r="M33" i="12" l="1"/>
  <c r="M13" i="12"/>
  <c r="M20" i="12"/>
  <c r="M22" i="12"/>
  <c r="M36" i="12"/>
  <c r="M27" i="12"/>
  <c r="M35" i="12"/>
  <c r="M23" i="12"/>
  <c r="M26" i="12"/>
  <c r="M29" i="12"/>
  <c r="F14" i="11"/>
  <c r="K14" i="11" s="1"/>
  <c r="J14" i="11"/>
  <c r="L14" i="11"/>
  <c r="H36" i="3" l="1"/>
  <c r="G36" i="3"/>
  <c r="F36" i="3"/>
  <c r="H35" i="3"/>
  <c r="G35" i="3"/>
  <c r="F35" i="3"/>
  <c r="H34" i="3"/>
  <c r="G34" i="3"/>
  <c r="F34" i="3"/>
  <c r="J34" i="3" s="1" a="1"/>
  <c r="H33" i="3"/>
  <c r="G33" i="3"/>
  <c r="F33" i="3"/>
  <c r="J33" i="3" s="1" a="1"/>
  <c r="K33" i="3" s="1"/>
  <c r="O33" i="3" s="1"/>
  <c r="H32" i="3"/>
  <c r="G32" i="3"/>
  <c r="F32" i="3"/>
  <c r="J32" i="3" s="1" a="1"/>
  <c r="H31" i="3"/>
  <c r="G31" i="3"/>
  <c r="F31" i="3"/>
  <c r="H30" i="3"/>
  <c r="G30" i="3"/>
  <c r="F30" i="3"/>
  <c r="H29" i="3"/>
  <c r="G29" i="3"/>
  <c r="F29" i="3"/>
  <c r="J29" i="3" s="1" a="1"/>
  <c r="H28" i="3"/>
  <c r="G28" i="3"/>
  <c r="F28" i="3"/>
  <c r="H27" i="3"/>
  <c r="G27" i="3"/>
  <c r="F27" i="3"/>
  <c r="H26" i="3"/>
  <c r="G26" i="3"/>
  <c r="F26" i="3"/>
  <c r="H25" i="3"/>
  <c r="G25" i="3"/>
  <c r="F25" i="3"/>
  <c r="J25" i="3" s="1" a="1"/>
  <c r="H24" i="3"/>
  <c r="G24" i="3"/>
  <c r="F24" i="3"/>
  <c r="H23" i="3"/>
  <c r="G23" i="3"/>
  <c r="F23" i="3"/>
  <c r="H22" i="3"/>
  <c r="G22" i="3"/>
  <c r="F22" i="3"/>
  <c r="J22" i="3" s="1" a="1"/>
  <c r="H21" i="3"/>
  <c r="G21" i="3"/>
  <c r="F21" i="3"/>
  <c r="J21" i="3" s="1" a="1"/>
  <c r="H20" i="3"/>
  <c r="G20" i="3"/>
  <c r="F20" i="3"/>
  <c r="J20" i="3" s="1" a="1"/>
  <c r="H19" i="3"/>
  <c r="G19" i="3"/>
  <c r="F19" i="3"/>
  <c r="H18" i="3"/>
  <c r="G18" i="3"/>
  <c r="F18" i="3"/>
  <c r="J18" i="3" s="1" a="1"/>
  <c r="H17" i="3"/>
  <c r="G17" i="3"/>
  <c r="F17" i="3"/>
  <c r="J17" i="3" s="1" a="1"/>
  <c r="J17" i="3" s="1"/>
  <c r="N17" i="3" s="1"/>
  <c r="H16" i="3"/>
  <c r="G16" i="3"/>
  <c r="F16" i="3"/>
  <c r="H15" i="3"/>
  <c r="G15" i="3"/>
  <c r="F15" i="3"/>
  <c r="H14" i="3"/>
  <c r="G14" i="3"/>
  <c r="F14" i="3"/>
  <c r="J14" i="3" s="1" a="1"/>
  <c r="K14" i="3" s="1"/>
  <c r="O14" i="3" s="1"/>
  <c r="H13" i="3"/>
  <c r="G13" i="3"/>
  <c r="F13" i="3"/>
  <c r="J13" i="3" s="1" a="1"/>
  <c r="H37" i="6"/>
  <c r="G37" i="6"/>
  <c r="F37" i="6"/>
  <c r="H36" i="6"/>
  <c r="G36" i="6"/>
  <c r="F36" i="6"/>
  <c r="H35" i="6"/>
  <c r="G35" i="6"/>
  <c r="F35" i="6"/>
  <c r="H34" i="6"/>
  <c r="G34" i="6"/>
  <c r="F34" i="6"/>
  <c r="H33" i="6"/>
  <c r="G33" i="6"/>
  <c r="F33" i="6"/>
  <c r="H32" i="6"/>
  <c r="G32" i="6"/>
  <c r="F32" i="6"/>
  <c r="H31" i="6"/>
  <c r="G31" i="6"/>
  <c r="F31" i="6"/>
  <c r="H30" i="6"/>
  <c r="G30" i="6"/>
  <c r="F30" i="6"/>
  <c r="H29" i="6"/>
  <c r="G29" i="6"/>
  <c r="F29" i="6"/>
  <c r="H28" i="6"/>
  <c r="G28" i="6"/>
  <c r="F28" i="6"/>
  <c r="H27" i="6"/>
  <c r="G27" i="6"/>
  <c r="F27" i="6"/>
  <c r="H26" i="6"/>
  <c r="G26" i="6"/>
  <c r="F26" i="6"/>
  <c r="H25" i="6"/>
  <c r="G25" i="6"/>
  <c r="F25" i="6"/>
  <c r="H24" i="6"/>
  <c r="G24" i="6"/>
  <c r="F24" i="6"/>
  <c r="H23" i="6"/>
  <c r="G23" i="6"/>
  <c r="F23" i="6"/>
  <c r="H22" i="6"/>
  <c r="G22" i="6"/>
  <c r="F22" i="6"/>
  <c r="H21" i="6"/>
  <c r="G21" i="6"/>
  <c r="F21" i="6"/>
  <c r="H20" i="6"/>
  <c r="G20" i="6"/>
  <c r="F20" i="6"/>
  <c r="H19" i="6"/>
  <c r="G19" i="6"/>
  <c r="F19" i="6"/>
  <c r="H18" i="6"/>
  <c r="G18" i="6"/>
  <c r="F18" i="6"/>
  <c r="H17" i="6"/>
  <c r="G17" i="6"/>
  <c r="F17" i="6"/>
  <c r="H16" i="6"/>
  <c r="G16" i="6"/>
  <c r="F16" i="6"/>
  <c r="H15" i="6"/>
  <c r="G15" i="6"/>
  <c r="F15" i="6"/>
  <c r="H14" i="6"/>
  <c r="G14" i="6"/>
  <c r="J24" i="3" l="1" a="1"/>
  <c r="L24" i="3" s="1"/>
  <c r="P24" i="3" s="1"/>
  <c r="J28" i="3" a="1"/>
  <c r="J16" i="3" a="1"/>
  <c r="J16" i="3" s="1"/>
  <c r="N16" i="3" s="1"/>
  <c r="L17" i="3"/>
  <c r="P17" i="3" s="1"/>
  <c r="J15" i="3" a="1"/>
  <c r="J19" i="3" a="1"/>
  <c r="J19" i="3" s="1"/>
  <c r="N19" i="3" s="1"/>
  <c r="J23" i="3" a="1"/>
  <c r="J36" i="3" a="1"/>
  <c r="J36" i="3" s="1"/>
  <c r="N36" i="3" s="1"/>
  <c r="K17" i="3"/>
  <c r="O17" i="3" s="1"/>
  <c r="J28" i="3"/>
  <c r="N28" i="3" s="1"/>
  <c r="K28" i="3"/>
  <c r="O28" i="3" s="1"/>
  <c r="L28" i="3"/>
  <c r="P28" i="3" s="1"/>
  <c r="J13" i="3"/>
  <c r="N13" i="3" s="1"/>
  <c r="L13" i="3"/>
  <c r="P13" i="3" s="1"/>
  <c r="L21" i="3"/>
  <c r="P21" i="3" s="1"/>
  <c r="J21" i="3"/>
  <c r="N21" i="3" s="1"/>
  <c r="K21" i="3"/>
  <c r="O21" i="3" s="1"/>
  <c r="K24" i="3"/>
  <c r="O24" i="3" s="1"/>
  <c r="J24" i="3"/>
  <c r="N24" i="3" s="1"/>
  <c r="J34" i="3"/>
  <c r="N34" i="3" s="1"/>
  <c r="K34" i="3"/>
  <c r="O34" i="3" s="1"/>
  <c r="J25" i="3"/>
  <c r="N25" i="3" s="1"/>
  <c r="K25" i="3"/>
  <c r="O25" i="3" s="1"/>
  <c r="L25" i="3"/>
  <c r="P25" i="3" s="1"/>
  <c r="L29" i="3"/>
  <c r="P29" i="3" s="1"/>
  <c r="J29" i="3"/>
  <c r="N29" i="3" s="1"/>
  <c r="L20" i="3"/>
  <c r="P20" i="3" s="1"/>
  <c r="K20" i="3"/>
  <c r="O20" i="3" s="1"/>
  <c r="J35" i="3" a="1"/>
  <c r="K35" i="3" s="1"/>
  <c r="O35" i="3" s="1"/>
  <c r="J14" i="6" a="1"/>
  <c r="J14" i="6" s="1"/>
  <c r="N14" i="6" s="1"/>
  <c r="J20" i="6" a="1"/>
  <c r="J20" i="6" s="1"/>
  <c r="N20" i="6" s="1"/>
  <c r="J24" i="6" a="1"/>
  <c r="L24" i="6" s="1"/>
  <c r="P24" i="6" s="1"/>
  <c r="J28" i="6" a="1"/>
  <c r="K28" i="6" s="1"/>
  <c r="O28" i="6" s="1"/>
  <c r="J21" i="6" a="1"/>
  <c r="J21" i="6" s="1"/>
  <c r="N21" i="6" s="1"/>
  <c r="J25" i="6" a="1"/>
  <c r="K25" i="6" s="1"/>
  <c r="O25" i="6" s="1"/>
  <c r="J26" i="6" a="1"/>
  <c r="J26" i="6" s="1"/>
  <c r="N26" i="6" s="1"/>
  <c r="J30" i="6" a="1"/>
  <c r="K30" i="6" s="1"/>
  <c r="O30" i="6" s="1"/>
  <c r="L22" i="3"/>
  <c r="P22" i="3" s="1"/>
  <c r="K22" i="3"/>
  <c r="O22" i="3" s="1"/>
  <c r="J22" i="3"/>
  <c r="N22" i="3" s="1"/>
  <c r="L18" i="3"/>
  <c r="P18" i="3" s="1"/>
  <c r="K18" i="3"/>
  <c r="O18" i="3" s="1"/>
  <c r="J18" i="3"/>
  <c r="N18" i="3" s="1"/>
  <c r="K15" i="3"/>
  <c r="O15" i="3" s="1"/>
  <c r="L15" i="3"/>
  <c r="P15" i="3" s="1"/>
  <c r="J15" i="3"/>
  <c r="N15" i="3" s="1"/>
  <c r="K19" i="3"/>
  <c r="O19" i="3" s="1"/>
  <c r="K23" i="3"/>
  <c r="O23" i="3" s="1"/>
  <c r="L23" i="3"/>
  <c r="P23" i="3" s="1"/>
  <c r="J23" i="3"/>
  <c r="N23" i="3" s="1"/>
  <c r="J32" i="3"/>
  <c r="N32" i="3" s="1"/>
  <c r="L32" i="3"/>
  <c r="P32" i="3" s="1"/>
  <c r="J33" i="3"/>
  <c r="N33" i="3" s="1"/>
  <c r="L33" i="3"/>
  <c r="P33" i="3" s="1"/>
  <c r="L16" i="3"/>
  <c r="P16" i="3" s="1"/>
  <c r="K16" i="3"/>
  <c r="O16" i="3" s="1"/>
  <c r="K32" i="3"/>
  <c r="O32" i="3" s="1"/>
  <c r="L34" i="3"/>
  <c r="P34" i="3" s="1"/>
  <c r="J14" i="3"/>
  <c r="N14" i="3" s="1"/>
  <c r="L14" i="3"/>
  <c r="P14" i="3" s="1"/>
  <c r="J26" i="3" a="1"/>
  <c r="J30" i="3" a="1"/>
  <c r="K29" i="3"/>
  <c r="O29" i="3" s="1"/>
  <c r="J27" i="3" a="1"/>
  <c r="J31" i="3" a="1"/>
  <c r="J20" i="3"/>
  <c r="N20" i="3" s="1"/>
  <c r="K13" i="3"/>
  <c r="O13" i="3" s="1"/>
  <c r="J29" i="6" a="1"/>
  <c r="K29" i="6" s="1"/>
  <c r="O29" i="6" s="1"/>
  <c r="J19" i="6" a="1"/>
  <c r="J19" i="6" s="1"/>
  <c r="N19" i="6" s="1"/>
  <c r="J35" i="6" a="1"/>
  <c r="L35" i="6" s="1"/>
  <c r="P35" i="6" s="1"/>
  <c r="K20" i="6"/>
  <c r="O20" i="6" s="1"/>
  <c r="J31" i="6" a="1"/>
  <c r="J31" i="6" s="1"/>
  <c r="N31" i="6" s="1"/>
  <c r="J36" i="6" a="1"/>
  <c r="J36" i="6" s="1"/>
  <c r="N36" i="6" s="1"/>
  <c r="J15" i="6" a="1"/>
  <c r="J33" i="6" a="1"/>
  <c r="J33" i="6" s="1"/>
  <c r="N33" i="6" s="1"/>
  <c r="J23" i="6" a="1"/>
  <c r="L23" i="6" s="1"/>
  <c r="P23" i="6" s="1"/>
  <c r="J18" i="6" a="1"/>
  <c r="L18" i="6" s="1"/>
  <c r="P18" i="6" s="1"/>
  <c r="J34" i="6" a="1"/>
  <c r="J34" i="6" s="1"/>
  <c r="N34" i="6" s="1"/>
  <c r="J22" i="6" a="1"/>
  <c r="J27" i="6" a="1"/>
  <c r="J32" i="6" a="1"/>
  <c r="J17" i="6" a="1"/>
  <c r="J16" i="6" a="1"/>
  <c r="J37" i="6" a="1"/>
  <c r="J35" i="3" l="1"/>
  <c r="N35" i="3" s="1"/>
  <c r="L21" i="6"/>
  <c r="P21" i="6" s="1"/>
  <c r="K31" i="6"/>
  <c r="O31" i="6" s="1"/>
  <c r="K21" i="6"/>
  <c r="O21" i="6" s="1"/>
  <c r="J29" i="6"/>
  <c r="N29" i="6" s="1"/>
  <c r="K36" i="6"/>
  <c r="O36" i="6" s="1"/>
  <c r="L31" i="6"/>
  <c r="P31" i="6" s="1"/>
  <c r="L34" i="6"/>
  <c r="P34" i="6" s="1"/>
  <c r="L33" i="6"/>
  <c r="P33" i="6" s="1"/>
  <c r="J28" i="6"/>
  <c r="N28" i="6" s="1"/>
  <c r="L28" i="6"/>
  <c r="P28" i="6" s="1"/>
  <c r="K14" i="6"/>
  <c r="L36" i="3"/>
  <c r="P36" i="3" s="1"/>
  <c r="L19" i="3"/>
  <c r="P19" i="3" s="1"/>
  <c r="K36" i="3"/>
  <c r="O36" i="3" s="1"/>
  <c r="J25" i="6"/>
  <c r="N25" i="6" s="1"/>
  <c r="L25" i="6"/>
  <c r="P25" i="6" s="1"/>
  <c r="L14" i="6"/>
  <c r="P14" i="6" s="1"/>
  <c r="J35" i="6"/>
  <c r="N35" i="6" s="1"/>
  <c r="L20" i="6"/>
  <c r="P20" i="6" s="1"/>
  <c r="K34" i="6"/>
  <c r="O34" i="6" s="1"/>
  <c r="L35" i="3"/>
  <c r="P35" i="3" s="1"/>
  <c r="K24" i="6"/>
  <c r="O24" i="6" s="1"/>
  <c r="K23" i="6"/>
  <c r="O23" i="6" s="1"/>
  <c r="K19" i="6"/>
  <c r="O19" i="6" s="1"/>
  <c r="J23" i="6"/>
  <c r="N23" i="6" s="1"/>
  <c r="J18" i="6"/>
  <c r="N18" i="6" s="1"/>
  <c r="K26" i="6"/>
  <c r="O26" i="6" s="1"/>
  <c r="L30" i="6"/>
  <c r="P30" i="6" s="1"/>
  <c r="K35" i="6"/>
  <c r="O35" i="6" s="1"/>
  <c r="J30" i="6"/>
  <c r="N30" i="6" s="1"/>
  <c r="L19" i="6"/>
  <c r="P19" i="6" s="1"/>
  <c r="K18" i="6"/>
  <c r="O18" i="6" s="1"/>
  <c r="L26" i="6"/>
  <c r="P26" i="6" s="1"/>
  <c r="L36" i="6"/>
  <c r="P36" i="6" s="1"/>
  <c r="K33" i="6"/>
  <c r="O33" i="6" s="1"/>
  <c r="J24" i="6"/>
  <c r="N24" i="6" s="1"/>
  <c r="L29" i="6"/>
  <c r="P29" i="6" s="1"/>
  <c r="O14" i="6"/>
  <c r="L30" i="3"/>
  <c r="P30" i="3" s="1"/>
  <c r="K30" i="3"/>
  <c r="O30" i="3" s="1"/>
  <c r="J30" i="3"/>
  <c r="N30" i="3" s="1"/>
  <c r="L31" i="3"/>
  <c r="P31" i="3" s="1"/>
  <c r="J31" i="3"/>
  <c r="N31" i="3" s="1"/>
  <c r="K31" i="3"/>
  <c r="O31" i="3" s="1"/>
  <c r="L26" i="3"/>
  <c r="P26" i="3" s="1"/>
  <c r="K26" i="3"/>
  <c r="O26" i="3" s="1"/>
  <c r="J26" i="3"/>
  <c r="N26" i="3" s="1"/>
  <c r="L27" i="3"/>
  <c r="P27" i="3" s="1"/>
  <c r="K27" i="3"/>
  <c r="O27" i="3" s="1"/>
  <c r="J27" i="3"/>
  <c r="N27" i="3" s="1"/>
  <c r="J15" i="6"/>
  <c r="N15" i="6" s="1"/>
  <c r="K15" i="6"/>
  <c r="O15" i="6" s="1"/>
  <c r="L15" i="6"/>
  <c r="P15" i="6" s="1"/>
  <c r="J32" i="6"/>
  <c r="N32" i="6" s="1"/>
  <c r="K32" i="6"/>
  <c r="O32" i="6" s="1"/>
  <c r="L32" i="6"/>
  <c r="P32" i="6" s="1"/>
  <c r="K37" i="6"/>
  <c r="O37" i="6" s="1"/>
  <c r="L37" i="6"/>
  <c r="P37" i="6" s="1"/>
  <c r="J37" i="6"/>
  <c r="N37" i="6" s="1"/>
  <c r="K27" i="6"/>
  <c r="O27" i="6" s="1"/>
  <c r="J27" i="6"/>
  <c r="N27" i="6" s="1"/>
  <c r="L27" i="6"/>
  <c r="P27" i="6" s="1"/>
  <c r="J16" i="6"/>
  <c r="N16" i="6" s="1"/>
  <c r="K16" i="6"/>
  <c r="O16" i="6" s="1"/>
  <c r="L16" i="6"/>
  <c r="P16" i="6" s="1"/>
  <c r="K17" i="6"/>
  <c r="O17" i="6" s="1"/>
  <c r="J17" i="6"/>
  <c r="N17" i="6" s="1"/>
  <c r="L17" i="6"/>
  <c r="P17" i="6" s="1"/>
  <c r="K22" i="6"/>
  <c r="O22" i="6" s="1"/>
  <c r="L22" i="6"/>
  <c r="P22" i="6" s="1"/>
  <c r="J22" i="6"/>
  <c r="N2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<sst xmlns="http://schemas.openxmlformats.org/spreadsheetml/2006/main" count="313" uniqueCount="99">
  <si>
    <t>Y</t>
  </si>
  <si>
    <t>R</t>
  </si>
  <si>
    <t>G</t>
  </si>
  <si>
    <t>B</t>
  </si>
  <si>
    <t>L</t>
  </si>
  <si>
    <t>R'</t>
  </si>
  <si>
    <t>G'</t>
  </si>
  <si>
    <t>B'</t>
  </si>
  <si>
    <t>Cb</t>
  </si>
  <si>
    <t>Cr</t>
  </si>
  <si>
    <t>Linear RGB</t>
  </si>
  <si>
    <t>Narrow</t>
  </si>
  <si>
    <t xml:space="preserve">Range: </t>
  </si>
  <si>
    <t>User Input Section</t>
  </si>
  <si>
    <t>Narrow/Full Range YCbCr</t>
  </si>
  <si>
    <t>YCbCr to RGB Matrix</t>
  </si>
  <si>
    <t>Bit Depth:</t>
  </si>
  <si>
    <t>Normalized YCbCr</t>
  </si>
  <si>
    <t>Color:</t>
  </si>
  <si>
    <t>HLG Values</t>
  </si>
  <si>
    <t>gamma</t>
  </si>
  <si>
    <t>b</t>
  </si>
  <si>
    <t>a</t>
  </si>
  <si>
    <t>c</t>
  </si>
  <si>
    <t>RGB'</t>
  </si>
  <si>
    <t>OETF^-1 RGB</t>
  </si>
  <si>
    <t>Peak Lum:</t>
  </si>
  <si>
    <t>Linear RGB 709</t>
  </si>
  <si>
    <t>dark skin</t>
  </si>
  <si>
    <t>light skin</t>
  </si>
  <si>
    <t>blue sky</t>
  </si>
  <si>
    <t>foliage</t>
  </si>
  <si>
    <t>blue flower</t>
  </si>
  <si>
    <t>bluish green</t>
  </si>
  <si>
    <t>orange</t>
  </si>
  <si>
    <t>moderate red</t>
  </si>
  <si>
    <t>purple</t>
  </si>
  <si>
    <t>yellow green</t>
  </si>
  <si>
    <t>orange yellow</t>
  </si>
  <si>
    <t>blue</t>
  </si>
  <si>
    <t>green</t>
  </si>
  <si>
    <t>red</t>
  </si>
  <si>
    <t>yellow</t>
  </si>
  <si>
    <t>magenta</t>
  </si>
  <si>
    <t>cyan</t>
  </si>
  <si>
    <t>white</t>
  </si>
  <si>
    <t>purplish blue</t>
  </si>
  <si>
    <t>Colors:</t>
  </si>
  <si>
    <t>narrow</t>
  </si>
  <si>
    <t>Gray 2</t>
  </si>
  <si>
    <t>Gray 3</t>
  </si>
  <si>
    <t>Gray 4</t>
  </si>
  <si>
    <t>Gray 5</t>
  </si>
  <si>
    <t>Gray 6</t>
  </si>
  <si>
    <t>Color Checker Sarnoff Xrite 2014 709 REFERENCE ORIGINAL from Sarnoff Visualizer BT.709 Dec 2019</t>
  </si>
  <si>
    <t>Min Lum:</t>
  </si>
  <si>
    <t>Gamma:</t>
  </si>
  <si>
    <t>Gamma Calculations</t>
  </si>
  <si>
    <t>narro</t>
  </si>
  <si>
    <t>HLG REFERENCE Sarnoff Xrite 2014 ColorChecker 709 Colors in HLG **REFERENCE**</t>
  </si>
  <si>
    <t>RGB to XYZ Matrix</t>
  </si>
  <si>
    <t>Linear RGB to XYZ Matrix BT.709</t>
  </si>
  <si>
    <t>X Y Z</t>
  </si>
  <si>
    <t>X</t>
  </si>
  <si>
    <t>Z</t>
  </si>
  <si>
    <t>L  U' V'</t>
  </si>
  <si>
    <t>u'</t>
  </si>
  <si>
    <t>v'</t>
  </si>
  <si>
    <t>L = 116 * (Y/Yn)^(1/3) - 16</t>
  </si>
  <si>
    <t>Yn</t>
  </si>
  <si>
    <t>=</t>
  </si>
  <si>
    <t>Linear RGB BT.2100</t>
  </si>
  <si>
    <t>XYZ</t>
  </si>
  <si>
    <t>L u' v'</t>
  </si>
  <si>
    <t>Dark Skin</t>
  </si>
  <si>
    <t>Light Skin</t>
  </si>
  <si>
    <t>Blue Sky</t>
  </si>
  <si>
    <t>Foliage</t>
  </si>
  <si>
    <t>Blue Flower</t>
  </si>
  <si>
    <t>Bluish Green</t>
  </si>
  <si>
    <t>Orange</t>
  </si>
  <si>
    <t>Purplish Blue</t>
  </si>
  <si>
    <t>Moderate Red</t>
  </si>
  <si>
    <t>Purple</t>
  </si>
  <si>
    <t>Yellow Green</t>
  </si>
  <si>
    <t>Orange Yellow</t>
  </si>
  <si>
    <t>Blue</t>
  </si>
  <si>
    <t>Green</t>
  </si>
  <si>
    <t>Red</t>
  </si>
  <si>
    <t>Yellow</t>
  </si>
  <si>
    <t>Magenta</t>
  </si>
  <si>
    <t>Cyan</t>
  </si>
  <si>
    <t>White</t>
  </si>
  <si>
    <t>Neutral 8</t>
  </si>
  <si>
    <t>Neutral 6.5</t>
  </si>
  <si>
    <t>Neutral 5</t>
  </si>
  <si>
    <t>Neutral 3.5</t>
  </si>
  <si>
    <t>Black</t>
  </si>
  <si>
    <t>Rene Reference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</si>
</sst>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00"/>
    <numFmt numFmtId="166" formatCode="0.000"/>
    <numFmt numFmtId="167" formatCode="0.0"/>
    <numFmt numFmtId="169" formatCode="0.000000000000000000"/>
    <numFmt numFmtId="170" formatCode="0.000000000000000"/>
  </numFmts>
  <fonts count="1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color theme="1"/>
      <name val="Courier New"/>
      <family val="1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rgb="FF000000"/>
      <name val="Courier New"/>
      <family val="1"/>
    </font>
  </fonts>
  <fills count="2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505BA6"/>
        <bgColor indexed="64"/>
      </patternFill>
    </fill>
    <fill>
      <patternFill patternType="solid">
        <fgColor rgb="FF735145"/>
        <bgColor indexed="64"/>
      </patternFill>
    </fill>
    <fill>
      <patternFill patternType="solid">
        <fgColor rgb="FFC29682"/>
        <bgColor indexed="64"/>
      </patternFill>
    </fill>
    <fill>
      <patternFill patternType="solid">
        <fgColor rgb="FF627A9C"/>
        <bgColor indexed="64"/>
      </patternFill>
    </fill>
    <fill>
      <patternFill patternType="solid">
        <fgColor rgb="FF576C42"/>
        <bgColor indexed="64"/>
      </patternFill>
    </fill>
    <fill>
      <patternFill patternType="solid">
        <fgColor rgb="FF8580B2"/>
        <bgColor indexed="64"/>
      </patternFill>
    </fill>
    <fill>
      <patternFill patternType="solid">
        <fgColor rgb="FF67BEAB"/>
        <bgColor indexed="64"/>
      </patternFill>
    </fill>
    <fill>
      <patternFill patternType="solid">
        <fgColor rgb="FFD67E2C"/>
        <bgColor indexed="64"/>
      </patternFill>
    </fill>
    <fill>
      <patternFill patternType="solid">
        <fgColor rgb="FFC25A62"/>
        <bgColor indexed="64"/>
      </patternFill>
    </fill>
    <fill>
      <patternFill patternType="solid">
        <fgColor rgb="FF5E3B6B"/>
        <bgColor indexed="64"/>
      </patternFill>
    </fill>
    <fill>
      <patternFill patternType="solid">
        <fgColor rgb="FF9DBC40"/>
        <bgColor indexed="64"/>
      </patternFill>
    </fill>
    <fill>
      <patternFill patternType="solid">
        <fgColor rgb="FF373C96"/>
        <bgColor indexed="64"/>
      </patternFill>
    </fill>
    <fill>
      <patternFill patternType="solid">
        <fgColor rgb="FF45944A"/>
        <bgColor indexed="64"/>
      </patternFill>
    </fill>
    <fill>
      <patternFill patternType="solid">
        <fgColor rgb="FFAF373C"/>
        <bgColor indexed="64"/>
      </patternFill>
    </fill>
    <fill>
      <patternFill patternType="solid">
        <fgColor rgb="FFE7C720"/>
        <bgColor indexed="64"/>
      </patternFill>
    </fill>
    <fill>
      <patternFill patternType="solid">
        <fgColor rgb="FFBB5696"/>
        <bgColor indexed="64"/>
      </patternFill>
    </fill>
    <fill>
      <patternFill patternType="solid">
        <fgColor rgb="FF0486A2"/>
        <bgColor indexed="64"/>
      </patternFill>
    </fill>
    <fill>
      <patternFill patternType="solid">
        <fgColor rgb="FFE0A82E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444545"/>
        <bgColor indexed="64"/>
      </patternFill>
    </fill>
    <fill>
      <patternFill patternType="solid">
        <fgColor rgb="FF6C6C6B"/>
        <bgColor indexed="64"/>
      </patternFill>
    </fill>
    <fill>
      <patternFill patternType="solid">
        <fgColor rgb="FF989A9A"/>
        <bgColor indexed="64"/>
      </patternFill>
    </fill>
    <fill>
      <patternFill patternType="solid">
        <fgColor rgb="FFC4C5C3"/>
        <bgColor indexed="64"/>
      </patternFill>
    </fill>
    <fill>
      <patternFill patternType="solid">
        <fgColor rgb="FF1A1A1B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</borders>
  <cellStyleXfs count="2">
    <xf numFmtId="0" fontId="0" fillId="0" borderId="0"/>
    <xf numFmtId="0" fontId="1" fillId="3" borderId="7" applyNumberFormat="0" applyAlignment="0" applyProtection="0"/>
  </cellStyleXfs>
  <cellXfs count="119">
    <xf numFmtId="0" fontId="0" fillId="0" borderId="0" xfId="0"/>
    <xf numFmtId="0" fontId="2" fillId="0" borderId="0" xfId="0" applyFont="1"/>
    <xf numFmtId="0" fontId="2" fillId="0" borderId="0" xfId="0" applyFont="1" applyBorder="1"/>
    <xf numFmtId="164" fontId="2" fillId="0" borderId="0" xfId="0" applyNumberFormat="1" applyFont="1"/>
    <xf numFmtId="2" fontId="2" fillId="0" borderId="0" xfId="0" applyNumberFormat="1" applyFont="1"/>
    <xf numFmtId="0" fontId="2" fillId="0" borderId="8" xfId="0" applyFont="1" applyBorder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Fill="1" applyBorder="1"/>
    <xf numFmtId="164" fontId="2" fillId="0" borderId="0" xfId="0" applyNumberFormat="1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67" fontId="2" fillId="0" borderId="0" xfId="0" applyNumberFormat="1" applyFont="1"/>
    <xf numFmtId="166" fontId="2" fillId="0" borderId="0" xfId="0" applyNumberFormat="1" applyFont="1"/>
    <xf numFmtId="164" fontId="2" fillId="2" borderId="0" xfId="0" applyNumberFormat="1" applyFont="1" applyFill="1"/>
    <xf numFmtId="0" fontId="2" fillId="0" borderId="0" xfId="0" applyFont="1" applyAlignment="1">
      <alignment horizontal="center" vertical="center"/>
    </xf>
    <xf numFmtId="165" fontId="2" fillId="0" borderId="0" xfId="0" applyNumberFormat="1" applyFont="1"/>
    <xf numFmtId="0" fontId="3" fillId="0" borderId="0" xfId="0" applyFont="1"/>
    <xf numFmtId="164" fontId="2" fillId="0" borderId="0" xfId="0" applyNumberFormat="1" applyFont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4" fillId="4" borderId="0" xfId="1" applyFont="1" applyFill="1" applyBorder="1" applyAlignment="1">
      <alignment horizontal="center" vertical="center"/>
    </xf>
    <xf numFmtId="0" fontId="2" fillId="0" borderId="0" xfId="0" applyFont="1" applyAlignment="1"/>
    <xf numFmtId="11" fontId="2" fillId="0" borderId="0" xfId="0" applyNumberFormat="1" applyFont="1"/>
    <xf numFmtId="0" fontId="2" fillId="2" borderId="0" xfId="0" applyFont="1" applyFill="1" applyBorder="1" applyAlignment="1">
      <alignment horizontal="center"/>
    </xf>
    <xf numFmtId="0" fontId="6" fillId="4" borderId="0" xfId="0" applyFont="1" applyFill="1" applyAlignment="1">
      <alignment horizontal="center" vertical="center"/>
    </xf>
    <xf numFmtId="169" fontId="2" fillId="0" borderId="0" xfId="0" applyNumberFormat="1" applyFont="1"/>
    <xf numFmtId="0" fontId="2" fillId="0" borderId="0" xfId="0" applyFont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2" fillId="0" borderId="8" xfId="0" applyFont="1" applyFill="1" applyBorder="1" applyAlignment="1">
      <alignment horizontal="right" wrapText="1"/>
    </xf>
    <xf numFmtId="0" fontId="2" fillId="0" borderId="0" xfId="0" applyFont="1" applyAlignment="1">
      <alignment horizontal="right"/>
    </xf>
    <xf numFmtId="0" fontId="5" fillId="24" borderId="0" xfId="0" applyFont="1" applyFill="1" applyAlignment="1">
      <alignment horizontal="right" wrapText="1"/>
    </xf>
    <xf numFmtId="0" fontId="5" fillId="25" borderId="0" xfId="0" applyFont="1" applyFill="1" applyAlignment="1">
      <alignment horizontal="right" wrapText="1"/>
    </xf>
    <xf numFmtId="0" fontId="5" fillId="26" borderId="0" xfId="0" applyFont="1" applyFill="1" applyAlignment="1">
      <alignment horizontal="right" wrapText="1"/>
    </xf>
    <xf numFmtId="0" fontId="5" fillId="27" borderId="0" xfId="0" applyFont="1" applyFill="1" applyAlignment="1">
      <alignment horizontal="right" wrapText="1"/>
    </xf>
    <xf numFmtId="0" fontId="3" fillId="0" borderId="0" xfId="0" applyFont="1" applyAlignment="1">
      <alignment horizontal="left"/>
    </xf>
    <xf numFmtId="0" fontId="5" fillId="28" borderId="0" xfId="0" applyFont="1" applyFill="1" applyAlignment="1">
      <alignment horizontal="right" wrapText="1"/>
    </xf>
    <xf numFmtId="170" fontId="2" fillId="0" borderId="0" xfId="0" applyNumberFormat="1" applyFont="1"/>
    <xf numFmtId="0" fontId="2" fillId="4" borderId="0" xfId="0" applyFont="1" applyFill="1" applyBorder="1" applyAlignment="1">
      <alignment horizontal="center" vertical="center"/>
    </xf>
    <xf numFmtId="165" fontId="2" fillId="0" borderId="0" xfId="0" applyNumberFormat="1" applyFont="1" applyAlignment="1"/>
    <xf numFmtId="165" fontId="2" fillId="2" borderId="4" xfId="0" applyNumberFormat="1" applyFont="1" applyFill="1" applyBorder="1" applyAlignment="1">
      <alignment horizontal="center"/>
    </xf>
    <xf numFmtId="165" fontId="2" fillId="2" borderId="5" xfId="0" applyNumberFormat="1" applyFont="1" applyFill="1" applyBorder="1" applyAlignment="1">
      <alignment horizontal="center"/>
    </xf>
    <xf numFmtId="165" fontId="2" fillId="2" borderId="6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right" wrapText="1"/>
    </xf>
    <xf numFmtId="0" fontId="2" fillId="0" borderId="11" xfId="0" applyFont="1" applyBorder="1" applyAlignment="1">
      <alignment horizontal="right" wrapText="1"/>
    </xf>
    <xf numFmtId="164" fontId="2" fillId="27" borderId="0" xfId="0" applyNumberFormat="1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0" borderId="18" xfId="0" applyFont="1" applyBorder="1"/>
    <xf numFmtId="0" fontId="5" fillId="6" borderId="8" xfId="0" applyFont="1" applyFill="1" applyBorder="1" applyAlignment="1">
      <alignment horizontal="right"/>
    </xf>
    <xf numFmtId="0" fontId="5" fillId="7" borderId="0" xfId="0" applyFont="1" applyFill="1" applyAlignment="1">
      <alignment horizontal="right"/>
    </xf>
    <xf numFmtId="0" fontId="5" fillId="8" borderId="0" xfId="0" applyFont="1" applyFill="1" applyAlignment="1">
      <alignment horizontal="right"/>
    </xf>
    <xf numFmtId="0" fontId="5" fillId="9" borderId="0" xfId="0" applyFont="1" applyFill="1" applyAlignment="1">
      <alignment horizontal="right"/>
    </xf>
    <xf numFmtId="0" fontId="5" fillId="10" borderId="0" xfId="0" applyFont="1" applyFill="1" applyAlignment="1">
      <alignment horizontal="right"/>
    </xf>
    <xf numFmtId="0" fontId="5" fillId="11" borderId="0" xfId="0" applyFont="1" applyFill="1" applyAlignment="1">
      <alignment horizontal="right"/>
    </xf>
    <xf numFmtId="0" fontId="5" fillId="12" borderId="0" xfId="0" applyFont="1" applyFill="1" applyAlignment="1">
      <alignment horizontal="right"/>
    </xf>
    <xf numFmtId="0" fontId="5" fillId="5" borderId="0" xfId="0" applyFont="1" applyFill="1" applyAlignment="1">
      <alignment horizontal="right"/>
    </xf>
    <xf numFmtId="0" fontId="5" fillId="13" borderId="0" xfId="0" applyFont="1" applyFill="1" applyAlignment="1">
      <alignment horizontal="right"/>
    </xf>
    <xf numFmtId="0" fontId="5" fillId="14" borderId="0" xfId="0" applyFont="1" applyFill="1" applyAlignment="1">
      <alignment horizontal="right"/>
    </xf>
    <xf numFmtId="0" fontId="5" fillId="15" borderId="0" xfId="0" applyFont="1" applyFill="1" applyAlignment="1">
      <alignment horizontal="right"/>
    </xf>
    <xf numFmtId="0" fontId="5" fillId="22" borderId="0" xfId="0" applyFont="1" applyFill="1" applyAlignment="1">
      <alignment horizontal="right"/>
    </xf>
    <xf numFmtId="0" fontId="5" fillId="16" borderId="0" xfId="0" applyFont="1" applyFill="1" applyAlignment="1">
      <alignment horizontal="right"/>
    </xf>
    <xf numFmtId="0" fontId="5" fillId="17" borderId="0" xfId="0" applyFont="1" applyFill="1" applyAlignment="1">
      <alignment horizontal="right"/>
    </xf>
    <xf numFmtId="0" fontId="5" fillId="18" borderId="0" xfId="0" applyFont="1" applyFill="1" applyAlignment="1">
      <alignment horizontal="right"/>
    </xf>
    <xf numFmtId="0" fontId="5" fillId="19" borderId="0" xfId="0" applyFont="1" applyFill="1" applyAlignment="1">
      <alignment horizontal="right"/>
    </xf>
    <xf numFmtId="0" fontId="5" fillId="20" borderId="0" xfId="0" applyFont="1" applyFill="1" applyAlignment="1">
      <alignment horizontal="right"/>
    </xf>
    <xf numFmtId="0" fontId="5" fillId="21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16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 vertical="center"/>
    </xf>
    <xf numFmtId="164" fontId="7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/>
    <xf numFmtId="0" fontId="2" fillId="0" borderId="0" xfId="0" applyFont="1" applyAlignment="1">
      <alignment horizontal="center"/>
    </xf>
    <xf numFmtId="0" fontId="2" fillId="23" borderId="0" xfId="0" applyFont="1" applyFill="1"/>
    <xf numFmtId="0" fontId="7" fillId="2" borderId="0" xfId="0" applyFont="1" applyFill="1"/>
    <xf numFmtId="0" fontId="8" fillId="0" borderId="0" xfId="0" applyFont="1" applyAlignment="1">
      <alignment vertical="center"/>
    </xf>
    <xf numFmtId="0" fontId="8" fillId="0" borderId="0" xfId="0" applyFont="1"/>
    <xf numFmtId="0" fontId="10" fillId="0" borderId="0" xfId="0" applyFont="1"/>
    <xf numFmtId="0" fontId="9" fillId="0" borderId="0" xfId="0" applyFont="1"/>
    <xf numFmtId="0" fontId="3" fillId="0" borderId="0" xfId="0" applyFont="1" applyAlignment="1">
      <alignment horizontal="right" wrapText="1"/>
    </xf>
    <xf numFmtId="0" fontId="11" fillId="0" borderId="0" xfId="0" applyFont="1" applyAlignment="1">
      <alignment horizontal="right" wrapText="1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4" fontId="2" fillId="23" borderId="0" xfId="0" applyNumberFormat="1" applyFont="1" applyFill="1" applyAlignment="1">
      <alignment horizontal="center"/>
    </xf>
    <xf numFmtId="164" fontId="3" fillId="26" borderId="0" xfId="0" applyNumberFormat="1" applyFont="1" applyFill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23" borderId="0" xfId="0" applyFont="1" applyFill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3" borderId="1" xfId="0" applyFont="1" applyFill="1" applyBorder="1" applyAlignment="1">
      <alignment horizontal="center"/>
    </xf>
    <xf numFmtId="0" fontId="2" fillId="23" borderId="2" xfId="0" applyFont="1" applyFill="1" applyBorder="1" applyAlignment="1">
      <alignment horizontal="center"/>
    </xf>
    <xf numFmtId="0" fontId="2" fillId="23" borderId="3" xfId="0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165" fontId="2" fillId="2" borderId="2" xfId="0" applyNumberFormat="1" applyFont="1" applyFill="1" applyBorder="1" applyAlignment="1">
      <alignment horizontal="center"/>
    </xf>
    <xf numFmtId="165" fontId="2" fillId="2" borderId="3" xfId="0" applyNumberFormat="1" applyFont="1" applyFill="1" applyBorder="1" applyAlignment="1">
      <alignment horizontal="center"/>
    </xf>
    <xf numFmtId="165" fontId="2" fillId="23" borderId="0" xfId="0" applyNumberFormat="1" applyFont="1" applyFill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C4C5C3"/>
      <color rgb="FF989A9A"/>
      <color rgb="FF1A1A1B"/>
      <color rgb="FFF1F1E9"/>
      <color rgb="FF6C6C6B"/>
      <color rgb="FF232222"/>
      <color rgb="FF444545"/>
      <color rgb="FF232323"/>
      <color rgb="FF434646"/>
      <color rgb="FF5F5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97450-EB50-904B-8F0A-606380D4138A}">
  <dimension ref="A1:Q75"/>
  <sheetViews>
    <sheetView tabSelected="1" zoomScale="83" zoomScaleNormal="101" workbookViewId="0">
      <selection activeCell="A14" sqref="A14:A37"/>
    </sheetView>
  </sheetViews>
  <sheetFormatPr baseColWidth="10" defaultColWidth="8.83203125" defaultRowHeight="19" x14ac:dyDescent="0.25"/>
  <cols>
    <col min="1" max="1" width="33.33203125" style="33" customWidth="1"/>
    <col min="2" max="2" width="16.1640625" style="1" customWidth="1"/>
    <col min="3" max="3" width="16" style="1" customWidth="1"/>
    <col min="4" max="4" width="17.1640625" style="1" customWidth="1"/>
    <col min="5" max="5" width="16.6640625" style="1" customWidth="1"/>
    <col min="6" max="6" width="18.6640625" style="1" customWidth="1"/>
    <col min="7" max="7" width="19.6640625" style="1" customWidth="1"/>
    <col min="8" max="8" width="20.83203125" style="1" customWidth="1"/>
    <col min="9" max="9" width="7.83203125" style="1" customWidth="1"/>
    <col min="10" max="10" width="19.33203125" style="1" customWidth="1"/>
    <col min="11" max="11" width="19" style="1" customWidth="1"/>
    <col min="12" max="12" width="15.83203125" style="1" customWidth="1"/>
    <col min="13" max="13" width="7.83203125" style="1" customWidth="1"/>
    <col min="14" max="17" width="8.83203125" style="1"/>
    <col min="18" max="18" width="21.83203125" style="1" customWidth="1"/>
    <col min="19" max="19" width="8.83203125" style="1"/>
    <col min="20" max="20" width="18.5" style="1" customWidth="1"/>
    <col min="21" max="16384" width="8.83203125" style="1"/>
  </cols>
  <sheetData>
    <row r="1" spans="1:17" ht="29" x14ac:dyDescent="0.35">
      <c r="A1" s="93"/>
      <c r="B1" s="22"/>
      <c r="C1" s="100" t="s">
        <v>61</v>
      </c>
      <c r="D1" s="100"/>
      <c r="E1" s="100"/>
      <c r="G1" s="96" t="s">
        <v>68</v>
      </c>
      <c r="J1" s="2"/>
      <c r="K1" s="2"/>
      <c r="L1" s="94" t="s">
        <v>69</v>
      </c>
      <c r="M1" s="94" t="s">
        <v>70</v>
      </c>
      <c r="N1" s="95">
        <v>1</v>
      </c>
    </row>
    <row r="2" spans="1:17" x14ac:dyDescent="0.25">
      <c r="B2" s="22"/>
      <c r="C2" s="87">
        <v>0.41239079926595901</v>
      </c>
      <c r="D2" s="87">
        <v>0.35758433938387801</v>
      </c>
      <c r="E2" s="87">
        <v>0.18048078840183401</v>
      </c>
      <c r="F2" s="3"/>
      <c r="G2" s="3"/>
      <c r="J2" s="2"/>
      <c r="K2" s="2"/>
      <c r="L2" s="2"/>
      <c r="M2" s="2"/>
    </row>
    <row r="3" spans="1:17" x14ac:dyDescent="0.25">
      <c r="A3" s="1"/>
      <c r="C3" s="87">
        <v>0.21263900587151</v>
      </c>
      <c r="D3" s="83">
        <v>0.71516867876775603</v>
      </c>
      <c r="E3" s="83">
        <v>7.2192315360734005E-2</v>
      </c>
      <c r="F3" s="3"/>
      <c r="G3" s="3"/>
      <c r="J3" s="2"/>
      <c r="K3" s="2"/>
      <c r="L3" s="2"/>
      <c r="M3" s="2"/>
    </row>
    <row r="4" spans="1:17" x14ac:dyDescent="0.25">
      <c r="A4" s="1"/>
      <c r="B4" s="22"/>
      <c r="C4" s="82">
        <v>1.9330818715591998E-2</v>
      </c>
      <c r="D4" s="83">
        <v>0.119194779794626</v>
      </c>
      <c r="E4" s="83">
        <v>0.95053215224966103</v>
      </c>
      <c r="F4" s="3"/>
      <c r="G4" s="3"/>
      <c r="J4" s="2"/>
      <c r="K4" s="2"/>
      <c r="L4" s="2"/>
      <c r="M4" s="2"/>
    </row>
    <row r="5" spans="1:17" x14ac:dyDescent="0.25">
      <c r="A5" s="1"/>
      <c r="I5" s="85"/>
      <c r="J5" s="7"/>
      <c r="K5" s="7"/>
      <c r="L5" s="2"/>
      <c r="M5" s="2"/>
    </row>
    <row r="6" spans="1:17" x14ac:dyDescent="0.25">
      <c r="A6" s="1"/>
      <c r="I6" s="85"/>
      <c r="J6" s="7"/>
      <c r="K6" s="7"/>
      <c r="L6" s="2"/>
      <c r="M6" s="2"/>
    </row>
    <row r="7" spans="1:17" x14ac:dyDescent="0.25">
      <c r="A7" s="1"/>
      <c r="I7" s="85"/>
      <c r="J7" s="7"/>
      <c r="K7" s="7"/>
      <c r="L7" s="2"/>
      <c r="M7" s="2"/>
    </row>
    <row r="8" spans="1:17" x14ac:dyDescent="0.25">
      <c r="A8" s="1"/>
      <c r="I8" s="3"/>
      <c r="J8" s="9"/>
      <c r="K8" s="9"/>
      <c r="L8" s="2"/>
      <c r="M8" s="2"/>
    </row>
    <row r="9" spans="1:17" x14ac:dyDescent="0.25">
      <c r="A9" s="50"/>
      <c r="I9" s="3"/>
      <c r="J9" s="9"/>
      <c r="K9" s="9"/>
      <c r="L9" s="2"/>
      <c r="M9" s="2"/>
    </row>
    <row r="10" spans="1:17" ht="20" thickBot="1" x14ac:dyDescent="0.3">
      <c r="I10" s="3"/>
      <c r="J10" s="3"/>
      <c r="K10" s="3"/>
    </row>
    <row r="11" spans="1:17" x14ac:dyDescent="0.25">
      <c r="B11" s="97" t="s">
        <v>27</v>
      </c>
      <c r="C11" s="98"/>
      <c r="D11" s="99"/>
      <c r="F11" s="97" t="s">
        <v>62</v>
      </c>
      <c r="G11" s="98"/>
      <c r="H11" s="99"/>
      <c r="J11" s="97" t="s">
        <v>65</v>
      </c>
      <c r="K11" s="98"/>
      <c r="L11" s="99"/>
      <c r="M11" s="3"/>
    </row>
    <row r="12" spans="1:17" ht="21" thickBot="1" x14ac:dyDescent="0.3">
      <c r="A12" s="33" t="s">
        <v>18</v>
      </c>
      <c r="B12" s="13" t="s">
        <v>1</v>
      </c>
      <c r="C12" s="14" t="s">
        <v>2</v>
      </c>
      <c r="D12" s="15" t="s">
        <v>3</v>
      </c>
      <c r="F12" s="13" t="s">
        <v>63</v>
      </c>
      <c r="G12" s="14" t="s">
        <v>0</v>
      </c>
      <c r="H12" s="15" t="s">
        <v>64</v>
      </c>
      <c r="J12" s="13" t="s">
        <v>4</v>
      </c>
      <c r="K12" s="14" t="s">
        <v>66</v>
      </c>
      <c r="L12" s="15" t="s">
        <v>67</v>
      </c>
      <c r="M12" s="3"/>
    </row>
    <row r="13" spans="1:17" x14ac:dyDescent="0.25">
      <c r="A13" s="41" t="s">
        <v>54</v>
      </c>
    </row>
    <row r="14" spans="1:17" x14ac:dyDescent="0.25">
      <c r="A14" s="79" t="s">
        <v>74</v>
      </c>
      <c r="B14" s="90">
        <v>26.302600000000002</v>
      </c>
      <c r="C14" s="90">
        <v>8.4498999999999995</v>
      </c>
      <c r="D14" s="90">
        <v>4.2930000000000001</v>
      </c>
      <c r="F14" s="16" cm="1">
        <f t="array" ref="F14:H14">MMULT(B14:D14,$C$2:$E$4)</f>
        <v>12.726715777232522</v>
      </c>
      <c r="G14" s="16">
        <v>15.96020485345638</v>
      </c>
      <c r="H14" s="16">
        <v>9.4377663601925406</v>
      </c>
      <c r="I14" s="3"/>
      <c r="J14" s="3">
        <f>116*(G14/$N$1)^(1/3)-16</f>
        <v>276.05914512712593</v>
      </c>
      <c r="K14" s="3">
        <f t="shared" ref="K14" si="0">4*F14/(F14+15*G14+3*H14)</f>
        <v>0.18152297328401396</v>
      </c>
      <c r="L14" s="3">
        <f t="shared" ref="L14" si="1">9*G14/(F14+15*G14+3*H14)</f>
        <v>0.512196056889198</v>
      </c>
    </row>
    <row r="15" spans="1:17" x14ac:dyDescent="0.25">
      <c r="A15" s="79" t="s">
        <v>75</v>
      </c>
      <c r="B15" s="90">
        <v>113.4559</v>
      </c>
      <c r="C15" s="91">
        <v>54.375999999999998</v>
      </c>
      <c r="D15" s="91">
        <v>35.758499999999998</v>
      </c>
      <c r="F15" s="3" cm="1">
        <f t="array" ref="F15:H15">MMULT(B15:D15,$C$2:$E$4)</f>
        <v>59.041868946749439</v>
      </c>
      <c r="G15" s="3">
        <v>83.720291660664969</v>
      </c>
      <c r="H15" s="3">
        <v>58.391743587114419</v>
      </c>
      <c r="I15" s="3"/>
      <c r="J15" s="3">
        <f>116*(G15/$N$1)^(1/3)-16</f>
        <v>491.45970980521304</v>
      </c>
      <c r="K15" s="3">
        <f t="shared" ref="K15:K37" si="2">4*F15/(F15+15*G15+3*H15)</f>
        <v>0.15849937723047505</v>
      </c>
      <c r="L15" s="3">
        <f t="shared" ref="L15:L37" si="3">9*G15/(F15+15*G15+3*H15)</f>
        <v>0.50568574868299987</v>
      </c>
      <c r="Q15" s="88"/>
    </row>
    <row r="16" spans="1:17" x14ac:dyDescent="0.25">
      <c r="A16" s="79" t="s">
        <v>76</v>
      </c>
      <c r="B16" s="90">
        <v>14.4262</v>
      </c>
      <c r="C16" s="91">
        <v>30.9255</v>
      </c>
      <c r="D16" s="91">
        <v>60.4604</v>
      </c>
      <c r="F16" s="3" cm="1">
        <f t="array" ref="F16:H16">MMULT(B16:D16,$C$2:$E$4)</f>
        <v>13.693948756322136</v>
      </c>
      <c r="G16" s="3">
        <v>34.482096236346948</v>
      </c>
      <c r="H16" s="3">
        <v>62.305789536206319</v>
      </c>
      <c r="I16" s="3"/>
      <c r="J16" s="3">
        <f t="shared" ref="J16:J37" si="4">116*(G16/$N$1)^(1/3)-16</f>
        <v>361.56280951169822</v>
      </c>
      <c r="K16" s="3">
        <f t="shared" si="2"/>
        <v>7.6306118843963669E-2</v>
      </c>
      <c r="L16" s="3">
        <f t="shared" si="3"/>
        <v>0.43232150970450284</v>
      </c>
      <c r="Q16" s="88"/>
    </row>
    <row r="17" spans="1:17" x14ac:dyDescent="0.25">
      <c r="A17" s="79" t="s">
        <v>77</v>
      </c>
      <c r="B17" s="90">
        <v>11.130800000000001</v>
      </c>
      <c r="C17" s="91">
        <v>20.890599999999999</v>
      </c>
      <c r="D17" s="91">
        <v>4.2232000000000003</v>
      </c>
      <c r="F17" s="3" cm="1">
        <f t="array" ref="F17:H17">MMULT(B17:D17,$C$2:$E$4)</f>
        <v>9.1140338381285915</v>
      </c>
      <c r="G17" s="3">
        <v>19.423885959508418</v>
      </c>
      <c r="H17" s="3">
        <v>7.5313237281988528</v>
      </c>
      <c r="I17" s="3"/>
      <c r="J17" s="3">
        <f t="shared" si="4"/>
        <v>295.81956577235826</v>
      </c>
      <c r="K17" s="3">
        <f t="shared" si="2"/>
        <v>0.11284413132137021</v>
      </c>
      <c r="L17" s="3">
        <f t="shared" si="3"/>
        <v>0.54111176763870084</v>
      </c>
      <c r="Q17" s="88"/>
    </row>
    <row r="18" spans="1:17" x14ac:dyDescent="0.25">
      <c r="A18" s="79" t="s">
        <v>78</v>
      </c>
      <c r="B18" s="90">
        <v>38.648000000000003</v>
      </c>
      <c r="C18" s="91">
        <v>36.435600000000001</v>
      </c>
      <c r="D18" s="91">
        <v>85.468699999999998</v>
      </c>
      <c r="F18" s="3" cm="1">
        <f t="array" ref="F18:H18">MMULT(B18:D18,$C$2:$E$4)</f>
        <v>25.337889317920091</v>
      </c>
      <c r="G18" s="3">
        <v>50.064942336451523</v>
      </c>
      <c r="H18" s="3">
        <v>90.846339196692242</v>
      </c>
      <c r="I18" s="3"/>
      <c r="J18" s="3">
        <f t="shared" si="4"/>
        <v>411.53259349674266</v>
      </c>
      <c r="K18" s="3">
        <f t="shared" si="2"/>
        <v>9.663103073510701E-2</v>
      </c>
      <c r="L18" s="3">
        <f t="shared" si="3"/>
        <v>0.42959816313696769</v>
      </c>
      <c r="Q18" s="88"/>
    </row>
    <row r="19" spans="1:17" x14ac:dyDescent="0.25">
      <c r="A19" s="79" t="s">
        <v>79</v>
      </c>
      <c r="B19" s="90">
        <v>18.125</v>
      </c>
      <c r="C19" s="91">
        <v>103.1317</v>
      </c>
      <c r="D19" s="91">
        <v>75.799099999999996</v>
      </c>
      <c r="F19" s="3" cm="1">
        <f t="array" ref="F19:H19">MMULT(B19:D19,$C$2:$E$4)</f>
        <v>30.869664059439344</v>
      </c>
      <c r="G19" s="3">
        <v>89.272634812536197</v>
      </c>
      <c r="H19" s="3">
        <v>82.76601216145913</v>
      </c>
      <c r="I19" s="3"/>
      <c r="J19" s="3">
        <f t="shared" si="4"/>
        <v>502.43873250290642</v>
      </c>
      <c r="K19" s="3">
        <f t="shared" si="2"/>
        <v>7.6303479139927438E-2</v>
      </c>
      <c r="L19" s="3">
        <f t="shared" si="3"/>
        <v>0.49649320393977658</v>
      </c>
      <c r="Q19" s="88"/>
    </row>
    <row r="20" spans="1:17" x14ac:dyDescent="0.25">
      <c r="A20" s="79" t="s">
        <v>80</v>
      </c>
      <c r="B20" s="90">
        <v>149.19990000000001</v>
      </c>
      <c r="C20" s="91">
        <v>30.909800000000001</v>
      </c>
      <c r="D20" s="91">
        <v>1.0288999999999999</v>
      </c>
      <c r="F20" s="3" cm="1">
        <f t="array" ref="F20:H20">MMULT(B20:D20,$C$2:$E$4)</f>
        <v>68.121184634464839</v>
      </c>
      <c r="G20" s="3">
        <v>75.579908013546941</v>
      </c>
      <c r="H20" s="3">
        <v>30.137168142261686</v>
      </c>
      <c r="I20" s="3"/>
      <c r="J20" s="3">
        <f t="shared" si="4"/>
        <v>474.44853570399374</v>
      </c>
      <c r="K20" s="3">
        <f t="shared" si="2"/>
        <v>0.21086374907055869</v>
      </c>
      <c r="L20" s="3">
        <f t="shared" si="3"/>
        <v>0.52639118650445593</v>
      </c>
      <c r="Q20" s="88"/>
    </row>
    <row r="21" spans="1:17" x14ac:dyDescent="0.25">
      <c r="A21" s="79" t="s">
        <v>81</v>
      </c>
      <c r="B21" s="90">
        <v>7.1436999999999999</v>
      </c>
      <c r="C21" s="91">
        <v>13.1249</v>
      </c>
      <c r="D21" s="91">
        <v>69.853499999999997</v>
      </c>
      <c r="F21" s="3" cm="1">
        <f t="array" ref="F21:H21">MMULT(B21:D21,$C$2:$E$4)</f>
        <v>7.0871871860288183</v>
      </c>
      <c r="G21" s="3">
        <v>20.267165187599439</v>
      </c>
      <c r="H21" s="3">
        <v>68.634815225155975</v>
      </c>
      <c r="I21" s="3"/>
      <c r="J21" s="3">
        <f t="shared" si="4"/>
        <v>300.26829572534228</v>
      </c>
      <c r="K21" s="3">
        <f t="shared" si="2"/>
        <v>5.4833264040002015E-2</v>
      </c>
      <c r="L21" s="3">
        <f t="shared" si="3"/>
        <v>0.35281392737808248</v>
      </c>
      <c r="Q21" s="88"/>
    </row>
    <row r="22" spans="1:17" x14ac:dyDescent="0.25">
      <c r="A22" s="79" t="s">
        <v>82</v>
      </c>
      <c r="B22" s="90">
        <v>113.1588</v>
      </c>
      <c r="C22" s="91">
        <v>10.4739</v>
      </c>
      <c r="D22" s="91">
        <v>15.9678</v>
      </c>
      <c r="F22" s="3" cm="1">
        <f t="array" ref="F22:H22">MMULT(B22:D22,$C$2:$E$4)</f>
        <v>49.201478306661237</v>
      </c>
      <c r="G22" s="3">
        <v>49.857698372822604</v>
      </c>
      <c r="H22" s="3">
        <v>36.357031831154387</v>
      </c>
      <c r="I22" s="3"/>
      <c r="J22" s="3">
        <f t="shared" si="4"/>
        <v>410.94185351473305</v>
      </c>
      <c r="K22" s="3">
        <f t="shared" si="2"/>
        <v>0.21719197572444618</v>
      </c>
      <c r="L22" s="3">
        <f t="shared" si="3"/>
        <v>0.49519969463400787</v>
      </c>
      <c r="Q22" s="88"/>
    </row>
    <row r="23" spans="1:17" x14ac:dyDescent="0.25">
      <c r="A23" s="79" t="s">
        <v>83</v>
      </c>
      <c r="B23" s="90">
        <v>13.444100000000001</v>
      </c>
      <c r="C23" s="91">
        <v>3.4796999999999998</v>
      </c>
      <c r="D23" s="91">
        <v>20.5883</v>
      </c>
      <c r="F23" s="3" cm="1">
        <f t="array" ref="F23:H23">MMULT(B23:D23,$C$2:$E$4)</f>
        <v>6.6821317881047957</v>
      </c>
      <c r="G23" s="3">
        <v>9.7499899534646524</v>
      </c>
      <c r="H23" s="3">
        <v>22.247450477275539</v>
      </c>
      <c r="I23" s="3"/>
      <c r="J23" s="3">
        <f t="shared" si="4"/>
        <v>231.81411842138482</v>
      </c>
      <c r="K23" s="3">
        <f t="shared" si="2"/>
        <v>0.12167341921821653</v>
      </c>
      <c r="L23" s="3">
        <f t="shared" si="3"/>
        <v>0.39945454060926</v>
      </c>
      <c r="Q23" s="88"/>
    </row>
    <row r="24" spans="1:17" x14ac:dyDescent="0.25">
      <c r="A24" s="79" t="s">
        <v>84</v>
      </c>
      <c r="B24" s="90">
        <v>63.433300000000003</v>
      </c>
      <c r="C24" s="91">
        <v>99.444199999999995</v>
      </c>
      <c r="D24" s="91">
        <v>3.9297</v>
      </c>
      <c r="F24" s="3" cm="1">
        <f t="array" ref="F24:H24">MMULT(B24:D24,$C$2:$E$4)</f>
        <v>47.380989433071633</v>
      </c>
      <c r="G24" s="3">
        <v>94.270531526714777</v>
      </c>
      <c r="H24" s="3">
        <v>22.362905240821455</v>
      </c>
      <c r="I24" s="3"/>
      <c r="J24" s="3">
        <f t="shared" si="4"/>
        <v>511.93846799055154</v>
      </c>
      <c r="K24" s="3">
        <f t="shared" si="2"/>
        <v>0.12399118475453022</v>
      </c>
      <c r="L24" s="3">
        <f t="shared" si="3"/>
        <v>0.55506668012668214</v>
      </c>
      <c r="Q24" s="88"/>
    </row>
    <row r="25" spans="1:17" x14ac:dyDescent="0.25">
      <c r="A25" s="79" t="s">
        <v>85</v>
      </c>
      <c r="B25" s="90">
        <v>172.40299999999999</v>
      </c>
      <c r="C25" s="91">
        <v>67.072800000000001</v>
      </c>
      <c r="D25" s="91">
        <v>1.3959999999999999</v>
      </c>
      <c r="F25" s="3" cm="1">
        <f t="array" ref="F25:H25">MMULT(B25:D25,$C$2:$E$4)</f>
        <v>85.386690301794701</v>
      </c>
      <c r="G25" s="3">
        <v>109.78337453264596</v>
      </c>
      <c r="H25" s="3">
        <v>37.284512977109358</v>
      </c>
      <c r="I25" s="3"/>
      <c r="J25" s="3">
        <f t="shared" si="4"/>
        <v>539.43961076277242</v>
      </c>
      <c r="K25" s="3">
        <f t="shared" si="2"/>
        <v>0.1852215056932488</v>
      </c>
      <c r="L25" s="3">
        <f t="shared" si="3"/>
        <v>0.53582173267393995</v>
      </c>
      <c r="Q25" s="88"/>
    </row>
    <row r="26" spans="1:17" x14ac:dyDescent="0.25">
      <c r="A26" s="79" t="s">
        <v>86</v>
      </c>
      <c r="B26" s="90">
        <v>1.4488000000000001</v>
      </c>
      <c r="C26" s="91">
        <v>3.9359999999999999</v>
      </c>
      <c r="D26" s="91">
        <v>54.445500000000003</v>
      </c>
      <c r="F26" s="3" cm="1">
        <f t="array" ref="F26:H26">MMULT(B26:D26,$C$2:$E$4)</f>
        <v>2.4868950074665488</v>
      </c>
      <c r="G26" s="3">
        <v>9.8225914938375603</v>
      </c>
      <c r="H26" s="3">
        <v>52.297827814805345</v>
      </c>
      <c r="I26" s="3"/>
      <c r="J26" s="3">
        <f t="shared" si="4"/>
        <v>232.4276989944492</v>
      </c>
      <c r="K26" s="3">
        <f t="shared" si="2"/>
        <v>3.243219981136649E-2</v>
      </c>
      <c r="L26" s="3">
        <f t="shared" si="3"/>
        <v>0.28822228535322303</v>
      </c>
      <c r="Q26" s="88"/>
    </row>
    <row r="27" spans="1:17" x14ac:dyDescent="0.25">
      <c r="A27" s="79" t="s">
        <v>87</v>
      </c>
      <c r="B27" s="90">
        <v>5.6624999999999996</v>
      </c>
      <c r="C27" s="91">
        <v>53.708799999999997</v>
      </c>
      <c r="D27" s="91">
        <v>5.7327000000000004</v>
      </c>
      <c r="F27" s="3" cm="1">
        <f t="array" ref="F27:H27">MMULT(B27:D27,$C$2:$E$4)</f>
        <v>13.866566523846123</v>
      </c>
      <c r="G27" s="3">
        <v>41.118980770091518</v>
      </c>
      <c r="H27" s="3">
        <v>10.348450760773607</v>
      </c>
      <c r="I27" s="3"/>
      <c r="J27" s="3">
        <f t="shared" si="4"/>
        <v>384.37974896295748</v>
      </c>
      <c r="K27" s="3">
        <f t="shared" si="2"/>
        <v>8.3824313969097855E-2</v>
      </c>
      <c r="L27" s="3">
        <f t="shared" si="3"/>
        <v>0.55927567098363551</v>
      </c>
      <c r="Q27" s="88"/>
    </row>
    <row r="28" spans="1:17" x14ac:dyDescent="0.25">
      <c r="A28" s="79" t="s">
        <v>88</v>
      </c>
      <c r="B28" s="90">
        <v>86.038200000000003</v>
      </c>
      <c r="C28" s="91">
        <v>1.5913999999999999</v>
      </c>
      <c r="D28" s="91">
        <v>3.1941999999999999</v>
      </c>
      <c r="F28" s="3" cm="1">
        <f t="array" ref="F28:H28">MMULT(B28:D28,$C$2:$E$4)</f>
        <v>35.881502280489698</v>
      </c>
      <c r="G28" s="3">
        <v>32.284764309788976</v>
      </c>
      <c r="H28" s="3">
        <v>18.679318820055617</v>
      </c>
      <c r="I28" s="3"/>
      <c r="J28" s="3">
        <f t="shared" si="4"/>
        <v>353.36623786269769</v>
      </c>
      <c r="K28" s="3">
        <f t="shared" si="2"/>
        <v>0.24909453324629494</v>
      </c>
      <c r="L28" s="3">
        <f t="shared" si="3"/>
        <v>0.50428229080709741</v>
      </c>
      <c r="Q28" s="88"/>
    </row>
    <row r="29" spans="1:17" x14ac:dyDescent="0.25">
      <c r="A29" s="79" t="s">
        <v>89</v>
      </c>
      <c r="B29" s="90">
        <v>188.20509999999999</v>
      </c>
      <c r="C29" s="91">
        <v>118.4813</v>
      </c>
      <c r="D29" s="91">
        <v>0.17399999999999999</v>
      </c>
      <c r="F29" s="3" cm="1">
        <f t="array" ref="F29:H29">MMULT(B29:D29,$C$2:$E$4)</f>
        <v>102.81116102375039</v>
      </c>
      <c r="G29" s="3">
        <v>152.05405102354709</v>
      </c>
      <c r="H29" s="3">
        <v>42.686236797687187</v>
      </c>
      <c r="I29" s="3"/>
      <c r="J29" s="3">
        <f t="shared" si="4"/>
        <v>603.14255390146241</v>
      </c>
      <c r="K29" s="3">
        <f t="shared" si="2"/>
        <v>0.16373285603055637</v>
      </c>
      <c r="L29" s="3">
        <f t="shared" si="3"/>
        <v>0.54484891079614961</v>
      </c>
      <c r="Q29" s="88"/>
    </row>
    <row r="30" spans="1:17" x14ac:dyDescent="0.25">
      <c r="A30" s="79" t="s">
        <v>90</v>
      </c>
      <c r="B30" s="90">
        <v>100.4872</v>
      </c>
      <c r="C30" s="91">
        <v>10.208600000000001</v>
      </c>
      <c r="D30" s="91">
        <v>51.814599999999999</v>
      </c>
      <c r="F30" s="3" cm="1">
        <f t="array" ref="F30:H30">MMULT(B30:D30,$C$2:$E$4)</f>
        <v>44.612361918759085</v>
      </c>
      <c r="G30" s="3">
        <v>49.409549839750774</v>
      </c>
      <c r="H30" s="3">
        <v>68.124434806839645</v>
      </c>
      <c r="I30" s="3"/>
      <c r="J30" s="3">
        <f t="shared" si="4"/>
        <v>409.65880514850289</v>
      </c>
      <c r="K30" s="3">
        <f t="shared" si="2"/>
        <v>0.18022849869694232</v>
      </c>
      <c r="L30" s="3">
        <f t="shared" si="3"/>
        <v>0.44911924326119346</v>
      </c>
      <c r="Q30" s="88"/>
    </row>
    <row r="31" spans="1:17" x14ac:dyDescent="0.25">
      <c r="A31" s="79" t="s">
        <v>91</v>
      </c>
      <c r="B31" s="90">
        <v>0</v>
      </c>
      <c r="C31" s="91">
        <v>41.317799999999998</v>
      </c>
      <c r="D31" s="91">
        <v>71.760499999999993</v>
      </c>
      <c r="F31" s="3" cm="1">
        <f t="array" ref="F31:H31">MMULT(B31:D31,$C$2:$E$4)</f>
        <v>10.172965133238115</v>
      </c>
      <c r="G31" s="3">
        <v>38.102673431042646</v>
      </c>
      <c r="H31" s="3">
        <v>71.193490159123542</v>
      </c>
      <c r="I31" s="3"/>
      <c r="J31" s="3">
        <f t="shared" si="4"/>
        <v>374.34007275608269</v>
      </c>
      <c r="K31" s="3">
        <f t="shared" si="2"/>
        <v>5.1165838317445235E-2</v>
      </c>
      <c r="L31" s="3">
        <f t="shared" si="3"/>
        <v>0.43119181144119639</v>
      </c>
      <c r="Q31" s="88"/>
    </row>
    <row r="32" spans="1:17" x14ac:dyDescent="0.25">
      <c r="A32" s="79" t="s">
        <v>92</v>
      </c>
      <c r="B32" s="90">
        <v>200</v>
      </c>
      <c r="C32" s="91">
        <v>198.09399999999999</v>
      </c>
      <c r="D32" s="91">
        <v>185.52189999999999</v>
      </c>
      <c r="F32" s="3" cm="1">
        <f t="array" ref="F32:H32">MMULT(B32:D32,$C$2:$E$4)</f>
        <v>128.18696129897489</v>
      </c>
      <c r="G32" s="3">
        <v>235.3007341461761</v>
      </c>
      <c r="H32" s="3">
        <v>226.74155309588241</v>
      </c>
      <c r="I32" s="3"/>
      <c r="J32" s="3">
        <f t="shared" si="4"/>
        <v>700.14189857822078</v>
      </c>
      <c r="K32" s="3">
        <f t="shared" si="2"/>
        <v>0.11820124253054903</v>
      </c>
      <c r="L32" s="3">
        <f t="shared" si="3"/>
        <v>0.48818450364081095</v>
      </c>
      <c r="Q32" s="88"/>
    </row>
    <row r="33" spans="1:17" x14ac:dyDescent="0.25">
      <c r="A33" s="79" t="s">
        <v>93</v>
      </c>
      <c r="B33" s="90">
        <v>121.706</v>
      </c>
      <c r="C33" s="91">
        <v>120.80410000000001</v>
      </c>
      <c r="D33" s="91">
        <v>117.486</v>
      </c>
      <c r="F33" s="3" cm="1">
        <f t="array" ref="F33:H33">MMULT(B33:D33,$C$2:$E$4)</f>
        <v>78.149198912285328</v>
      </c>
      <c r="G33" s="3">
        <v>143.91918609473356</v>
      </c>
      <c r="H33" s="3">
        <v>142.36094295650693</v>
      </c>
      <c r="I33" s="3"/>
      <c r="J33" s="3">
        <f t="shared" si="4"/>
        <v>591.89824183814051</v>
      </c>
      <c r="K33" s="3">
        <f t="shared" si="2"/>
        <v>0.1173402665385139</v>
      </c>
      <c r="L33" s="3">
        <f t="shared" si="3"/>
        <v>0.48620984930968109</v>
      </c>
      <c r="Q33" s="88"/>
    </row>
    <row r="34" spans="1:17" x14ac:dyDescent="0.25">
      <c r="A34" s="79" t="s">
        <v>94</v>
      </c>
      <c r="B34" s="90">
        <v>64.870599999999996</v>
      </c>
      <c r="C34" s="91">
        <v>64.952600000000004</v>
      </c>
      <c r="D34" s="91">
        <v>63.461500000000001</v>
      </c>
      <c r="F34" s="3" cm="1">
        <f t="array" ref="F34:H34">MMULT(B34:D34,$C$2:$E$4)</f>
        <v>41.790257627551703</v>
      </c>
      <c r="G34" s="3">
        <v>77.213055288903007</v>
      </c>
      <c r="H34" s="3">
        <v>76.719171794791492</v>
      </c>
      <c r="I34" s="3"/>
      <c r="J34" s="3">
        <f t="shared" si="4"/>
        <v>477.9559658885172</v>
      </c>
      <c r="K34" s="3">
        <f t="shared" si="2"/>
        <v>0.11688408788883756</v>
      </c>
      <c r="L34" s="3">
        <f t="shared" si="3"/>
        <v>0.48590749660414867</v>
      </c>
      <c r="Q34" s="88"/>
    </row>
    <row r="35" spans="1:17" x14ac:dyDescent="0.25">
      <c r="A35" s="79" t="s">
        <v>95</v>
      </c>
      <c r="B35" s="90">
        <v>29.574999999999999</v>
      </c>
      <c r="C35" s="91">
        <v>29.741800000000001</v>
      </c>
      <c r="D35" s="91">
        <v>29.263300000000001</v>
      </c>
      <c r="F35" s="3" cm="1">
        <f t="array" ref="F35:H35">MMULT(B35:D35,$C$2:$E$4)</f>
        <v>19.086408220439999</v>
      </c>
      <c r="G35" s="3">
        <v>35.333993247017119</v>
      </c>
      <c r="H35" s="3">
        <v>35.300556252907626</v>
      </c>
      <c r="I35" s="3"/>
      <c r="J35" s="3">
        <f t="shared" si="4"/>
        <v>364.64684088892238</v>
      </c>
      <c r="K35" s="3">
        <f t="shared" si="2"/>
        <v>0.11655857837115453</v>
      </c>
      <c r="L35" s="3">
        <f t="shared" si="3"/>
        <v>0.48550675120921361</v>
      </c>
      <c r="Q35" s="88"/>
    </row>
    <row r="36" spans="1:17" x14ac:dyDescent="0.25">
      <c r="A36" s="79" t="s">
        <v>96</v>
      </c>
      <c r="B36" s="90">
        <v>9.3400999999999996</v>
      </c>
      <c r="C36" s="91">
        <v>9.4261999999999997</v>
      </c>
      <c r="D36" s="91">
        <v>9.2403999999999993</v>
      </c>
      <c r="F36" s="3" cm="1">
        <f t="array" ref="F36:H36">MMULT(B36:D36,$C$2:$E$4)</f>
        <v>6.0347735986295676</v>
      </c>
      <c r="G36" s="3">
        <v>11.182603931294242</v>
      </c>
      <c r="H36" s="3">
        <v>11.149505114453088</v>
      </c>
      <c r="I36" s="3"/>
      <c r="J36" s="3">
        <f t="shared" si="4"/>
        <v>243.4013928136149</v>
      </c>
      <c r="K36" s="3">
        <f t="shared" si="2"/>
        <v>0.11648885671751437</v>
      </c>
      <c r="L36" s="3">
        <f t="shared" si="3"/>
        <v>0.48567848205579695</v>
      </c>
      <c r="Q36" s="88"/>
    </row>
    <row r="37" spans="1:17" x14ac:dyDescent="0.25">
      <c r="A37" s="79" t="s">
        <v>97</v>
      </c>
      <c r="B37" s="90">
        <v>1.796</v>
      </c>
      <c r="C37" s="91">
        <v>1.6812</v>
      </c>
      <c r="D37" s="91">
        <v>1.718</v>
      </c>
      <c r="F37" s="3" cm="1">
        <f t="array" ref="F37:H37">MMULT(B37:D37,$C$2:$E$4)</f>
        <v>1.1313529187062321</v>
      </c>
      <c r="G37" s="3">
        <v>2.0493396879649639</v>
      </c>
      <c r="H37" s="3">
        <v>2.0785274541190777</v>
      </c>
      <c r="I37" s="3"/>
      <c r="J37" s="3">
        <f t="shared" si="4"/>
        <v>131.34293147570679</v>
      </c>
      <c r="K37" s="3">
        <f t="shared" si="2"/>
        <v>0.11875529537483949</v>
      </c>
      <c r="L37" s="3">
        <f t="shared" si="3"/>
        <v>0.48400667543548553</v>
      </c>
      <c r="Q37" s="88"/>
    </row>
    <row r="38" spans="1:17" x14ac:dyDescent="0.25">
      <c r="B38" s="17"/>
      <c r="C38" s="17"/>
      <c r="D38" s="17"/>
      <c r="Q38" s="89"/>
    </row>
    <row r="39" spans="1:17" x14ac:dyDescent="0.25">
      <c r="A39" s="41"/>
      <c r="B39" s="17"/>
      <c r="C39" s="17"/>
      <c r="D39" s="17"/>
    </row>
    <row r="40" spans="1:17" x14ac:dyDescent="0.25">
      <c r="B40" s="17"/>
      <c r="C40" s="17"/>
      <c r="D40" s="17"/>
      <c r="F40" s="16"/>
      <c r="G40" s="16"/>
      <c r="H40" s="16"/>
      <c r="I40" s="3"/>
      <c r="J40" s="16"/>
      <c r="K40" s="16"/>
      <c r="L40" s="16"/>
    </row>
    <row r="41" spans="1:17" x14ac:dyDescent="0.25">
      <c r="B41" s="17"/>
      <c r="C41" s="17"/>
      <c r="D41" s="17"/>
      <c r="F41" s="16"/>
      <c r="G41" s="16"/>
      <c r="H41" s="16"/>
      <c r="I41" s="3"/>
      <c r="J41" s="16"/>
      <c r="K41" s="16"/>
      <c r="L41" s="16"/>
    </row>
    <row r="42" spans="1:17" x14ac:dyDescent="0.25">
      <c r="B42" s="17"/>
      <c r="C42" s="17"/>
      <c r="D42" s="17"/>
      <c r="F42" s="16"/>
      <c r="G42" s="16"/>
      <c r="H42" s="16"/>
      <c r="I42" s="3"/>
      <c r="J42" s="16"/>
      <c r="K42" s="16"/>
      <c r="L42" s="16"/>
    </row>
    <row r="43" spans="1:17" x14ac:dyDescent="0.25">
      <c r="B43" s="17"/>
      <c r="C43" s="17"/>
      <c r="D43" s="17"/>
      <c r="F43" s="16"/>
      <c r="G43" s="16"/>
      <c r="H43" s="16"/>
      <c r="I43" s="3"/>
      <c r="J43" s="16"/>
      <c r="K43" s="16"/>
      <c r="L43" s="16"/>
    </row>
    <row r="44" spans="1:17" x14ac:dyDescent="0.25">
      <c r="B44" s="17"/>
      <c r="C44" s="17"/>
      <c r="D44" s="17"/>
      <c r="F44" s="16"/>
      <c r="G44" s="16"/>
      <c r="H44" s="16"/>
      <c r="I44" s="3"/>
      <c r="J44" s="16"/>
      <c r="K44" s="16"/>
      <c r="L44" s="16"/>
    </row>
    <row r="45" spans="1:17" x14ac:dyDescent="0.25">
      <c r="B45" s="17"/>
      <c r="C45" s="17"/>
      <c r="D45" s="17"/>
      <c r="F45" s="16"/>
      <c r="G45" s="16"/>
      <c r="H45" s="16"/>
      <c r="I45" s="3"/>
      <c r="J45" s="16"/>
      <c r="K45" s="16"/>
      <c r="L45" s="16"/>
    </row>
    <row r="46" spans="1:17" x14ac:dyDescent="0.25">
      <c r="B46" s="17"/>
      <c r="C46" s="17"/>
      <c r="D46" s="17"/>
      <c r="F46" s="16"/>
      <c r="G46" s="16"/>
      <c r="H46" s="16"/>
      <c r="I46" s="3"/>
      <c r="J46" s="16"/>
      <c r="K46" s="16"/>
      <c r="L46" s="16"/>
    </row>
    <row r="47" spans="1:17" x14ac:dyDescent="0.25">
      <c r="B47" s="17"/>
      <c r="C47" s="17"/>
      <c r="D47" s="17"/>
      <c r="F47" s="16"/>
      <c r="G47" s="16"/>
      <c r="H47" s="16"/>
      <c r="I47" s="3"/>
      <c r="J47" s="16"/>
      <c r="K47" s="16"/>
      <c r="L47" s="16"/>
    </row>
    <row r="48" spans="1:17" x14ac:dyDescent="0.25">
      <c r="B48" s="17"/>
      <c r="C48" s="17"/>
      <c r="D48" s="17"/>
      <c r="F48" s="16"/>
      <c r="G48" s="16"/>
      <c r="H48" s="16"/>
      <c r="I48" s="3"/>
      <c r="J48" s="16"/>
      <c r="K48" s="16"/>
      <c r="L48" s="16"/>
    </row>
    <row r="49" spans="2:12" x14ac:dyDescent="0.25">
      <c r="B49" s="17"/>
      <c r="C49" s="17"/>
      <c r="D49" s="17"/>
      <c r="F49" s="16"/>
      <c r="G49" s="16"/>
      <c r="H49" s="16"/>
      <c r="I49" s="3"/>
      <c r="J49" s="16"/>
      <c r="K49" s="16"/>
      <c r="L49" s="16"/>
    </row>
    <row r="50" spans="2:12" x14ac:dyDescent="0.25">
      <c r="B50" s="17"/>
      <c r="C50" s="17"/>
      <c r="D50" s="17"/>
      <c r="F50" s="16"/>
      <c r="G50" s="16"/>
      <c r="H50" s="16"/>
      <c r="I50" s="3"/>
      <c r="J50" s="16"/>
      <c r="K50" s="16"/>
      <c r="L50" s="16"/>
    </row>
    <row r="51" spans="2:12" x14ac:dyDescent="0.25">
      <c r="B51" s="17"/>
      <c r="C51" s="17"/>
      <c r="D51" s="17"/>
      <c r="F51" s="16"/>
      <c r="G51" s="16"/>
      <c r="H51" s="16"/>
      <c r="I51" s="3"/>
      <c r="J51" s="16"/>
      <c r="K51" s="16"/>
      <c r="L51" s="16"/>
    </row>
    <row r="52" spans="2:12" x14ac:dyDescent="0.25">
      <c r="B52" s="17"/>
      <c r="C52" s="17"/>
      <c r="D52" s="17"/>
      <c r="F52" s="16"/>
      <c r="G52" s="16"/>
      <c r="H52" s="16"/>
      <c r="I52" s="3"/>
      <c r="J52" s="16"/>
      <c r="K52" s="16"/>
      <c r="L52" s="16"/>
    </row>
    <row r="53" spans="2:12" x14ac:dyDescent="0.25">
      <c r="B53" s="17"/>
      <c r="C53" s="17"/>
      <c r="D53" s="17"/>
      <c r="F53" s="16"/>
      <c r="G53" s="16"/>
      <c r="H53" s="16"/>
      <c r="I53" s="3"/>
      <c r="J53" s="16"/>
      <c r="K53" s="16"/>
      <c r="L53" s="16"/>
    </row>
    <row r="54" spans="2:12" x14ac:dyDescent="0.25">
      <c r="B54" s="17"/>
      <c r="C54" s="17"/>
      <c r="D54" s="17"/>
      <c r="F54" s="16"/>
      <c r="G54" s="16"/>
      <c r="H54" s="16"/>
      <c r="I54" s="3"/>
      <c r="J54" s="16"/>
      <c r="K54" s="16"/>
      <c r="L54" s="16"/>
    </row>
    <row r="55" spans="2:12" x14ac:dyDescent="0.25">
      <c r="B55" s="17"/>
      <c r="C55" s="17"/>
      <c r="D55" s="17"/>
      <c r="F55" s="16"/>
      <c r="G55" s="16"/>
      <c r="H55" s="16"/>
      <c r="I55" s="3"/>
      <c r="J55" s="16"/>
      <c r="K55" s="16"/>
      <c r="L55" s="16"/>
    </row>
    <row r="56" spans="2:12" x14ac:dyDescent="0.25">
      <c r="B56" s="17"/>
      <c r="C56" s="17"/>
      <c r="D56" s="17"/>
      <c r="F56" s="16"/>
      <c r="G56" s="16"/>
      <c r="H56" s="16"/>
      <c r="I56" s="3"/>
      <c r="J56" s="16"/>
      <c r="K56" s="16"/>
      <c r="L56" s="16"/>
    </row>
    <row r="57" spans="2:12" x14ac:dyDescent="0.25">
      <c r="B57" s="17"/>
      <c r="C57" s="17"/>
      <c r="D57" s="17"/>
      <c r="F57" s="16"/>
      <c r="G57" s="16"/>
      <c r="H57" s="16"/>
      <c r="I57" s="3"/>
      <c r="J57" s="16"/>
      <c r="K57" s="16"/>
      <c r="L57" s="16"/>
    </row>
    <row r="58" spans="2:12" x14ac:dyDescent="0.25">
      <c r="B58" s="17"/>
      <c r="C58" s="17"/>
      <c r="D58" s="17"/>
      <c r="F58" s="16"/>
      <c r="G58" s="16"/>
      <c r="H58" s="16"/>
      <c r="I58" s="3"/>
      <c r="J58" s="16"/>
      <c r="K58" s="16"/>
      <c r="L58" s="16"/>
    </row>
    <row r="59" spans="2:12" x14ac:dyDescent="0.25">
      <c r="B59" s="17"/>
      <c r="C59" s="17"/>
      <c r="D59" s="17"/>
      <c r="F59" s="16"/>
      <c r="G59" s="16"/>
      <c r="H59" s="16"/>
      <c r="I59" s="3"/>
      <c r="J59" s="16"/>
      <c r="K59" s="16"/>
      <c r="L59" s="16"/>
    </row>
    <row r="60" spans="2:12" x14ac:dyDescent="0.25">
      <c r="B60" s="17"/>
      <c r="C60" s="17"/>
      <c r="D60" s="17"/>
      <c r="F60" s="16"/>
      <c r="G60" s="16"/>
      <c r="H60" s="16"/>
      <c r="I60" s="3"/>
      <c r="J60" s="16"/>
      <c r="K60" s="16"/>
      <c r="L60" s="16"/>
    </row>
    <row r="61" spans="2:12" x14ac:dyDescent="0.25">
      <c r="B61" s="17"/>
      <c r="C61" s="17"/>
      <c r="D61" s="17"/>
      <c r="F61" s="16"/>
      <c r="G61" s="16"/>
      <c r="H61" s="16"/>
      <c r="I61" s="3"/>
      <c r="J61" s="16"/>
      <c r="K61" s="16"/>
      <c r="L61" s="16"/>
    </row>
    <row r="62" spans="2:12" x14ac:dyDescent="0.25">
      <c r="B62" s="17"/>
      <c r="C62" s="17"/>
      <c r="D62" s="17"/>
      <c r="F62" s="16"/>
      <c r="G62" s="16"/>
      <c r="H62" s="16"/>
      <c r="I62" s="3"/>
      <c r="J62" s="16"/>
      <c r="K62" s="16"/>
      <c r="L62" s="16"/>
    </row>
    <row r="63" spans="2:12" x14ac:dyDescent="0.25">
      <c r="B63" s="17"/>
      <c r="C63" s="17"/>
      <c r="D63" s="17"/>
      <c r="F63" s="16"/>
      <c r="G63" s="16"/>
      <c r="H63" s="16"/>
      <c r="I63" s="3"/>
      <c r="J63" s="16"/>
      <c r="K63" s="16"/>
      <c r="L63" s="16"/>
    </row>
    <row r="64" spans="2:12" x14ac:dyDescent="0.25">
      <c r="B64" s="17"/>
      <c r="C64" s="17"/>
      <c r="D64" s="17"/>
      <c r="F64" s="16"/>
      <c r="G64" s="16"/>
      <c r="H64" s="16"/>
      <c r="I64" s="3"/>
      <c r="J64" s="16"/>
      <c r="K64" s="16"/>
      <c r="L64" s="16"/>
    </row>
    <row r="65" spans="2:12" x14ac:dyDescent="0.25">
      <c r="B65" s="17"/>
      <c r="C65" s="17"/>
      <c r="D65" s="17"/>
      <c r="F65" s="16"/>
      <c r="G65" s="16"/>
      <c r="H65" s="16"/>
      <c r="I65" s="3"/>
      <c r="J65" s="16"/>
      <c r="K65" s="16"/>
      <c r="L65" s="16"/>
    </row>
    <row r="66" spans="2:12" x14ac:dyDescent="0.25">
      <c r="B66" s="17"/>
      <c r="C66" s="17"/>
      <c r="D66" s="17"/>
      <c r="F66" s="16"/>
      <c r="G66" s="16"/>
      <c r="H66" s="16"/>
      <c r="I66" s="3"/>
      <c r="J66" s="16"/>
      <c r="K66" s="16"/>
      <c r="L66" s="16"/>
    </row>
    <row r="67" spans="2:12" x14ac:dyDescent="0.25">
      <c r="B67" s="17"/>
      <c r="C67" s="17"/>
      <c r="D67" s="17"/>
      <c r="F67" s="16"/>
      <c r="G67" s="16"/>
      <c r="H67" s="16"/>
      <c r="I67" s="3"/>
      <c r="J67" s="16"/>
      <c r="K67" s="16"/>
      <c r="L67" s="16"/>
    </row>
    <row r="68" spans="2:12" x14ac:dyDescent="0.25">
      <c r="B68" s="17"/>
      <c r="C68" s="17"/>
      <c r="D68" s="17"/>
      <c r="F68" s="16"/>
      <c r="G68" s="16"/>
      <c r="H68" s="16"/>
      <c r="I68" s="3"/>
      <c r="J68" s="16"/>
      <c r="K68" s="16"/>
      <c r="L68" s="16"/>
    </row>
    <row r="69" spans="2:12" x14ac:dyDescent="0.25">
      <c r="B69" s="17"/>
      <c r="C69" s="17"/>
      <c r="D69" s="17"/>
      <c r="F69" s="16"/>
      <c r="G69" s="16"/>
      <c r="H69" s="16"/>
      <c r="I69" s="3"/>
      <c r="J69" s="16"/>
      <c r="K69" s="16"/>
      <c r="L69" s="16"/>
    </row>
    <row r="70" spans="2:12" x14ac:dyDescent="0.25">
      <c r="B70" s="17"/>
      <c r="C70" s="17"/>
      <c r="D70" s="17"/>
      <c r="F70" s="16"/>
      <c r="G70" s="16"/>
      <c r="H70" s="16"/>
      <c r="I70" s="3"/>
      <c r="J70" s="16"/>
      <c r="K70" s="16"/>
      <c r="L70" s="16"/>
    </row>
    <row r="71" spans="2:12" x14ac:dyDescent="0.25">
      <c r="B71" s="17"/>
      <c r="C71" s="17"/>
      <c r="D71" s="17"/>
      <c r="F71" s="16"/>
      <c r="G71" s="16"/>
      <c r="H71" s="16"/>
      <c r="I71" s="3"/>
      <c r="J71" s="16"/>
      <c r="K71" s="16"/>
      <c r="L71" s="16"/>
    </row>
    <row r="72" spans="2:12" x14ac:dyDescent="0.25">
      <c r="B72" s="17"/>
      <c r="C72" s="17"/>
      <c r="D72" s="17"/>
      <c r="F72" s="16"/>
      <c r="G72" s="16"/>
      <c r="H72" s="16"/>
      <c r="I72" s="3"/>
      <c r="J72" s="16"/>
      <c r="K72" s="16"/>
      <c r="L72" s="16"/>
    </row>
    <row r="73" spans="2:12" x14ac:dyDescent="0.25">
      <c r="B73" s="17"/>
      <c r="C73" s="17"/>
      <c r="D73" s="17"/>
      <c r="F73" s="16"/>
      <c r="G73" s="16"/>
      <c r="H73" s="16"/>
      <c r="I73" s="3"/>
      <c r="J73" s="16"/>
      <c r="K73" s="16"/>
      <c r="L73" s="16"/>
    </row>
    <row r="74" spans="2:12" x14ac:dyDescent="0.25">
      <c r="B74" s="17"/>
      <c r="C74" s="17"/>
      <c r="D74" s="17"/>
      <c r="F74" s="16"/>
      <c r="G74" s="16"/>
      <c r="H74" s="16"/>
      <c r="I74" s="3"/>
      <c r="J74" s="16"/>
      <c r="K74" s="16"/>
      <c r="L74" s="16"/>
    </row>
    <row r="75" spans="2:12" x14ac:dyDescent="0.25">
      <c r="B75" s="17"/>
      <c r="C75" s="17"/>
      <c r="D75" s="17"/>
      <c r="F75" s="16"/>
      <c r="G75" s="16"/>
      <c r="H75" s="16"/>
      <c r="I75" s="3"/>
      <c r="J75" s="16"/>
      <c r="K75" s="16"/>
      <c r="L75" s="16"/>
    </row>
  </sheetData>
  <mergeCells count="4">
    <mergeCell ref="B11:D11"/>
    <mergeCell ref="F11:H11"/>
    <mergeCell ref="J11:L11"/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CD6B-9AF6-40D6-BAE1-0F9FD2349356}">
  <dimension ref="A1:Y75"/>
  <sheetViews>
    <sheetView zoomScale="83" zoomScaleNormal="101" workbookViewId="0">
      <selection activeCell="A13" sqref="A13"/>
    </sheetView>
  </sheetViews>
  <sheetFormatPr baseColWidth="10" defaultColWidth="8.83203125" defaultRowHeight="19" x14ac:dyDescent="0.25"/>
  <cols>
    <col min="1" max="1" width="33.33203125" style="33" customWidth="1"/>
    <col min="2" max="2" width="7.83203125" style="23" customWidth="1"/>
    <col min="3" max="3" width="8.1640625" style="23" customWidth="1"/>
    <col min="4" max="4" width="10.1640625" style="23" customWidth="1"/>
    <col min="5" max="5" width="12.6640625" style="1" customWidth="1"/>
    <col min="6" max="6" width="11.83203125" style="1" customWidth="1"/>
    <col min="7" max="7" width="13.33203125" style="1" customWidth="1"/>
    <col min="8" max="8" width="14.83203125" style="1" customWidth="1"/>
    <col min="9" max="9" width="7.83203125" style="1" customWidth="1"/>
    <col min="10" max="10" width="15.6640625" style="1" customWidth="1"/>
    <col min="11" max="11" width="16.33203125" style="1" customWidth="1"/>
    <col min="12" max="12" width="7.83203125" style="1" customWidth="1"/>
    <col min="13" max="13" width="16" style="1" customWidth="1"/>
    <col min="14" max="14" width="16.1640625" style="1" customWidth="1"/>
    <col min="15" max="15" width="16" style="1" customWidth="1"/>
    <col min="16" max="16" width="17.1640625" style="1" customWidth="1"/>
    <col min="17" max="17" width="16.6640625" style="1" customWidth="1"/>
    <col min="18" max="25" width="7.83203125" style="1" customWidth="1"/>
    <col min="26" max="16384" width="8.83203125" style="1"/>
  </cols>
  <sheetData>
    <row r="1" spans="1:25" x14ac:dyDescent="0.25">
      <c r="B1" s="105" t="s">
        <v>13</v>
      </c>
      <c r="C1" s="105"/>
      <c r="D1" s="105"/>
      <c r="F1" s="106" t="s">
        <v>15</v>
      </c>
      <c r="G1" s="106"/>
      <c r="H1" s="106"/>
      <c r="K1" s="22"/>
      <c r="L1" s="101" t="s">
        <v>57</v>
      </c>
      <c r="M1" s="101"/>
      <c r="N1" s="22"/>
      <c r="O1" s="100" t="s">
        <v>61</v>
      </c>
      <c r="P1" s="100"/>
      <c r="Q1" s="100"/>
      <c r="V1" s="2"/>
      <c r="W1" s="2"/>
      <c r="X1" s="2"/>
      <c r="Y1" s="2"/>
    </row>
    <row r="2" spans="1:25" x14ac:dyDescent="0.25">
      <c r="B2" s="105"/>
      <c r="C2" s="105"/>
      <c r="D2" s="105"/>
      <c r="F2" s="18">
        <v>1</v>
      </c>
      <c r="G2" s="18">
        <v>1</v>
      </c>
      <c r="H2" s="18">
        <v>1</v>
      </c>
      <c r="K2" s="3"/>
      <c r="L2" s="52" t="s">
        <v>22</v>
      </c>
      <c r="M2" s="52">
        <f>(B5^(1/B7)-B6^(1/B7))^B7</f>
        <v>202.99999999999997</v>
      </c>
      <c r="N2" s="22"/>
      <c r="O2" s="87">
        <v>0.41239079926595901</v>
      </c>
      <c r="P2" s="87">
        <v>0.35758433938387801</v>
      </c>
      <c r="Q2" s="87">
        <v>0.18048078840183401</v>
      </c>
      <c r="R2" s="3"/>
      <c r="S2" s="3"/>
      <c r="V2" s="2"/>
      <c r="W2" s="2"/>
      <c r="X2" s="2"/>
      <c r="Y2" s="2"/>
    </row>
    <row r="3" spans="1:25" ht="20" thickBot="1" x14ac:dyDescent="0.3">
      <c r="F3" s="18">
        <v>1.8497608673191298E-17</v>
      </c>
      <c r="G3" s="18">
        <v>-0.18731408953478901</v>
      </c>
      <c r="H3" s="18">
        <v>1.85561536927853</v>
      </c>
      <c r="K3" s="3"/>
      <c r="L3" s="52" t="s">
        <v>21</v>
      </c>
      <c r="M3" s="52">
        <f>B6^(1/B7)/(B5^(1/B7)-B6^(1/B7))</f>
        <v>0</v>
      </c>
      <c r="O3" s="87">
        <v>0.21263900587151</v>
      </c>
      <c r="P3" s="83">
        <v>0.71516867876775603</v>
      </c>
      <c r="Q3" s="83">
        <v>7.2192315360734005E-2</v>
      </c>
      <c r="R3" s="3"/>
      <c r="S3" s="3"/>
      <c r="V3" s="2"/>
      <c r="W3" s="2"/>
      <c r="X3" s="2"/>
      <c r="Y3" s="2"/>
    </row>
    <row r="4" spans="1:25" ht="21" thickBot="1" x14ac:dyDescent="0.3">
      <c r="A4" s="34" t="s">
        <v>16</v>
      </c>
      <c r="B4" s="107">
        <v>10</v>
      </c>
      <c r="C4" s="108"/>
      <c r="D4" s="109"/>
      <c r="E4" s="6">
        <v>10</v>
      </c>
      <c r="F4" s="18">
        <v>1.5747219882569801</v>
      </c>
      <c r="G4" s="18">
        <v>-0.46820747055634199</v>
      </c>
      <c r="H4" s="18">
        <v>-2.6145451598998698E-17</v>
      </c>
      <c r="K4" s="3"/>
      <c r="L4" s="3"/>
      <c r="M4" s="3"/>
      <c r="N4" s="22"/>
      <c r="O4" s="82">
        <v>1.9330818715591998E-2</v>
      </c>
      <c r="P4" s="83">
        <v>0.119194779794626</v>
      </c>
      <c r="Q4" s="83">
        <v>0.95053215224966103</v>
      </c>
      <c r="R4" s="3"/>
      <c r="S4" s="3"/>
      <c r="V4" s="2"/>
      <c r="W4" s="2"/>
      <c r="X4" s="2"/>
      <c r="Y4" s="2"/>
    </row>
    <row r="5" spans="1:25" ht="21" thickBot="1" x14ac:dyDescent="0.3">
      <c r="A5" s="51" t="s">
        <v>26</v>
      </c>
      <c r="B5" s="107">
        <v>203</v>
      </c>
      <c r="C5" s="108"/>
      <c r="D5" s="109"/>
      <c r="E5" s="53">
        <v>203</v>
      </c>
      <c r="F5" s="19"/>
      <c r="G5" s="19"/>
      <c r="U5" s="6"/>
      <c r="V5" s="7"/>
      <c r="W5" s="7"/>
      <c r="X5" s="2"/>
      <c r="Y5" s="2"/>
    </row>
    <row r="6" spans="1:25" ht="21" thickBot="1" x14ac:dyDescent="0.3">
      <c r="A6" s="51" t="s">
        <v>55</v>
      </c>
      <c r="B6" s="107">
        <v>0</v>
      </c>
      <c r="C6" s="108"/>
      <c r="D6" s="109"/>
      <c r="E6" s="53">
        <v>0</v>
      </c>
      <c r="F6" s="49"/>
      <c r="G6" s="49"/>
      <c r="U6" s="6"/>
      <c r="V6" s="7"/>
      <c r="W6" s="7"/>
      <c r="X6" s="2"/>
      <c r="Y6" s="2"/>
    </row>
    <row r="7" spans="1:25" ht="21" thickBot="1" x14ac:dyDescent="0.3">
      <c r="A7" s="51" t="s">
        <v>56</v>
      </c>
      <c r="B7" s="107">
        <v>2.4</v>
      </c>
      <c r="C7" s="108"/>
      <c r="D7" s="109"/>
      <c r="E7" s="53">
        <v>2.4</v>
      </c>
      <c r="F7" s="49"/>
      <c r="G7" s="49"/>
      <c r="U7" s="6"/>
      <c r="V7" s="7"/>
      <c r="W7" s="7"/>
      <c r="X7" s="2"/>
      <c r="Y7" s="2"/>
    </row>
    <row r="8" spans="1:25" ht="21" thickBot="1" x14ac:dyDescent="0.3">
      <c r="A8" s="35" t="s">
        <v>12</v>
      </c>
      <c r="B8" s="107" t="s">
        <v>48</v>
      </c>
      <c r="C8" s="108"/>
      <c r="D8" s="109"/>
      <c r="E8" s="6" t="s">
        <v>58</v>
      </c>
      <c r="U8" s="3"/>
      <c r="V8" s="9"/>
      <c r="W8" s="9"/>
      <c r="X8" s="2"/>
      <c r="Y8" s="2"/>
    </row>
    <row r="9" spans="1:25" x14ac:dyDescent="0.25">
      <c r="A9" s="50"/>
      <c r="B9" s="44"/>
      <c r="C9" s="44"/>
      <c r="D9" s="44"/>
      <c r="U9" s="3"/>
      <c r="V9" s="9"/>
      <c r="W9" s="9"/>
      <c r="X9" s="2"/>
      <c r="Y9" s="2"/>
    </row>
    <row r="10" spans="1:25" ht="20" thickBot="1" x14ac:dyDescent="0.3">
      <c r="U10" s="3"/>
      <c r="V10" s="3"/>
      <c r="W10" s="3"/>
    </row>
    <row r="11" spans="1:25" x14ac:dyDescent="0.25">
      <c r="B11" s="102" t="s">
        <v>14</v>
      </c>
      <c r="C11" s="103"/>
      <c r="D11" s="104"/>
      <c r="F11" s="97" t="s">
        <v>17</v>
      </c>
      <c r="G11" s="98"/>
      <c r="H11" s="99"/>
      <c r="J11" s="97" t="s">
        <v>24</v>
      </c>
      <c r="K11" s="98"/>
      <c r="L11" s="99"/>
      <c r="N11" s="97" t="s">
        <v>27</v>
      </c>
      <c r="O11" s="98"/>
      <c r="P11" s="99"/>
      <c r="R11" s="97" t="s">
        <v>62</v>
      </c>
      <c r="S11" s="98"/>
      <c r="T11" s="99"/>
      <c r="V11" s="97" t="s">
        <v>65</v>
      </c>
      <c r="W11" s="98"/>
      <c r="X11" s="99"/>
      <c r="Y11" s="3"/>
    </row>
    <row r="12" spans="1:25" ht="21" thickBot="1" x14ac:dyDescent="0.3">
      <c r="A12" s="33" t="s">
        <v>18</v>
      </c>
      <c r="B12" s="24" t="s">
        <v>0</v>
      </c>
      <c r="C12" s="25" t="s">
        <v>8</v>
      </c>
      <c r="D12" s="26" t="s">
        <v>9</v>
      </c>
      <c r="F12" s="13" t="s">
        <v>0</v>
      </c>
      <c r="G12" s="14" t="s">
        <v>8</v>
      </c>
      <c r="H12" s="15" t="s">
        <v>9</v>
      </c>
      <c r="J12" s="13" t="s">
        <v>5</v>
      </c>
      <c r="K12" s="14" t="s">
        <v>6</v>
      </c>
      <c r="L12" s="15" t="s">
        <v>7</v>
      </c>
      <c r="N12" s="13" t="s">
        <v>1</v>
      </c>
      <c r="O12" s="14" t="s">
        <v>2</v>
      </c>
      <c r="P12" s="15" t="s">
        <v>3</v>
      </c>
      <c r="R12" s="13" t="s">
        <v>63</v>
      </c>
      <c r="S12" s="14" t="s">
        <v>0</v>
      </c>
      <c r="T12" s="15" t="s">
        <v>64</v>
      </c>
      <c r="V12" s="13" t="s">
        <v>4</v>
      </c>
      <c r="W12" s="14" t="s">
        <v>66</v>
      </c>
      <c r="X12" s="15" t="s">
        <v>67</v>
      </c>
      <c r="Y12" s="3"/>
    </row>
    <row r="13" spans="1:25" ht="20" x14ac:dyDescent="0.25">
      <c r="A13" s="92" t="s">
        <v>98</v>
      </c>
    </row>
    <row r="14" spans="1:25" x14ac:dyDescent="0.25">
      <c r="A14" s="79" t="s">
        <v>74</v>
      </c>
      <c r="B14" s="23">
        <v>920</v>
      </c>
      <c r="C14" s="23">
        <v>20</v>
      </c>
      <c r="D14" s="23">
        <v>1</v>
      </c>
      <c r="F14" s="4">
        <f>IF($B$8="narrow",(B14/2^($B$4-8)-16)/219,B14/(2^$B$4-1))</f>
        <v>0.97716894977168944</v>
      </c>
      <c r="G14" s="4">
        <f t="shared" ref="G14:G37" si="0">IF($B$8="narrow",(C14/2^($B$4-8)-128)/224,(C14-2^($B$4-1))/(2^$B$4-1))</f>
        <v>-0.5491071428571429</v>
      </c>
      <c r="H14" s="4">
        <f t="shared" ref="H14:H37" si="1">IF($B$8="narrow",(D14/2^($B$4-8)-128)/224,(D14-2^($B$4-1))/(2^$B$4-1))</f>
        <v>-0.5703125</v>
      </c>
      <c r="J14" s="3">
        <f t="array" ref="J14:L14">MMULT(F14:H14,$F$2:$H$4)</f>
        <v>7.9085315843880455E-2</v>
      </c>
      <c r="K14" s="3">
        <v>1.3470490273446882</v>
      </c>
      <c r="L14" s="3">
        <v>-4.17627038946463E-2</v>
      </c>
      <c r="N14" s="17">
        <f>IF(J14&gt;0,$M$2*POWER(J14+$M$3,$B$7),-$M$2*POWER(ABS(J14)+$M$3,$B$7) +2*$M$2*$M$3^$B$7)</f>
        <v>0.4601782477748303</v>
      </c>
      <c r="O14" s="17">
        <f>IF(K14&gt;0,$M$2*POWER(K14+$M$3,$B$7),-$M$2*POWER(ABS(K14)+$M$3,$B$7) +2*$M$2*$M$3^$B$7)</f>
        <v>414.9695255494259</v>
      </c>
      <c r="P14" s="17">
        <f>IF(L14&gt;0,$M$2*POWER(L14+$M$3,$B$7),-$M$2*POWER(ABS(L14)+$M$3,$B$7) +2*$M$2*$M$3^$B$7)</f>
        <v>-9.9400529862675779E-2</v>
      </c>
      <c r="R14" s="16" cm="1">
        <f t="array" ref="R14:T14">MMULT(N14:P14,$O$2:$Q$4)</f>
        <v>88.426559161583754</v>
      </c>
      <c r="S14" s="16">
        <v>296.92591182652649</v>
      </c>
      <c r="T14" s="16">
        <v>29.946180786936971</v>
      </c>
      <c r="U14" s="3"/>
      <c r="V14" s="16"/>
      <c r="W14" s="16">
        <f>4*R14/(R14+15*S14+3*T14)</f>
        <v>7.6358914994566596E-2</v>
      </c>
      <c r="X14" s="16">
        <f>9*S14/(R14+15*S14+3*T14)</f>
        <v>0.57690943219541213</v>
      </c>
    </row>
    <row r="15" spans="1:25" x14ac:dyDescent="0.25">
      <c r="A15" s="79" t="s">
        <v>75</v>
      </c>
      <c r="F15" s="4">
        <f t="shared" ref="F15:F37" si="2">IF($B$8="narrow",(B15/2^($B$4-8)-16)/219,B15/(2^$B$4-1))</f>
        <v>-7.3059360730593603E-2</v>
      </c>
      <c r="G15" s="4">
        <f t="shared" si="0"/>
        <v>-0.5714285714285714</v>
      </c>
      <c r="H15" s="4">
        <f t="shared" si="1"/>
        <v>-0.5714285714285714</v>
      </c>
      <c r="J15" s="3">
        <f t="array" ref="J15:L15">MMULT(F15:H15,$F$2:$H$4)</f>
        <v>-0.97290049687743929</v>
      </c>
      <c r="K15" s="3">
        <v>0.30152438789290981</v>
      </c>
      <c r="L15" s="3">
        <v>-1.1334110003183249</v>
      </c>
      <c r="N15" s="17">
        <f t="shared" ref="N15:N37" si="3">IF(J15&gt;0,$M$2*POWER(J15+$M$3,$B$7),-$M$2*POWER(ABS(J15)+$M$3,$B$7) +2*$M$2*$M$3^$B$7)</f>
        <v>-190.04666741264225</v>
      </c>
      <c r="O15" s="17">
        <f t="shared" ref="O15:O37" si="4">IF(K15&gt;0,$M$2*POWER(K15+$M$3,$B$7),-$M$2*POWER(ABS(K15)+$M$3,$B$7) +2*$M$2*$M$3^$B$7)</f>
        <v>11.425360306029596</v>
      </c>
      <c r="P15" s="17">
        <f t="shared" ref="P15:P37" si="5">IF(L15&gt;0,$M$2*POWER(L15+$M$3,$B$7),-$M$2*POWER(ABS(L15)+$M$3,$B$7) +2*$M$2*$M$3^$B$7)</f>
        <v>-274.17373855447261</v>
      </c>
      <c r="R15" s="16"/>
      <c r="S15" s="16"/>
      <c r="T15" s="16"/>
      <c r="U15" s="3"/>
      <c r="V15" s="16"/>
      <c r="W15" s="16"/>
      <c r="X15" s="16"/>
    </row>
    <row r="16" spans="1:25" x14ac:dyDescent="0.25">
      <c r="A16" s="79" t="s">
        <v>76</v>
      </c>
      <c r="F16" s="4">
        <f t="shared" si="2"/>
        <v>-7.3059360730593603E-2</v>
      </c>
      <c r="G16" s="4">
        <f t="shared" si="0"/>
        <v>-0.5714285714285714</v>
      </c>
      <c r="H16" s="4">
        <f t="shared" si="1"/>
        <v>-0.5714285714285714</v>
      </c>
      <c r="J16" s="3">
        <f t="array" ref="J16:L16">MMULT(F16:H16,$F$2:$H$4)</f>
        <v>-0.97290049687743929</v>
      </c>
      <c r="K16" s="3">
        <v>0.30152438789290981</v>
      </c>
      <c r="L16" s="3">
        <v>-1.1334110003183249</v>
      </c>
      <c r="N16" s="17">
        <f t="shared" si="3"/>
        <v>-190.04666741264225</v>
      </c>
      <c r="O16" s="17">
        <f t="shared" si="4"/>
        <v>11.425360306029596</v>
      </c>
      <c r="P16" s="17">
        <f t="shared" si="5"/>
        <v>-274.17373855447261</v>
      </c>
      <c r="R16" s="16"/>
      <c r="S16" s="16"/>
      <c r="T16" s="16"/>
      <c r="U16" s="3"/>
      <c r="V16" s="16"/>
      <c r="W16" s="16"/>
      <c r="X16" s="16"/>
    </row>
    <row r="17" spans="1:24" x14ac:dyDescent="0.25">
      <c r="A17" s="79" t="s">
        <v>77</v>
      </c>
      <c r="F17" s="4">
        <f t="shared" si="2"/>
        <v>-7.3059360730593603E-2</v>
      </c>
      <c r="G17" s="4">
        <f t="shared" si="0"/>
        <v>-0.5714285714285714</v>
      </c>
      <c r="H17" s="4">
        <f t="shared" si="1"/>
        <v>-0.5714285714285714</v>
      </c>
      <c r="J17" s="3">
        <f t="array" ref="J17:L17">MMULT(F17:H17,$F$2:$H$4)</f>
        <v>-0.97290049687743929</v>
      </c>
      <c r="K17" s="3">
        <v>0.30152438789290981</v>
      </c>
      <c r="L17" s="3">
        <v>-1.1334110003183249</v>
      </c>
      <c r="N17" s="17">
        <f t="shared" si="3"/>
        <v>-190.04666741264225</v>
      </c>
      <c r="O17" s="17">
        <f t="shared" si="4"/>
        <v>11.425360306029596</v>
      </c>
      <c r="P17" s="17">
        <f t="shared" si="5"/>
        <v>-274.17373855447261</v>
      </c>
      <c r="R17" s="16"/>
      <c r="S17" s="16"/>
      <c r="T17" s="16"/>
      <c r="U17" s="3"/>
      <c r="V17" s="16"/>
      <c r="W17" s="16"/>
      <c r="X17" s="16"/>
    </row>
    <row r="18" spans="1:24" x14ac:dyDescent="0.25">
      <c r="A18" s="79" t="s">
        <v>78</v>
      </c>
      <c r="F18" s="4">
        <f t="shared" si="2"/>
        <v>-7.3059360730593603E-2</v>
      </c>
      <c r="G18" s="4">
        <f t="shared" si="0"/>
        <v>-0.5714285714285714</v>
      </c>
      <c r="H18" s="4">
        <f t="shared" si="1"/>
        <v>-0.5714285714285714</v>
      </c>
      <c r="J18" s="3">
        <f t="array" ref="J18:L18">MMULT(F18:H18,$F$2:$H$4)</f>
        <v>-0.97290049687743929</v>
      </c>
      <c r="K18" s="3">
        <v>0.30152438789290981</v>
      </c>
      <c r="L18" s="3">
        <v>-1.1334110003183249</v>
      </c>
      <c r="N18" s="17">
        <f t="shared" si="3"/>
        <v>-190.04666741264225</v>
      </c>
      <c r="O18" s="17">
        <f t="shared" si="4"/>
        <v>11.425360306029596</v>
      </c>
      <c r="P18" s="17">
        <f t="shared" si="5"/>
        <v>-274.17373855447261</v>
      </c>
      <c r="R18" s="16"/>
      <c r="S18" s="16"/>
      <c r="T18" s="16"/>
      <c r="U18" s="3"/>
      <c r="V18" s="16"/>
      <c r="W18" s="16"/>
      <c r="X18" s="16"/>
    </row>
    <row r="19" spans="1:24" x14ac:dyDescent="0.25">
      <c r="A19" s="79" t="s">
        <v>79</v>
      </c>
      <c r="F19" s="4">
        <f t="shared" si="2"/>
        <v>-7.3059360730593603E-2</v>
      </c>
      <c r="G19" s="4">
        <f t="shared" si="0"/>
        <v>-0.5714285714285714</v>
      </c>
      <c r="H19" s="4">
        <f t="shared" si="1"/>
        <v>-0.5714285714285714</v>
      </c>
      <c r="J19" s="3">
        <f t="array" ref="J19:L19">MMULT(F19:H19,$F$2:$H$4)</f>
        <v>-0.97290049687743929</v>
      </c>
      <c r="K19" s="3">
        <v>0.30152438789290981</v>
      </c>
      <c r="L19" s="3">
        <v>-1.1334110003183249</v>
      </c>
      <c r="N19" s="17">
        <f t="shared" si="3"/>
        <v>-190.04666741264225</v>
      </c>
      <c r="O19" s="17">
        <f t="shared" si="4"/>
        <v>11.425360306029596</v>
      </c>
      <c r="P19" s="17">
        <f t="shared" si="5"/>
        <v>-274.17373855447261</v>
      </c>
      <c r="R19" s="16"/>
      <c r="S19" s="16"/>
      <c r="T19" s="16"/>
      <c r="U19" s="3"/>
      <c r="V19" s="16"/>
      <c r="W19" s="16"/>
      <c r="X19" s="16"/>
    </row>
    <row r="20" spans="1:24" x14ac:dyDescent="0.25">
      <c r="A20" s="79" t="s">
        <v>80</v>
      </c>
      <c r="F20" s="4">
        <f t="shared" si="2"/>
        <v>-7.3059360730593603E-2</v>
      </c>
      <c r="G20" s="4">
        <f t="shared" si="0"/>
        <v>-0.5714285714285714</v>
      </c>
      <c r="H20" s="4">
        <f t="shared" si="1"/>
        <v>-0.5714285714285714</v>
      </c>
      <c r="J20" s="3">
        <f t="array" ref="J20:L20">MMULT(F20:H20,$F$2:$H$4)</f>
        <v>-0.97290049687743929</v>
      </c>
      <c r="K20" s="3">
        <v>0.30152438789290981</v>
      </c>
      <c r="L20" s="3">
        <v>-1.1334110003183249</v>
      </c>
      <c r="N20" s="17">
        <f t="shared" si="3"/>
        <v>-190.04666741264225</v>
      </c>
      <c r="O20" s="17">
        <f t="shared" si="4"/>
        <v>11.425360306029596</v>
      </c>
      <c r="P20" s="17">
        <f t="shared" si="5"/>
        <v>-274.17373855447261</v>
      </c>
      <c r="R20" s="16"/>
      <c r="S20" s="16"/>
      <c r="T20" s="16"/>
      <c r="U20" s="3"/>
      <c r="V20" s="16"/>
      <c r="W20" s="16"/>
      <c r="X20" s="16"/>
    </row>
    <row r="21" spans="1:24" x14ac:dyDescent="0.25">
      <c r="A21" s="79" t="s">
        <v>81</v>
      </c>
      <c r="F21" s="4">
        <f t="shared" si="2"/>
        <v>-7.3059360730593603E-2</v>
      </c>
      <c r="G21" s="4">
        <f t="shared" si="0"/>
        <v>-0.5714285714285714</v>
      </c>
      <c r="H21" s="4">
        <f t="shared" si="1"/>
        <v>-0.5714285714285714</v>
      </c>
      <c r="J21" s="3">
        <f t="array" ref="J21:L21">MMULT(F21:H21,$F$2:$H$4)</f>
        <v>-0.97290049687743929</v>
      </c>
      <c r="K21" s="3">
        <v>0.30152438789290981</v>
      </c>
      <c r="L21" s="3">
        <v>-1.1334110003183249</v>
      </c>
      <c r="N21" s="17">
        <f t="shared" si="3"/>
        <v>-190.04666741264225</v>
      </c>
      <c r="O21" s="17">
        <f t="shared" si="4"/>
        <v>11.425360306029596</v>
      </c>
      <c r="P21" s="17">
        <f t="shared" si="5"/>
        <v>-274.17373855447261</v>
      </c>
      <c r="R21" s="16"/>
      <c r="S21" s="16"/>
      <c r="T21" s="16"/>
      <c r="U21" s="3"/>
      <c r="V21" s="16"/>
      <c r="W21" s="16"/>
      <c r="X21" s="16"/>
    </row>
    <row r="22" spans="1:24" x14ac:dyDescent="0.25">
      <c r="A22" s="79" t="s">
        <v>82</v>
      </c>
      <c r="F22" s="4">
        <f t="shared" si="2"/>
        <v>-7.3059360730593603E-2</v>
      </c>
      <c r="G22" s="4">
        <f t="shared" si="0"/>
        <v>-0.5714285714285714</v>
      </c>
      <c r="H22" s="4">
        <f t="shared" si="1"/>
        <v>-0.5714285714285714</v>
      </c>
      <c r="J22" s="3">
        <f t="array" ref="J22:L22">MMULT(F22:H22,$F$2:$H$4)</f>
        <v>-0.97290049687743929</v>
      </c>
      <c r="K22" s="3">
        <v>0.30152438789290981</v>
      </c>
      <c r="L22" s="3">
        <v>-1.1334110003183249</v>
      </c>
      <c r="N22" s="17">
        <f t="shared" si="3"/>
        <v>-190.04666741264225</v>
      </c>
      <c r="O22" s="17">
        <f t="shared" si="4"/>
        <v>11.425360306029596</v>
      </c>
      <c r="P22" s="17">
        <f t="shared" si="5"/>
        <v>-274.17373855447261</v>
      </c>
      <c r="R22" s="16"/>
      <c r="S22" s="16"/>
      <c r="T22" s="16"/>
      <c r="U22" s="3"/>
      <c r="V22" s="16"/>
      <c r="W22" s="16"/>
      <c r="X22" s="16"/>
    </row>
    <row r="23" spans="1:24" x14ac:dyDescent="0.25">
      <c r="A23" s="79" t="s">
        <v>83</v>
      </c>
      <c r="F23" s="4">
        <f t="shared" si="2"/>
        <v>-7.3059360730593603E-2</v>
      </c>
      <c r="G23" s="4">
        <f t="shared" si="0"/>
        <v>-0.5714285714285714</v>
      </c>
      <c r="H23" s="4">
        <f t="shared" si="1"/>
        <v>-0.5714285714285714</v>
      </c>
      <c r="J23" s="3">
        <f t="array" ref="J23:L23">MMULT(F23:H23,$F$2:$H$4)</f>
        <v>-0.97290049687743929</v>
      </c>
      <c r="K23" s="3">
        <v>0.30152438789290981</v>
      </c>
      <c r="L23" s="3">
        <v>-1.1334110003183249</v>
      </c>
      <c r="N23" s="17">
        <f t="shared" si="3"/>
        <v>-190.04666741264225</v>
      </c>
      <c r="O23" s="17">
        <f t="shared" si="4"/>
        <v>11.425360306029596</v>
      </c>
      <c r="P23" s="17">
        <f t="shared" si="5"/>
        <v>-274.17373855447261</v>
      </c>
      <c r="R23" s="16"/>
      <c r="S23" s="16"/>
      <c r="T23" s="16"/>
      <c r="U23" s="3"/>
      <c r="V23" s="16"/>
      <c r="W23" s="16"/>
      <c r="X23" s="16"/>
    </row>
    <row r="24" spans="1:24" x14ac:dyDescent="0.25">
      <c r="A24" s="79" t="s">
        <v>84</v>
      </c>
      <c r="F24" s="4">
        <f t="shared" si="2"/>
        <v>-7.3059360730593603E-2</v>
      </c>
      <c r="G24" s="4">
        <f t="shared" si="0"/>
        <v>-0.5714285714285714</v>
      </c>
      <c r="H24" s="4">
        <f t="shared" si="1"/>
        <v>-0.5714285714285714</v>
      </c>
      <c r="J24" s="3">
        <f t="array" ref="J24:L24">MMULT(F24:H24,$F$2:$H$4)</f>
        <v>-0.97290049687743929</v>
      </c>
      <c r="K24" s="3">
        <v>0.30152438789290981</v>
      </c>
      <c r="L24" s="3">
        <v>-1.1334110003183249</v>
      </c>
      <c r="N24" s="17">
        <f t="shared" si="3"/>
        <v>-190.04666741264225</v>
      </c>
      <c r="O24" s="17">
        <f t="shared" si="4"/>
        <v>11.425360306029596</v>
      </c>
      <c r="P24" s="17">
        <f t="shared" si="5"/>
        <v>-274.17373855447261</v>
      </c>
      <c r="R24" s="16"/>
      <c r="S24" s="16"/>
      <c r="T24" s="16"/>
      <c r="U24" s="3"/>
      <c r="V24" s="16"/>
      <c r="W24" s="16"/>
      <c r="X24" s="16"/>
    </row>
    <row r="25" spans="1:24" x14ac:dyDescent="0.25">
      <c r="A25" s="79" t="s">
        <v>85</v>
      </c>
      <c r="F25" s="4">
        <f t="shared" si="2"/>
        <v>-7.3059360730593603E-2</v>
      </c>
      <c r="G25" s="4">
        <f t="shared" si="0"/>
        <v>-0.5714285714285714</v>
      </c>
      <c r="H25" s="4">
        <f t="shared" si="1"/>
        <v>-0.5714285714285714</v>
      </c>
      <c r="J25" s="3">
        <f t="array" ref="J25:L25">MMULT(F25:H25,$F$2:$H$4)</f>
        <v>-0.97290049687743929</v>
      </c>
      <c r="K25" s="3">
        <v>0.30152438789290981</v>
      </c>
      <c r="L25" s="3">
        <v>-1.1334110003183249</v>
      </c>
      <c r="N25" s="17">
        <f t="shared" si="3"/>
        <v>-190.04666741264225</v>
      </c>
      <c r="O25" s="17">
        <f t="shared" si="4"/>
        <v>11.425360306029596</v>
      </c>
      <c r="P25" s="17">
        <f t="shared" si="5"/>
        <v>-274.17373855447261</v>
      </c>
      <c r="R25" s="16"/>
      <c r="S25" s="16"/>
      <c r="T25" s="16"/>
      <c r="U25" s="3"/>
      <c r="V25" s="16"/>
      <c r="W25" s="16"/>
      <c r="X25" s="16"/>
    </row>
    <row r="26" spans="1:24" x14ac:dyDescent="0.25">
      <c r="A26" s="79" t="s">
        <v>86</v>
      </c>
      <c r="F26" s="4">
        <f t="shared" si="2"/>
        <v>-7.3059360730593603E-2</v>
      </c>
      <c r="G26" s="4">
        <f t="shared" si="0"/>
        <v>-0.5714285714285714</v>
      </c>
      <c r="H26" s="4">
        <f t="shared" si="1"/>
        <v>-0.5714285714285714</v>
      </c>
      <c r="J26" s="3">
        <f t="array" ref="J26:L26">MMULT(F26:H26,$F$2:$H$4)</f>
        <v>-0.97290049687743929</v>
      </c>
      <c r="K26" s="3">
        <v>0.30152438789290981</v>
      </c>
      <c r="L26" s="3">
        <v>-1.1334110003183249</v>
      </c>
      <c r="N26" s="17">
        <f t="shared" si="3"/>
        <v>-190.04666741264225</v>
      </c>
      <c r="O26" s="17">
        <f t="shared" si="4"/>
        <v>11.425360306029596</v>
      </c>
      <c r="P26" s="17">
        <f t="shared" si="5"/>
        <v>-274.17373855447261</v>
      </c>
      <c r="R26" s="16"/>
      <c r="S26" s="16"/>
      <c r="T26" s="16"/>
      <c r="U26" s="3"/>
      <c r="V26" s="16"/>
      <c r="W26" s="16"/>
      <c r="X26" s="16"/>
    </row>
    <row r="27" spans="1:24" x14ac:dyDescent="0.25">
      <c r="A27" s="79" t="s">
        <v>87</v>
      </c>
      <c r="F27" s="4">
        <f t="shared" si="2"/>
        <v>-7.3059360730593603E-2</v>
      </c>
      <c r="G27" s="4">
        <f t="shared" si="0"/>
        <v>-0.5714285714285714</v>
      </c>
      <c r="H27" s="4">
        <f t="shared" si="1"/>
        <v>-0.5714285714285714</v>
      </c>
      <c r="J27" s="3">
        <f t="array" ref="J27:L27">MMULT(F27:H27,$F$2:$H$4)</f>
        <v>-0.97290049687743929</v>
      </c>
      <c r="K27" s="3">
        <v>0.30152438789290981</v>
      </c>
      <c r="L27" s="3">
        <v>-1.1334110003183249</v>
      </c>
      <c r="N27" s="17">
        <f t="shared" si="3"/>
        <v>-190.04666741264225</v>
      </c>
      <c r="O27" s="17">
        <f t="shared" si="4"/>
        <v>11.425360306029596</v>
      </c>
      <c r="P27" s="17">
        <f t="shared" si="5"/>
        <v>-274.17373855447261</v>
      </c>
      <c r="R27" s="16"/>
      <c r="S27" s="16"/>
      <c r="T27" s="16"/>
      <c r="U27" s="3"/>
      <c r="V27" s="16"/>
      <c r="W27" s="16"/>
      <c r="X27" s="16"/>
    </row>
    <row r="28" spans="1:24" x14ac:dyDescent="0.25">
      <c r="A28" s="79" t="s">
        <v>88</v>
      </c>
      <c r="F28" s="4">
        <f t="shared" si="2"/>
        <v>-7.3059360730593603E-2</v>
      </c>
      <c r="G28" s="4">
        <f t="shared" si="0"/>
        <v>-0.5714285714285714</v>
      </c>
      <c r="H28" s="4">
        <f t="shared" si="1"/>
        <v>-0.5714285714285714</v>
      </c>
      <c r="J28" s="3">
        <f t="array" ref="J28:L28">MMULT(F28:H28,$F$2:$H$4)</f>
        <v>-0.97290049687743929</v>
      </c>
      <c r="K28" s="3">
        <v>0.30152438789290981</v>
      </c>
      <c r="L28" s="3">
        <v>-1.1334110003183249</v>
      </c>
      <c r="N28" s="17">
        <f t="shared" si="3"/>
        <v>-190.04666741264225</v>
      </c>
      <c r="O28" s="17">
        <f t="shared" si="4"/>
        <v>11.425360306029596</v>
      </c>
      <c r="P28" s="17">
        <f t="shared" si="5"/>
        <v>-274.17373855447261</v>
      </c>
      <c r="R28" s="16"/>
      <c r="S28" s="16"/>
      <c r="T28" s="16"/>
      <c r="U28" s="3"/>
      <c r="V28" s="16"/>
      <c r="W28" s="16"/>
      <c r="X28" s="16"/>
    </row>
    <row r="29" spans="1:24" x14ac:dyDescent="0.25">
      <c r="A29" s="79" t="s">
        <v>89</v>
      </c>
      <c r="F29" s="4">
        <f t="shared" si="2"/>
        <v>-7.3059360730593603E-2</v>
      </c>
      <c r="G29" s="4">
        <f t="shared" si="0"/>
        <v>-0.5714285714285714</v>
      </c>
      <c r="H29" s="4">
        <f t="shared" si="1"/>
        <v>-0.5714285714285714</v>
      </c>
      <c r="J29" s="3">
        <f t="array" ref="J29:L29">MMULT(F29:H29,$F$2:$H$4)</f>
        <v>-0.97290049687743929</v>
      </c>
      <c r="K29" s="3">
        <v>0.30152438789290981</v>
      </c>
      <c r="L29" s="3">
        <v>-1.1334110003183249</v>
      </c>
      <c r="N29" s="17">
        <f t="shared" si="3"/>
        <v>-190.04666741264225</v>
      </c>
      <c r="O29" s="17">
        <f t="shared" si="4"/>
        <v>11.425360306029596</v>
      </c>
      <c r="P29" s="17">
        <f t="shared" si="5"/>
        <v>-274.17373855447261</v>
      </c>
      <c r="R29" s="16"/>
      <c r="S29" s="16"/>
      <c r="T29" s="16"/>
      <c r="U29" s="3"/>
      <c r="V29" s="16"/>
      <c r="W29" s="16"/>
      <c r="X29" s="16"/>
    </row>
    <row r="30" spans="1:24" x14ac:dyDescent="0.25">
      <c r="A30" s="79" t="s">
        <v>90</v>
      </c>
      <c r="F30" s="4">
        <f t="shared" si="2"/>
        <v>-7.3059360730593603E-2</v>
      </c>
      <c r="G30" s="4">
        <f t="shared" si="0"/>
        <v>-0.5714285714285714</v>
      </c>
      <c r="H30" s="4">
        <f t="shared" si="1"/>
        <v>-0.5714285714285714</v>
      </c>
      <c r="J30" s="3">
        <f t="array" ref="J30:L30">MMULT(F30:H30,$F$2:$H$4)</f>
        <v>-0.97290049687743929</v>
      </c>
      <c r="K30" s="3">
        <v>0.30152438789290981</v>
      </c>
      <c r="L30" s="3">
        <v>-1.1334110003183249</v>
      </c>
      <c r="N30" s="17">
        <f t="shared" si="3"/>
        <v>-190.04666741264225</v>
      </c>
      <c r="O30" s="17">
        <f t="shared" si="4"/>
        <v>11.425360306029596</v>
      </c>
      <c r="P30" s="17">
        <f t="shared" si="5"/>
        <v>-274.17373855447261</v>
      </c>
      <c r="R30" s="16"/>
      <c r="S30" s="16"/>
      <c r="T30" s="16"/>
      <c r="U30" s="3"/>
      <c r="V30" s="16"/>
      <c r="W30" s="16"/>
      <c r="X30" s="16"/>
    </row>
    <row r="31" spans="1:24" x14ac:dyDescent="0.25">
      <c r="A31" s="79" t="s">
        <v>91</v>
      </c>
      <c r="F31" s="4">
        <f t="shared" si="2"/>
        <v>-7.3059360730593603E-2</v>
      </c>
      <c r="G31" s="4">
        <f t="shared" si="0"/>
        <v>-0.5714285714285714</v>
      </c>
      <c r="H31" s="4">
        <f t="shared" si="1"/>
        <v>-0.5714285714285714</v>
      </c>
      <c r="J31" s="3">
        <f t="array" ref="J31:L31">MMULT(F31:H31,$F$2:$H$4)</f>
        <v>-0.97290049687743929</v>
      </c>
      <c r="K31" s="3">
        <v>0.30152438789290981</v>
      </c>
      <c r="L31" s="3">
        <v>-1.1334110003183249</v>
      </c>
      <c r="N31" s="17">
        <f t="shared" si="3"/>
        <v>-190.04666741264225</v>
      </c>
      <c r="O31" s="17">
        <f t="shared" si="4"/>
        <v>11.425360306029596</v>
      </c>
      <c r="P31" s="17">
        <f t="shared" si="5"/>
        <v>-274.17373855447261</v>
      </c>
      <c r="R31" s="16"/>
      <c r="S31" s="16"/>
      <c r="T31" s="16"/>
      <c r="U31" s="3"/>
      <c r="V31" s="16"/>
      <c r="W31" s="16"/>
      <c r="X31" s="16"/>
    </row>
    <row r="32" spans="1:24" x14ac:dyDescent="0.25">
      <c r="A32" s="79" t="s">
        <v>92</v>
      </c>
      <c r="F32" s="4">
        <f t="shared" si="2"/>
        <v>-7.3059360730593603E-2</v>
      </c>
      <c r="G32" s="4">
        <f t="shared" si="0"/>
        <v>-0.5714285714285714</v>
      </c>
      <c r="H32" s="4">
        <f t="shared" si="1"/>
        <v>-0.5714285714285714</v>
      </c>
      <c r="J32" s="3">
        <f t="array" ref="J32:L32">MMULT(F32:H32,$F$2:$H$4)</f>
        <v>-0.97290049687743929</v>
      </c>
      <c r="K32" s="3">
        <v>0.30152438789290981</v>
      </c>
      <c r="L32" s="3">
        <v>-1.1334110003183249</v>
      </c>
      <c r="N32" s="17">
        <f t="shared" si="3"/>
        <v>-190.04666741264225</v>
      </c>
      <c r="O32" s="17">
        <f t="shared" si="4"/>
        <v>11.425360306029596</v>
      </c>
      <c r="P32" s="17">
        <f t="shared" si="5"/>
        <v>-274.17373855447261</v>
      </c>
      <c r="R32" s="16"/>
      <c r="S32" s="16"/>
      <c r="T32" s="16"/>
      <c r="U32" s="3"/>
      <c r="V32" s="16"/>
      <c r="W32" s="16"/>
      <c r="X32" s="16"/>
    </row>
    <row r="33" spans="1:24" x14ac:dyDescent="0.25">
      <c r="A33" s="79" t="s">
        <v>93</v>
      </c>
      <c r="F33" s="4">
        <f t="shared" si="2"/>
        <v>-7.3059360730593603E-2</v>
      </c>
      <c r="G33" s="4">
        <f t="shared" si="0"/>
        <v>-0.5714285714285714</v>
      </c>
      <c r="H33" s="4">
        <f t="shared" si="1"/>
        <v>-0.5714285714285714</v>
      </c>
      <c r="J33" s="3">
        <f t="array" ref="J33:L33">MMULT(F33:H33,$F$2:$H$4)</f>
        <v>-0.97290049687743929</v>
      </c>
      <c r="K33" s="3">
        <v>0.30152438789290981</v>
      </c>
      <c r="L33" s="3">
        <v>-1.1334110003183249</v>
      </c>
      <c r="N33" s="17">
        <f t="shared" si="3"/>
        <v>-190.04666741264225</v>
      </c>
      <c r="O33" s="17">
        <f t="shared" si="4"/>
        <v>11.425360306029596</v>
      </c>
      <c r="P33" s="17">
        <f t="shared" si="5"/>
        <v>-274.17373855447261</v>
      </c>
      <c r="R33" s="16"/>
      <c r="S33" s="16"/>
      <c r="T33" s="16"/>
      <c r="U33" s="3"/>
      <c r="V33" s="16"/>
      <c r="W33" s="16"/>
      <c r="X33" s="16"/>
    </row>
    <row r="34" spans="1:24" x14ac:dyDescent="0.25">
      <c r="A34" s="79" t="s">
        <v>94</v>
      </c>
      <c r="F34" s="4">
        <f t="shared" si="2"/>
        <v>-7.3059360730593603E-2</v>
      </c>
      <c r="G34" s="4">
        <f t="shared" si="0"/>
        <v>-0.5714285714285714</v>
      </c>
      <c r="H34" s="4">
        <f t="shared" si="1"/>
        <v>-0.5714285714285714</v>
      </c>
      <c r="J34" s="3">
        <f t="array" ref="J34:L34">MMULT(F34:H34,$F$2:$H$4)</f>
        <v>-0.97290049687743929</v>
      </c>
      <c r="K34" s="3">
        <v>0.30152438789290981</v>
      </c>
      <c r="L34" s="3">
        <v>-1.1334110003183249</v>
      </c>
      <c r="N34" s="17">
        <f t="shared" si="3"/>
        <v>-190.04666741264225</v>
      </c>
      <c r="O34" s="17">
        <f t="shared" si="4"/>
        <v>11.425360306029596</v>
      </c>
      <c r="P34" s="17">
        <f t="shared" si="5"/>
        <v>-274.17373855447261</v>
      </c>
      <c r="R34" s="16"/>
      <c r="S34" s="16"/>
      <c r="T34" s="16"/>
      <c r="U34" s="3"/>
      <c r="V34" s="16"/>
      <c r="W34" s="16"/>
      <c r="X34" s="16"/>
    </row>
    <row r="35" spans="1:24" x14ac:dyDescent="0.25">
      <c r="A35" s="79" t="s">
        <v>95</v>
      </c>
      <c r="F35" s="4">
        <f t="shared" si="2"/>
        <v>-7.3059360730593603E-2</v>
      </c>
      <c r="G35" s="4">
        <f t="shared" si="0"/>
        <v>-0.5714285714285714</v>
      </c>
      <c r="H35" s="4">
        <f t="shared" si="1"/>
        <v>-0.5714285714285714</v>
      </c>
      <c r="J35" s="3">
        <f t="array" ref="J35:L35">MMULT(F35:H35,$F$2:$H$4)</f>
        <v>-0.97290049687743929</v>
      </c>
      <c r="K35" s="3">
        <v>0.30152438789290981</v>
      </c>
      <c r="L35" s="3">
        <v>-1.1334110003183249</v>
      </c>
      <c r="N35" s="17">
        <f t="shared" si="3"/>
        <v>-190.04666741264225</v>
      </c>
      <c r="O35" s="17">
        <f t="shared" si="4"/>
        <v>11.425360306029596</v>
      </c>
      <c r="P35" s="17">
        <f t="shared" si="5"/>
        <v>-274.17373855447261</v>
      </c>
      <c r="R35" s="16"/>
      <c r="S35" s="16"/>
      <c r="T35" s="16"/>
      <c r="U35" s="3"/>
      <c r="V35" s="16"/>
      <c r="W35" s="16"/>
      <c r="X35" s="16"/>
    </row>
    <row r="36" spans="1:24" x14ac:dyDescent="0.25">
      <c r="A36" s="79" t="s">
        <v>96</v>
      </c>
      <c r="F36" s="4">
        <f t="shared" si="2"/>
        <v>-7.3059360730593603E-2</v>
      </c>
      <c r="G36" s="4">
        <f t="shared" si="0"/>
        <v>-0.5714285714285714</v>
      </c>
      <c r="H36" s="4">
        <f t="shared" si="1"/>
        <v>-0.5714285714285714</v>
      </c>
      <c r="J36" s="3">
        <f t="array" ref="J36:L36">MMULT(F36:H36,$F$2:$H$4)</f>
        <v>-0.97290049687743929</v>
      </c>
      <c r="K36" s="3">
        <v>0.30152438789290981</v>
      </c>
      <c r="L36" s="3">
        <v>-1.1334110003183249</v>
      </c>
      <c r="N36" s="17">
        <f t="shared" si="3"/>
        <v>-190.04666741264225</v>
      </c>
      <c r="O36" s="17">
        <f t="shared" si="4"/>
        <v>11.425360306029596</v>
      </c>
      <c r="P36" s="17">
        <f t="shared" si="5"/>
        <v>-274.17373855447261</v>
      </c>
      <c r="R36" s="16"/>
      <c r="S36" s="16"/>
      <c r="T36" s="16"/>
      <c r="U36" s="3"/>
      <c r="V36" s="16"/>
      <c r="W36" s="16"/>
      <c r="X36" s="16"/>
    </row>
    <row r="37" spans="1:24" x14ac:dyDescent="0.25">
      <c r="A37" s="79" t="s">
        <v>97</v>
      </c>
      <c r="F37" s="4">
        <f t="shared" si="2"/>
        <v>-7.3059360730593603E-2</v>
      </c>
      <c r="G37" s="4">
        <f t="shared" si="0"/>
        <v>-0.5714285714285714</v>
      </c>
      <c r="H37" s="4">
        <f t="shared" si="1"/>
        <v>-0.5714285714285714</v>
      </c>
      <c r="J37" s="3">
        <f t="array" ref="J37:L37">MMULT(F37:H37,$F$2:$H$4)</f>
        <v>-0.97290049687743929</v>
      </c>
      <c r="K37" s="3">
        <v>0.30152438789290981</v>
      </c>
      <c r="L37" s="3">
        <v>-1.1334110003183249</v>
      </c>
      <c r="N37" s="17">
        <f t="shared" si="3"/>
        <v>-190.04666741264225</v>
      </c>
      <c r="O37" s="17">
        <f t="shared" si="4"/>
        <v>11.425360306029596</v>
      </c>
      <c r="P37" s="17">
        <f t="shared" si="5"/>
        <v>-274.17373855447261</v>
      </c>
      <c r="R37" s="16"/>
      <c r="S37" s="16"/>
      <c r="T37" s="16"/>
      <c r="U37" s="3"/>
      <c r="V37" s="16"/>
      <c r="W37" s="16"/>
      <c r="X37" s="16"/>
    </row>
    <row r="38" spans="1:24" x14ac:dyDescent="0.25">
      <c r="N38" s="17"/>
      <c r="O38" s="17"/>
      <c r="P38" s="17"/>
    </row>
    <row r="39" spans="1:24" x14ac:dyDescent="0.25">
      <c r="A39" s="41"/>
      <c r="N39" s="17"/>
      <c r="O39" s="17"/>
      <c r="P39" s="17"/>
    </row>
    <row r="40" spans="1:24" x14ac:dyDescent="0.25">
      <c r="F40" s="4"/>
      <c r="G40" s="4"/>
      <c r="H40" s="4"/>
      <c r="J40" s="3"/>
      <c r="K40" s="3"/>
      <c r="L40" s="3"/>
      <c r="N40" s="17"/>
      <c r="O40" s="17"/>
      <c r="P40" s="17"/>
      <c r="R40" s="16"/>
      <c r="S40" s="16"/>
      <c r="T40" s="16"/>
      <c r="U40" s="3"/>
      <c r="V40" s="16"/>
      <c r="W40" s="16"/>
      <c r="X40" s="16"/>
    </row>
    <row r="41" spans="1:24" x14ac:dyDescent="0.25">
      <c r="F41" s="4"/>
      <c r="G41" s="4"/>
      <c r="H41" s="4"/>
      <c r="J41" s="3"/>
      <c r="K41" s="3"/>
      <c r="L41" s="3"/>
      <c r="N41" s="17"/>
      <c r="O41" s="17"/>
      <c r="P41" s="17"/>
      <c r="R41" s="16"/>
      <c r="S41" s="16"/>
      <c r="T41" s="16"/>
      <c r="U41" s="3"/>
      <c r="V41" s="16"/>
      <c r="W41" s="16"/>
      <c r="X41" s="16"/>
    </row>
    <row r="42" spans="1:24" x14ac:dyDescent="0.25">
      <c r="F42" s="4"/>
      <c r="G42" s="4"/>
      <c r="H42" s="4"/>
      <c r="J42" s="3"/>
      <c r="K42" s="3"/>
      <c r="L42" s="3"/>
      <c r="N42" s="17"/>
      <c r="O42" s="17"/>
      <c r="P42" s="17"/>
      <c r="R42" s="16"/>
      <c r="S42" s="16"/>
      <c r="T42" s="16"/>
      <c r="U42" s="3"/>
      <c r="V42" s="16"/>
      <c r="W42" s="16"/>
      <c r="X42" s="16"/>
    </row>
    <row r="43" spans="1:24" x14ac:dyDescent="0.25">
      <c r="F43" s="4"/>
      <c r="G43" s="4"/>
      <c r="H43" s="4"/>
      <c r="J43" s="3"/>
      <c r="K43" s="3"/>
      <c r="L43" s="3"/>
      <c r="N43" s="17"/>
      <c r="O43" s="17"/>
      <c r="P43" s="17"/>
      <c r="R43" s="16"/>
      <c r="S43" s="16"/>
      <c r="T43" s="16"/>
      <c r="U43" s="3"/>
      <c r="V43" s="16"/>
      <c r="W43" s="16"/>
      <c r="X43" s="16"/>
    </row>
    <row r="44" spans="1:24" x14ac:dyDescent="0.25">
      <c r="F44" s="4"/>
      <c r="G44" s="4"/>
      <c r="H44" s="4"/>
      <c r="J44" s="3"/>
      <c r="K44" s="3"/>
      <c r="L44" s="3"/>
      <c r="N44" s="17"/>
      <c r="O44" s="17"/>
      <c r="P44" s="17"/>
      <c r="R44" s="16"/>
      <c r="S44" s="16"/>
      <c r="T44" s="16"/>
      <c r="U44" s="3"/>
      <c r="V44" s="16"/>
      <c r="W44" s="16"/>
      <c r="X44" s="16"/>
    </row>
    <row r="45" spans="1:24" x14ac:dyDescent="0.25">
      <c r="F45" s="4"/>
      <c r="G45" s="4"/>
      <c r="H45" s="4"/>
      <c r="J45" s="3"/>
      <c r="K45" s="3"/>
      <c r="L45" s="3"/>
      <c r="N45" s="17"/>
      <c r="O45" s="17"/>
      <c r="P45" s="17"/>
      <c r="R45" s="16"/>
      <c r="S45" s="16"/>
      <c r="T45" s="16"/>
      <c r="U45" s="3"/>
      <c r="V45" s="16"/>
      <c r="W45" s="16"/>
      <c r="X45" s="16"/>
    </row>
    <row r="46" spans="1:24" x14ac:dyDescent="0.25">
      <c r="F46" s="4"/>
      <c r="G46" s="4"/>
      <c r="H46" s="4"/>
      <c r="J46" s="3"/>
      <c r="K46" s="3"/>
      <c r="L46" s="3"/>
      <c r="N46" s="17"/>
      <c r="O46" s="17"/>
      <c r="P46" s="17"/>
      <c r="R46" s="16"/>
      <c r="S46" s="16"/>
      <c r="T46" s="16"/>
      <c r="U46" s="3"/>
      <c r="V46" s="16"/>
      <c r="W46" s="16"/>
      <c r="X46" s="16"/>
    </row>
    <row r="47" spans="1:24" x14ac:dyDescent="0.25">
      <c r="F47" s="4"/>
      <c r="G47" s="4"/>
      <c r="H47" s="4"/>
      <c r="J47" s="3"/>
      <c r="K47" s="3"/>
      <c r="L47" s="3"/>
      <c r="N47" s="17"/>
      <c r="O47" s="17"/>
      <c r="P47" s="17"/>
      <c r="R47" s="16"/>
      <c r="S47" s="16"/>
      <c r="T47" s="16"/>
      <c r="U47" s="3"/>
      <c r="V47" s="16"/>
      <c r="W47" s="16"/>
      <c r="X47" s="16"/>
    </row>
    <row r="48" spans="1:24" x14ac:dyDescent="0.25">
      <c r="F48" s="4"/>
      <c r="G48" s="4"/>
      <c r="H48" s="4"/>
      <c r="J48" s="3"/>
      <c r="K48" s="3"/>
      <c r="L48" s="3"/>
      <c r="N48" s="17"/>
      <c r="O48" s="17"/>
      <c r="P48" s="17"/>
      <c r="R48" s="16"/>
      <c r="S48" s="16"/>
      <c r="T48" s="16"/>
      <c r="U48" s="3"/>
      <c r="V48" s="16"/>
      <c r="W48" s="16"/>
      <c r="X48" s="16"/>
    </row>
    <row r="49" spans="6:24" x14ac:dyDescent="0.25">
      <c r="F49" s="4"/>
      <c r="G49" s="4"/>
      <c r="H49" s="4"/>
      <c r="J49" s="3"/>
      <c r="K49" s="3"/>
      <c r="L49" s="3"/>
      <c r="N49" s="17"/>
      <c r="O49" s="17"/>
      <c r="P49" s="17"/>
      <c r="R49" s="16"/>
      <c r="S49" s="16"/>
      <c r="T49" s="16"/>
      <c r="U49" s="3"/>
      <c r="V49" s="16"/>
      <c r="W49" s="16"/>
      <c r="X49" s="16"/>
    </row>
    <row r="50" spans="6:24" x14ac:dyDescent="0.25">
      <c r="F50" s="4"/>
      <c r="G50" s="4"/>
      <c r="H50" s="4"/>
      <c r="J50" s="3"/>
      <c r="K50" s="3"/>
      <c r="L50" s="3"/>
      <c r="N50" s="17"/>
      <c r="O50" s="17"/>
      <c r="P50" s="17"/>
      <c r="R50" s="16"/>
      <c r="S50" s="16"/>
      <c r="T50" s="16"/>
      <c r="U50" s="3"/>
      <c r="V50" s="16"/>
      <c r="W50" s="16"/>
      <c r="X50" s="16"/>
    </row>
    <row r="51" spans="6:24" x14ac:dyDescent="0.25">
      <c r="F51" s="4"/>
      <c r="G51" s="4"/>
      <c r="H51" s="4"/>
      <c r="J51" s="3"/>
      <c r="K51" s="3"/>
      <c r="L51" s="3"/>
      <c r="N51" s="17"/>
      <c r="O51" s="17"/>
      <c r="P51" s="17"/>
      <c r="R51" s="16"/>
      <c r="S51" s="16"/>
      <c r="T51" s="16"/>
      <c r="U51" s="3"/>
      <c r="V51" s="16"/>
      <c r="W51" s="16"/>
      <c r="X51" s="16"/>
    </row>
    <row r="52" spans="6:24" x14ac:dyDescent="0.25">
      <c r="F52" s="4"/>
      <c r="G52" s="4"/>
      <c r="H52" s="4"/>
      <c r="J52" s="3"/>
      <c r="K52" s="3"/>
      <c r="L52" s="3"/>
      <c r="N52" s="17"/>
      <c r="O52" s="17"/>
      <c r="P52" s="17"/>
      <c r="R52" s="16"/>
      <c r="S52" s="16"/>
      <c r="T52" s="16"/>
      <c r="U52" s="3"/>
      <c r="V52" s="16"/>
      <c r="W52" s="16"/>
      <c r="X52" s="16"/>
    </row>
    <row r="53" spans="6:24" x14ac:dyDescent="0.25">
      <c r="F53" s="4"/>
      <c r="G53" s="4"/>
      <c r="H53" s="4"/>
      <c r="J53" s="3"/>
      <c r="K53" s="3"/>
      <c r="L53" s="3"/>
      <c r="N53" s="17"/>
      <c r="O53" s="17"/>
      <c r="P53" s="17"/>
      <c r="R53" s="16"/>
      <c r="S53" s="16"/>
      <c r="T53" s="16"/>
      <c r="U53" s="3"/>
      <c r="V53" s="16"/>
      <c r="W53" s="16"/>
      <c r="X53" s="16"/>
    </row>
    <row r="54" spans="6:24" x14ac:dyDescent="0.25">
      <c r="F54" s="4"/>
      <c r="G54" s="4"/>
      <c r="H54" s="4"/>
      <c r="J54" s="3"/>
      <c r="K54" s="3"/>
      <c r="L54" s="3"/>
      <c r="N54" s="17"/>
      <c r="O54" s="17"/>
      <c r="P54" s="17"/>
      <c r="R54" s="16"/>
      <c r="S54" s="16"/>
      <c r="T54" s="16"/>
      <c r="U54" s="3"/>
      <c r="V54" s="16"/>
      <c r="W54" s="16"/>
      <c r="X54" s="16"/>
    </row>
    <row r="55" spans="6:24" x14ac:dyDescent="0.25">
      <c r="F55" s="4"/>
      <c r="G55" s="4"/>
      <c r="H55" s="4"/>
      <c r="J55" s="3"/>
      <c r="K55" s="3"/>
      <c r="L55" s="3"/>
      <c r="N55" s="17"/>
      <c r="O55" s="17"/>
      <c r="P55" s="17"/>
      <c r="R55" s="16"/>
      <c r="S55" s="16"/>
      <c r="T55" s="16"/>
      <c r="U55" s="3"/>
      <c r="V55" s="16"/>
      <c r="W55" s="16"/>
      <c r="X55" s="16"/>
    </row>
    <row r="56" spans="6:24" x14ac:dyDescent="0.25">
      <c r="F56" s="4"/>
      <c r="G56" s="4"/>
      <c r="H56" s="4"/>
      <c r="J56" s="3"/>
      <c r="K56" s="3"/>
      <c r="L56" s="3"/>
      <c r="N56" s="17"/>
      <c r="O56" s="17"/>
      <c r="P56" s="17"/>
      <c r="R56" s="16"/>
      <c r="S56" s="16"/>
      <c r="T56" s="16"/>
      <c r="U56" s="3"/>
      <c r="V56" s="16"/>
      <c r="W56" s="16"/>
      <c r="X56" s="16"/>
    </row>
    <row r="57" spans="6:24" x14ac:dyDescent="0.25">
      <c r="F57" s="4"/>
      <c r="G57" s="4"/>
      <c r="H57" s="4"/>
      <c r="J57" s="3"/>
      <c r="K57" s="3"/>
      <c r="L57" s="3"/>
      <c r="N57" s="17"/>
      <c r="O57" s="17"/>
      <c r="P57" s="17"/>
      <c r="R57" s="16"/>
      <c r="S57" s="16"/>
      <c r="T57" s="16"/>
      <c r="U57" s="3"/>
      <c r="V57" s="16"/>
      <c r="W57" s="16"/>
      <c r="X57" s="16"/>
    </row>
    <row r="58" spans="6:24" x14ac:dyDescent="0.25">
      <c r="F58" s="4"/>
      <c r="G58" s="4"/>
      <c r="H58" s="4"/>
      <c r="J58" s="3"/>
      <c r="K58" s="3"/>
      <c r="L58" s="3"/>
      <c r="N58" s="17"/>
      <c r="O58" s="17"/>
      <c r="P58" s="17"/>
      <c r="R58" s="16"/>
      <c r="S58" s="16"/>
      <c r="T58" s="16"/>
      <c r="U58" s="3"/>
      <c r="V58" s="16"/>
      <c r="W58" s="16"/>
      <c r="X58" s="16"/>
    </row>
    <row r="59" spans="6:24" x14ac:dyDescent="0.25">
      <c r="F59" s="4"/>
      <c r="G59" s="4"/>
      <c r="H59" s="4"/>
      <c r="J59" s="3"/>
      <c r="K59" s="3"/>
      <c r="L59" s="3"/>
      <c r="N59" s="17"/>
      <c r="O59" s="17"/>
      <c r="P59" s="17"/>
      <c r="R59" s="16"/>
      <c r="S59" s="16"/>
      <c r="T59" s="16"/>
      <c r="U59" s="3"/>
      <c r="V59" s="16"/>
      <c r="W59" s="16"/>
      <c r="X59" s="16"/>
    </row>
    <row r="60" spans="6:24" x14ac:dyDescent="0.25">
      <c r="F60" s="4"/>
      <c r="G60" s="4"/>
      <c r="H60" s="4"/>
      <c r="J60" s="3"/>
      <c r="K60" s="3"/>
      <c r="L60" s="3"/>
      <c r="N60" s="17"/>
      <c r="O60" s="17"/>
      <c r="P60" s="17"/>
      <c r="R60" s="16"/>
      <c r="S60" s="16"/>
      <c r="T60" s="16"/>
      <c r="U60" s="3"/>
      <c r="V60" s="16"/>
      <c r="W60" s="16"/>
      <c r="X60" s="16"/>
    </row>
    <row r="61" spans="6:24" x14ac:dyDescent="0.25">
      <c r="F61" s="4"/>
      <c r="G61" s="4"/>
      <c r="H61" s="4"/>
      <c r="J61" s="3"/>
      <c r="K61" s="3"/>
      <c r="L61" s="3"/>
      <c r="N61" s="17"/>
      <c r="O61" s="17"/>
      <c r="P61" s="17"/>
      <c r="R61" s="16"/>
      <c r="S61" s="16"/>
      <c r="T61" s="16"/>
      <c r="U61" s="3"/>
      <c r="V61" s="16"/>
      <c r="W61" s="16"/>
      <c r="X61" s="16"/>
    </row>
    <row r="62" spans="6:24" x14ac:dyDescent="0.25">
      <c r="F62" s="4"/>
      <c r="G62" s="4"/>
      <c r="H62" s="4"/>
      <c r="J62" s="3"/>
      <c r="K62" s="3"/>
      <c r="L62" s="3"/>
      <c r="N62" s="17"/>
      <c r="O62" s="17"/>
      <c r="P62" s="17"/>
      <c r="R62" s="16"/>
      <c r="S62" s="16"/>
      <c r="T62" s="16"/>
      <c r="U62" s="3"/>
      <c r="V62" s="16"/>
      <c r="W62" s="16"/>
      <c r="X62" s="16"/>
    </row>
    <row r="63" spans="6:24" x14ac:dyDescent="0.25">
      <c r="F63" s="4"/>
      <c r="G63" s="4"/>
      <c r="H63" s="4"/>
      <c r="J63" s="3"/>
      <c r="K63" s="3"/>
      <c r="L63" s="3"/>
      <c r="N63" s="17"/>
      <c r="O63" s="17"/>
      <c r="P63" s="17"/>
      <c r="R63" s="16"/>
      <c r="S63" s="16"/>
      <c r="T63" s="16"/>
      <c r="U63" s="3"/>
      <c r="V63" s="16"/>
      <c r="W63" s="16"/>
      <c r="X63" s="16"/>
    </row>
    <row r="64" spans="6:24" x14ac:dyDescent="0.25">
      <c r="F64" s="4"/>
      <c r="G64" s="4"/>
      <c r="H64" s="4"/>
      <c r="J64" s="3"/>
      <c r="K64" s="3"/>
      <c r="L64" s="3"/>
      <c r="N64" s="17"/>
      <c r="O64" s="17"/>
      <c r="P64" s="17"/>
      <c r="R64" s="16"/>
      <c r="S64" s="16"/>
      <c r="T64" s="16"/>
      <c r="U64" s="3"/>
      <c r="V64" s="16"/>
      <c r="W64" s="16"/>
      <c r="X64" s="16"/>
    </row>
    <row r="65" spans="6:24" x14ac:dyDescent="0.25">
      <c r="F65" s="4"/>
      <c r="G65" s="4"/>
      <c r="H65" s="4"/>
      <c r="J65" s="3"/>
      <c r="K65" s="3"/>
      <c r="L65" s="3"/>
      <c r="N65" s="17"/>
      <c r="O65" s="17"/>
      <c r="P65" s="17"/>
      <c r="R65" s="16"/>
      <c r="S65" s="16"/>
      <c r="T65" s="16"/>
      <c r="U65" s="3"/>
      <c r="V65" s="16"/>
      <c r="W65" s="16"/>
      <c r="X65" s="16"/>
    </row>
    <row r="66" spans="6:24" x14ac:dyDescent="0.25">
      <c r="F66" s="4"/>
      <c r="G66" s="4"/>
      <c r="H66" s="4"/>
      <c r="J66" s="3"/>
      <c r="K66" s="3"/>
      <c r="L66" s="3"/>
      <c r="N66" s="17"/>
      <c r="O66" s="17"/>
      <c r="P66" s="17"/>
      <c r="R66" s="16"/>
      <c r="S66" s="16"/>
      <c r="T66" s="16"/>
      <c r="U66" s="3"/>
      <c r="V66" s="16"/>
      <c r="W66" s="16"/>
      <c r="X66" s="16"/>
    </row>
    <row r="67" spans="6:24" x14ac:dyDescent="0.25">
      <c r="F67" s="4"/>
      <c r="G67" s="4"/>
      <c r="H67" s="4"/>
      <c r="J67" s="3"/>
      <c r="K67" s="3"/>
      <c r="L67" s="3"/>
      <c r="N67" s="17"/>
      <c r="O67" s="17"/>
      <c r="P67" s="17"/>
      <c r="R67" s="16"/>
      <c r="S67" s="16"/>
      <c r="T67" s="16"/>
      <c r="U67" s="3"/>
      <c r="V67" s="16"/>
      <c r="W67" s="16"/>
      <c r="X67" s="16"/>
    </row>
    <row r="68" spans="6:24" x14ac:dyDescent="0.25">
      <c r="F68" s="4"/>
      <c r="G68" s="4"/>
      <c r="H68" s="4"/>
      <c r="J68" s="3"/>
      <c r="K68" s="3"/>
      <c r="L68" s="3"/>
      <c r="N68" s="17"/>
      <c r="O68" s="17"/>
      <c r="P68" s="17"/>
      <c r="R68" s="16"/>
      <c r="S68" s="16"/>
      <c r="T68" s="16"/>
      <c r="U68" s="3"/>
      <c r="V68" s="16"/>
      <c r="W68" s="16"/>
      <c r="X68" s="16"/>
    </row>
    <row r="69" spans="6:24" x14ac:dyDescent="0.25">
      <c r="F69" s="4"/>
      <c r="G69" s="4"/>
      <c r="H69" s="4"/>
      <c r="J69" s="3"/>
      <c r="K69" s="3"/>
      <c r="L69" s="3"/>
      <c r="N69" s="17"/>
      <c r="O69" s="17"/>
      <c r="P69" s="17"/>
      <c r="R69" s="16"/>
      <c r="S69" s="16"/>
      <c r="T69" s="16"/>
      <c r="U69" s="3"/>
      <c r="V69" s="16"/>
      <c r="W69" s="16"/>
      <c r="X69" s="16"/>
    </row>
    <row r="70" spans="6:24" x14ac:dyDescent="0.25">
      <c r="F70" s="4"/>
      <c r="G70" s="4"/>
      <c r="H70" s="4"/>
      <c r="J70" s="3"/>
      <c r="K70" s="3"/>
      <c r="L70" s="3"/>
      <c r="N70" s="17"/>
      <c r="O70" s="17"/>
      <c r="P70" s="17"/>
      <c r="R70" s="16"/>
      <c r="S70" s="16"/>
      <c r="T70" s="16"/>
      <c r="U70" s="3"/>
      <c r="V70" s="16"/>
      <c r="W70" s="16"/>
      <c r="X70" s="16"/>
    </row>
    <row r="71" spans="6:24" x14ac:dyDescent="0.25">
      <c r="F71" s="4"/>
      <c r="G71" s="4"/>
      <c r="H71" s="4"/>
      <c r="J71" s="3"/>
      <c r="K71" s="3"/>
      <c r="L71" s="3"/>
      <c r="N71" s="17"/>
      <c r="O71" s="17"/>
      <c r="P71" s="17"/>
      <c r="R71" s="16"/>
      <c r="S71" s="16"/>
      <c r="T71" s="16"/>
      <c r="U71" s="3"/>
      <c r="V71" s="16"/>
      <c r="W71" s="16"/>
      <c r="X71" s="16"/>
    </row>
    <row r="72" spans="6:24" x14ac:dyDescent="0.25">
      <c r="F72" s="4"/>
      <c r="G72" s="4"/>
      <c r="H72" s="4"/>
      <c r="J72" s="3"/>
      <c r="K72" s="3"/>
      <c r="L72" s="3"/>
      <c r="N72" s="17"/>
      <c r="O72" s="17"/>
      <c r="P72" s="17"/>
      <c r="R72" s="16"/>
      <c r="S72" s="16"/>
      <c r="T72" s="16"/>
      <c r="U72" s="3"/>
      <c r="V72" s="16"/>
      <c r="W72" s="16"/>
      <c r="X72" s="16"/>
    </row>
    <row r="73" spans="6:24" x14ac:dyDescent="0.25">
      <c r="F73" s="4"/>
      <c r="G73" s="4"/>
      <c r="H73" s="4"/>
      <c r="J73" s="3"/>
      <c r="K73" s="3"/>
      <c r="L73" s="3"/>
      <c r="N73" s="17"/>
      <c r="O73" s="17"/>
      <c r="P73" s="17"/>
      <c r="R73" s="16"/>
      <c r="S73" s="16"/>
      <c r="T73" s="16"/>
      <c r="U73" s="3"/>
      <c r="V73" s="16"/>
      <c r="W73" s="16"/>
      <c r="X73" s="16"/>
    </row>
    <row r="74" spans="6:24" x14ac:dyDescent="0.25">
      <c r="F74" s="4"/>
      <c r="G74" s="4"/>
      <c r="H74" s="4"/>
      <c r="J74" s="3"/>
      <c r="K74" s="3"/>
      <c r="L74" s="3"/>
      <c r="N74" s="17"/>
      <c r="O74" s="17"/>
      <c r="P74" s="17"/>
      <c r="R74" s="16"/>
      <c r="S74" s="16"/>
      <c r="T74" s="16"/>
      <c r="U74" s="3"/>
      <c r="V74" s="16"/>
      <c r="W74" s="16"/>
      <c r="X74" s="16"/>
    </row>
    <row r="75" spans="6:24" x14ac:dyDescent="0.25">
      <c r="F75" s="4"/>
      <c r="G75" s="4"/>
      <c r="H75" s="4"/>
      <c r="J75" s="3"/>
      <c r="K75" s="3"/>
      <c r="L75" s="3"/>
      <c r="N75" s="17"/>
      <c r="O75" s="17"/>
      <c r="P75" s="17"/>
      <c r="R75" s="16"/>
      <c r="S75" s="16"/>
      <c r="T75" s="16"/>
      <c r="U75" s="3"/>
      <c r="V75" s="16"/>
      <c r="W75" s="16"/>
      <c r="X75" s="16"/>
    </row>
  </sheetData>
  <mergeCells count="15">
    <mergeCell ref="L1:M1"/>
    <mergeCell ref="V11:X11"/>
    <mergeCell ref="O1:Q1"/>
    <mergeCell ref="B11:D11"/>
    <mergeCell ref="F11:H11"/>
    <mergeCell ref="J11:L11"/>
    <mergeCell ref="N11:P11"/>
    <mergeCell ref="R11:T11"/>
    <mergeCell ref="B1:D2"/>
    <mergeCell ref="F1:H1"/>
    <mergeCell ref="B4:D4"/>
    <mergeCell ref="B8:D8"/>
    <mergeCell ref="B5:D5"/>
    <mergeCell ref="B6:D6"/>
    <mergeCell ref="B7:D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5FA40-D4C9-5E46-8894-C648D2F0BC11}">
  <dimension ref="A1:W75"/>
  <sheetViews>
    <sheetView topLeftCell="A4" zoomScale="102" zoomScaleNormal="100" workbookViewId="0">
      <selection activeCell="A13" sqref="A13"/>
    </sheetView>
  </sheetViews>
  <sheetFormatPr baseColWidth="10" defaultColWidth="8.83203125" defaultRowHeight="19" x14ac:dyDescent="0.25"/>
  <cols>
    <col min="1" max="1" width="20.6640625" style="1" customWidth="1"/>
    <col min="2" max="2" width="12.33203125" style="23" customWidth="1"/>
    <col min="3" max="3" width="14.1640625" style="23" customWidth="1"/>
    <col min="4" max="4" width="13.1640625" style="1" customWidth="1"/>
    <col min="5" max="5" width="7.83203125" style="1" customWidth="1"/>
    <col min="6" max="6" width="15.5" style="1" customWidth="1"/>
    <col min="7" max="7" width="16.33203125" style="1" customWidth="1"/>
    <col min="8" max="8" width="14.1640625" style="1" customWidth="1"/>
    <col min="9" max="9" width="10.5" style="1" customWidth="1"/>
    <col min="10" max="10" width="10.6640625" style="1" customWidth="1"/>
    <col min="11" max="11" width="10" style="1" customWidth="1"/>
    <col min="12" max="15" width="7.83203125" style="1" customWidth="1"/>
    <col min="16" max="16" width="8.5" style="1" customWidth="1"/>
    <col min="17" max="17" width="14.1640625" style="1" customWidth="1"/>
    <col min="18" max="18" width="12.5" style="1" customWidth="1"/>
    <col min="19" max="19" width="13.33203125" style="1" customWidth="1"/>
    <col min="20" max="20" width="7.83203125" style="1" customWidth="1"/>
    <col min="21" max="21" width="13.6640625" style="1" customWidth="1"/>
    <col min="22" max="22" width="15.83203125" style="1" customWidth="1"/>
    <col min="23" max="23" width="12.83203125" style="1" customWidth="1"/>
    <col min="24" max="16384" width="8.83203125" style="1"/>
  </cols>
  <sheetData>
    <row r="1" spans="1:23" ht="29" x14ac:dyDescent="0.35">
      <c r="B1" s="105"/>
      <c r="C1" s="105"/>
      <c r="E1" s="110" t="s">
        <v>15</v>
      </c>
      <c r="F1" s="110"/>
      <c r="G1" s="110"/>
      <c r="I1" s="96" t="s">
        <v>68</v>
      </c>
      <c r="L1" s="2"/>
      <c r="M1" s="2"/>
      <c r="N1" s="94"/>
      <c r="O1" s="94"/>
      <c r="P1" s="95"/>
      <c r="R1" s="81"/>
      <c r="S1" s="81"/>
      <c r="T1" s="81"/>
      <c r="U1" s="100" t="s">
        <v>60</v>
      </c>
      <c r="V1" s="100"/>
      <c r="W1" s="100"/>
    </row>
    <row r="2" spans="1:23" x14ac:dyDescent="0.25">
      <c r="B2" s="105"/>
      <c r="C2" s="105"/>
      <c r="E2" s="18">
        <v>1</v>
      </c>
      <c r="F2" s="18">
        <v>1</v>
      </c>
      <c r="G2" s="18">
        <v>1</v>
      </c>
      <c r="L2" s="4"/>
      <c r="R2" s="81"/>
      <c r="S2" s="80"/>
      <c r="T2" s="80"/>
      <c r="U2" s="82">
        <v>0.63695804830129099</v>
      </c>
      <c r="V2" s="83">
        <v>0.14461690358620799</v>
      </c>
      <c r="W2" s="83">
        <v>0.168880975164172</v>
      </c>
    </row>
    <row r="3" spans="1:23" x14ac:dyDescent="0.25">
      <c r="E3" s="18">
        <v>0</v>
      </c>
      <c r="F3" s="18">
        <v>-0.1646</v>
      </c>
      <c r="G3" s="18">
        <v>1.8814</v>
      </c>
      <c r="L3" s="4"/>
      <c r="R3" s="81"/>
      <c r="S3" s="80"/>
      <c r="T3" s="80"/>
      <c r="U3" s="82">
        <v>0.26270021201126698</v>
      </c>
      <c r="V3" s="83">
        <v>0.67799807151887104</v>
      </c>
      <c r="W3" s="83">
        <v>5.9301716469862001E-2</v>
      </c>
    </row>
    <row r="4" spans="1:23" ht="29" x14ac:dyDescent="0.25">
      <c r="B4" s="1"/>
      <c r="C4" s="1"/>
      <c r="E4" s="18">
        <v>1.4745999999999999</v>
      </c>
      <c r="F4" s="18">
        <v>-0.57140000000000002</v>
      </c>
      <c r="G4" s="18">
        <v>0</v>
      </c>
      <c r="I4" s="94" t="s">
        <v>69</v>
      </c>
      <c r="J4" s="94" t="s">
        <v>70</v>
      </c>
      <c r="K4" s="95">
        <v>1</v>
      </c>
      <c r="N4" s="29"/>
      <c r="R4" s="81"/>
      <c r="S4" s="80"/>
      <c r="T4" s="80"/>
      <c r="U4" s="82">
        <v>0</v>
      </c>
      <c r="V4" s="83">
        <v>2.8072693049087001E-2</v>
      </c>
      <c r="W4" s="83">
        <v>1.06098505771079</v>
      </c>
    </row>
    <row r="5" spans="1:23" x14ac:dyDescent="0.25">
      <c r="B5" s="1"/>
      <c r="C5" s="1"/>
      <c r="T5" s="85"/>
    </row>
    <row r="6" spans="1:23" x14ac:dyDescent="0.25">
      <c r="B6" s="1"/>
      <c r="C6" s="1"/>
      <c r="H6" s="60"/>
      <c r="T6" s="3"/>
    </row>
    <row r="7" spans="1:23" x14ac:dyDescent="0.25">
      <c r="T7" s="3"/>
    </row>
    <row r="8" spans="1:23" x14ac:dyDescent="0.25">
      <c r="T8" s="3"/>
    </row>
    <row r="9" spans="1:23" x14ac:dyDescent="0.25">
      <c r="T9" s="3"/>
    </row>
    <row r="10" spans="1:23" ht="20" thickBot="1" x14ac:dyDescent="0.3">
      <c r="T10" s="3"/>
    </row>
    <row r="11" spans="1:23" x14ac:dyDescent="0.25">
      <c r="B11" s="97" t="s">
        <v>71</v>
      </c>
      <c r="C11" s="98"/>
      <c r="D11" s="99"/>
      <c r="F11" s="97" t="s">
        <v>72</v>
      </c>
      <c r="G11" s="98"/>
      <c r="H11" s="99"/>
      <c r="J11" s="97" t="s">
        <v>73</v>
      </c>
      <c r="K11" s="98"/>
      <c r="L11" s="99"/>
    </row>
    <row r="12" spans="1:23" ht="20" thickBot="1" x14ac:dyDescent="0.3">
      <c r="A12" s="1" t="s">
        <v>47</v>
      </c>
      <c r="B12" s="13" t="s">
        <v>1</v>
      </c>
      <c r="C12" s="14" t="s">
        <v>2</v>
      </c>
      <c r="D12" s="15" t="s">
        <v>3</v>
      </c>
      <c r="F12" s="13" t="s">
        <v>63</v>
      </c>
      <c r="G12" s="14" t="s">
        <v>0</v>
      </c>
      <c r="H12" s="15" t="s">
        <v>64</v>
      </c>
      <c r="J12" s="13" t="s">
        <v>4</v>
      </c>
      <c r="K12" s="14" t="s">
        <v>66</v>
      </c>
      <c r="L12" s="15" t="s">
        <v>67</v>
      </c>
    </row>
    <row r="13" spans="1:23" ht="40" x14ac:dyDescent="0.25">
      <c r="A13" s="92" t="s">
        <v>98</v>
      </c>
      <c r="B13" s="30"/>
      <c r="C13" s="30"/>
      <c r="D13" s="30"/>
      <c r="F13" s="30"/>
      <c r="G13" s="30"/>
      <c r="H13" s="30"/>
      <c r="J13" s="30"/>
      <c r="K13" s="30"/>
      <c r="L13" s="30"/>
    </row>
    <row r="14" spans="1:23" x14ac:dyDescent="0.25">
      <c r="A14" s="79" t="s">
        <v>74</v>
      </c>
      <c r="B14" s="3">
        <v>20.9</v>
      </c>
      <c r="C14" s="3">
        <v>10.946199999999999</v>
      </c>
      <c r="D14" s="3">
        <v>6.0087999999999999</v>
      </c>
      <c r="F14" s="3" cm="1">
        <f t="array" ref="F14:H14">MMULT(B14:D14,$U$2:$W$4)</f>
        <v>16.187992270214711</v>
      </c>
      <c r="G14" s="3">
        <v>10.612678973404968</v>
      </c>
      <c r="H14" s="3">
        <v>10.553987844526192</v>
      </c>
      <c r="J14" s="3">
        <f>116*(G14/$K$4)^(1/3)-16</f>
        <v>238.91750841324577</v>
      </c>
      <c r="K14" s="3">
        <f t="shared" ref="K14" si="0">4*F14/(F14+15*G14+3*H14)</f>
        <v>0.31275079776431808</v>
      </c>
      <c r="L14" s="3">
        <f t="shared" ref="L14" si="1">9*G14/(F14+15*G14+3*H14)</f>
        <v>0.46133136585913476</v>
      </c>
    </row>
    <row r="15" spans="1:23" x14ac:dyDescent="0.25">
      <c r="A15" s="79" t="s">
        <v>75</v>
      </c>
      <c r="B15" s="3">
        <v>86.738100000000003</v>
      </c>
      <c r="C15" s="3">
        <v>61.012099999999997</v>
      </c>
      <c r="D15" s="3">
        <v>44.235300000000002</v>
      </c>
      <c r="E15" s="3"/>
      <c r="F15" s="3" cm="1">
        <f t="array" ref="F15:H15">MMULT(B15:D15,$U$2:$W$4)</f>
        <v>71.27642249461482</v>
      </c>
      <c r="G15" s="3">
        <v>55.151685583101653</v>
      </c>
      <c r="H15" s="3">
        <v>65.199529490672447</v>
      </c>
      <c r="J15" s="3">
        <f t="shared" ref="J15:J36" si="2">116*(G15/$K$4)^(1/3)-16</f>
        <v>425.54765838079504</v>
      </c>
      <c r="K15" s="3">
        <f t="shared" ref="K15:K36" si="3">4*F15/(F15+15*G15+3*H15)</f>
        <v>0.26057269404035821</v>
      </c>
      <c r="L15" s="3">
        <f t="shared" ref="L15:L36" si="4">9*G15/(F15+15*G15+3*H15)</f>
        <v>0.45365355440318389</v>
      </c>
    </row>
    <row r="16" spans="1:23" x14ac:dyDescent="0.25">
      <c r="A16" s="79" t="s">
        <v>76</v>
      </c>
      <c r="B16" s="3">
        <v>25.063199999999998</v>
      </c>
      <c r="C16" s="3">
        <v>32.275199999999998</v>
      </c>
      <c r="D16" s="3">
        <v>53.053100000000001</v>
      </c>
      <c r="E16" s="3"/>
      <c r="F16" s="3" cm="1">
        <f t="array" ref="F16:H16">MMULT(B16:D16,$U$2:$W$4)</f>
        <v>24.442908838890958</v>
      </c>
      <c r="G16" s="3">
        <v>26.996429127450231</v>
      </c>
      <c r="H16" s="3">
        <v>62.435218781379078</v>
      </c>
      <c r="J16" s="3">
        <f t="shared" si="2"/>
        <v>331.98465779711131</v>
      </c>
      <c r="K16" s="3">
        <f t="shared" si="3"/>
        <v>0.15854131300473395</v>
      </c>
      <c r="L16" s="3">
        <f t="shared" si="4"/>
        <v>0.3939838353184994</v>
      </c>
    </row>
    <row r="17" spans="1:12" x14ac:dyDescent="0.25">
      <c r="A17" s="79" t="s">
        <v>77</v>
      </c>
      <c r="B17" s="3">
        <v>16.9147</v>
      </c>
      <c r="C17" s="3">
        <v>22.018799999999999</v>
      </c>
      <c r="D17" s="3">
        <v>9.09</v>
      </c>
      <c r="E17" s="3"/>
      <c r="F17" s="3" cm="1">
        <f t="array" ref="F17:H17">MMULT(B17:D17,$U$2:$W$4)</f>
        <v>16.55829772783553</v>
      </c>
      <c r="G17" s="3">
        <v>17.630036256065551</v>
      </c>
      <c r="H17" s="3">
        <v>13.806677839807097</v>
      </c>
      <c r="J17" s="3">
        <f t="shared" si="2"/>
        <v>285.90876690948164</v>
      </c>
      <c r="K17" s="3">
        <f t="shared" si="3"/>
        <v>0.20541953909436889</v>
      </c>
      <c r="L17" s="3">
        <f t="shared" si="4"/>
        <v>0.49210954279813235</v>
      </c>
    </row>
    <row r="18" spans="1:12" x14ac:dyDescent="0.25">
      <c r="A18" s="79" t="s">
        <v>78</v>
      </c>
      <c r="B18" s="3">
        <v>42.0884</v>
      </c>
      <c r="C18" s="3">
        <v>39.855400000000003</v>
      </c>
      <c r="D18" s="3">
        <v>73.274100000000004</v>
      </c>
      <c r="E18" s="3"/>
      <c r="F18" s="3" cm="1">
        <f t="array" ref="F18:H18">MMULT(B18:D18,$U$2:$W$4)</f>
        <v>37.278567149917905</v>
      </c>
      <c r="G18" s="3">
        <v>35.165579742259077</v>
      </c>
      <c r="H18" s="3">
        <v>87.214148882898883</v>
      </c>
      <c r="J18" s="3">
        <f t="shared" si="2"/>
        <v>364.04111456657216</v>
      </c>
      <c r="K18" s="3">
        <f t="shared" si="3"/>
        <v>0.18043734118099472</v>
      </c>
      <c r="L18" s="3">
        <f t="shared" si="4"/>
        <v>0.38297242728224773</v>
      </c>
    </row>
    <row r="19" spans="1:12" x14ac:dyDescent="0.25">
      <c r="A19" s="79" t="s">
        <v>79</v>
      </c>
      <c r="B19" s="3">
        <v>52.872300000000003</v>
      </c>
      <c r="C19" s="3">
        <v>95.255099999999999</v>
      </c>
      <c r="D19" s="3">
        <v>79.480199999999996</v>
      </c>
      <c r="E19" s="3"/>
      <c r="F19" s="3" cm="1">
        <f t="array" ref="F19:H19">MMULT(B19:D19,$U$2:$W$4)</f>
        <v>58.700971982354787</v>
      </c>
      <c r="G19" s="3">
        <v>74.460225671898328</v>
      </c>
      <c r="H19" s="3">
        <v>98.905221099546139</v>
      </c>
      <c r="J19" s="3">
        <f t="shared" si="2"/>
        <v>472.01455156034638</v>
      </c>
      <c r="K19" s="3">
        <f t="shared" si="3"/>
        <v>0.15947883930294693</v>
      </c>
      <c r="L19" s="3">
        <f t="shared" si="4"/>
        <v>0.45516057771425894</v>
      </c>
    </row>
    <row r="20" spans="1:12" x14ac:dyDescent="0.25">
      <c r="A20" s="79" t="s">
        <v>80</v>
      </c>
      <c r="B20" s="3">
        <v>91.483000000000004</v>
      </c>
      <c r="C20" s="3">
        <v>41.853400000000001</v>
      </c>
      <c r="D20" s="3">
        <v>8.9158000000000008</v>
      </c>
      <c r="E20" s="3"/>
      <c r="F20" s="3" cm="1">
        <f t="array" ref="F20:H20">MMULT(B20:D20,$U$2:$W$4)</f>
        <v>69.265730186139365</v>
      </c>
      <c r="G20" s="3">
        <v>41.856803193972034</v>
      </c>
      <c r="H20" s="3">
        <v>27.391247288581532</v>
      </c>
      <c r="J20" s="3">
        <f t="shared" si="2"/>
        <v>386.76031754764148</v>
      </c>
      <c r="K20" s="3">
        <f t="shared" si="3"/>
        <v>0.35553180504037574</v>
      </c>
      <c r="L20" s="3">
        <f t="shared" si="4"/>
        <v>0.48340219172970916</v>
      </c>
    </row>
    <row r="21" spans="1:12" x14ac:dyDescent="0.25">
      <c r="A21" s="79" t="s">
        <v>81</v>
      </c>
      <c r="B21" s="3">
        <v>14.3042</v>
      </c>
      <c r="C21" s="3">
        <v>16.039300000000001</v>
      </c>
      <c r="D21" s="3">
        <v>52.380699999999997</v>
      </c>
      <c r="E21" s="3"/>
      <c r="F21" s="3" cm="1">
        <f t="array" ref="F21:H21">MMULT(B21:D21,$U$2:$W$4)</f>
        <v>13.324702825023641</v>
      </c>
      <c r="G21" s="3">
        <v>14.413710893586776</v>
      </c>
      <c r="H21" s="3">
        <v>58.942005278349981</v>
      </c>
      <c r="J21" s="3">
        <f t="shared" si="2"/>
        <v>266.30371382281209</v>
      </c>
      <c r="K21" s="3">
        <f t="shared" si="3"/>
        <v>0.131162727233152</v>
      </c>
      <c r="L21" s="3">
        <f t="shared" si="4"/>
        <v>0.31923553749400629</v>
      </c>
    </row>
    <row r="22" spans="1:12" x14ac:dyDescent="0.25">
      <c r="A22" s="79" t="s">
        <v>82</v>
      </c>
      <c r="B22" s="3">
        <v>63.913800000000002</v>
      </c>
      <c r="C22" s="3">
        <v>20.439699999999998</v>
      </c>
      <c r="D22" s="3">
        <v>20.962900000000001</v>
      </c>
      <c r="E22" s="3"/>
      <c r="F22" s="3" cm="1">
        <f t="array" ref="F22:H22">MMULT(B22:D22,$U$2:$W$4)</f>
        <v>46.079922830965742</v>
      </c>
      <c r="G22" s="3">
        <v>23.689578091971153</v>
      </c>
      <c r="H22" s="3">
        <v>34.247257830862416</v>
      </c>
      <c r="J22" s="3">
        <f t="shared" si="2"/>
        <v>317.1530277658506</v>
      </c>
      <c r="K22" s="3">
        <f t="shared" si="3"/>
        <v>0.36559371811591851</v>
      </c>
      <c r="L22" s="3">
        <f t="shared" si="4"/>
        <v>0.42288942574351451</v>
      </c>
    </row>
    <row r="23" spans="1:12" x14ac:dyDescent="0.25">
      <c r="A23" s="79" t="s">
        <v>83</v>
      </c>
      <c r="B23" s="3">
        <v>11.8422</v>
      </c>
      <c r="C23" s="3">
        <v>6.6622000000000003</v>
      </c>
      <c r="D23" s="3">
        <v>18.3306</v>
      </c>
      <c r="E23" s="3"/>
      <c r="F23" s="3" cm="1">
        <f t="array" ref="F23:H23">MMULT(B23:D23,$U$2:$W$4)</f>
        <v>9.2931459520550099</v>
      </c>
      <c r="G23" s="3">
        <v>6.7441303549272096</v>
      </c>
      <c r="H23" s="3">
        <v>21.843494878428082</v>
      </c>
      <c r="J23" s="3">
        <f t="shared" si="2"/>
        <v>203.16269954502863</v>
      </c>
      <c r="K23" s="3">
        <f t="shared" si="3"/>
        <v>0.2112251615138914</v>
      </c>
      <c r="L23" s="3">
        <f t="shared" si="4"/>
        <v>0.3448985488218082</v>
      </c>
    </row>
    <row r="24" spans="1:12" x14ac:dyDescent="0.25">
      <c r="A24" s="79" t="s">
        <v>84</v>
      </c>
      <c r="B24" s="3">
        <v>75.526700000000005</v>
      </c>
      <c r="C24" s="3">
        <v>95.057100000000005</v>
      </c>
      <c r="D24" s="3">
        <v>18.105799999999999</v>
      </c>
      <c r="E24" s="3"/>
      <c r="F24" s="3" cm="1">
        <f t="array" ref="F24:H24">MMULT(B24:D24,$U$2:$W$4)</f>
        <v>73.078859749813319</v>
      </c>
      <c r="G24" s="3">
        <v>75.879246542069083</v>
      </c>
      <c r="H24" s="3">
        <v>37.60205519747921</v>
      </c>
      <c r="J24" s="3">
        <f t="shared" si="2"/>
        <v>475.09516589773034</v>
      </c>
      <c r="K24" s="3">
        <f t="shared" si="3"/>
        <v>0.2207697606387479</v>
      </c>
      <c r="L24" s="3">
        <f t="shared" si="4"/>
        <v>0.5157667634149673</v>
      </c>
    </row>
    <row r="25" spans="1:12" x14ac:dyDescent="0.25">
      <c r="A25" s="79" t="s">
        <v>85</v>
      </c>
      <c r="B25" s="3">
        <v>120.5159</v>
      </c>
      <c r="C25" s="3">
        <v>76.168300000000002</v>
      </c>
      <c r="D25" s="3">
        <v>13.425599999999999</v>
      </c>
      <c r="E25" s="3"/>
      <c r="F25" s="3" cm="1">
        <f t="array" ref="F25:H25">MMULT(B25:D25,$U$2:$W$4)</f>
        <v>96.773001011811346</v>
      </c>
      <c r="G25" s="3">
        <v>69.447489549575735</v>
      </c>
      <c r="H25" s="3">
        <v>39.114114636181206</v>
      </c>
      <c r="J25" s="3">
        <f t="shared" si="2"/>
        <v>460.80797009940119</v>
      </c>
      <c r="K25" s="3">
        <f t="shared" si="3"/>
        <v>0.30823655800515948</v>
      </c>
      <c r="L25" s="3">
        <f t="shared" si="4"/>
        <v>0.49770156514064928</v>
      </c>
    </row>
    <row r="26" spans="1:12" x14ac:dyDescent="0.25">
      <c r="A26" s="79" t="s">
        <v>86</v>
      </c>
      <c r="B26" s="3">
        <v>6.0997000000000003</v>
      </c>
      <c r="C26" s="3">
        <v>6.5244999999999997</v>
      </c>
      <c r="D26" s="3">
        <v>37.267600000000002</v>
      </c>
      <c r="E26" s="3"/>
      <c r="F26" s="3" cm="1">
        <f t="array" ref="F26:H26">MMULT(B26:D26,$U$2:$W$4)</f>
        <v>5.5992405404908965</v>
      </c>
      <c r="G26" s="3">
        <v>6.3519200399058207</v>
      </c>
      <c r="H26" s="3">
        <v>40.957404070059155</v>
      </c>
      <c r="J26" s="3">
        <f t="shared" si="2"/>
        <v>198.8290444345462</v>
      </c>
      <c r="K26" s="3">
        <f t="shared" si="3"/>
        <v>0.1000980415740749</v>
      </c>
      <c r="L26" s="3">
        <f t="shared" si="4"/>
        <v>0.25549593577406582</v>
      </c>
    </row>
    <row r="27" spans="1:12" x14ac:dyDescent="0.25">
      <c r="A27" s="79" t="s">
        <v>87</v>
      </c>
      <c r="B27" s="3">
        <v>24.364100000000001</v>
      </c>
      <c r="C27" s="3">
        <v>49.435600000000001</v>
      </c>
      <c r="D27" s="3">
        <v>14.185499999999999</v>
      </c>
      <c r="E27" s="3"/>
      <c r="F27" s="3" cm="1">
        <f t="array" ref="F27:H27">MMULT(B27:D27,$U$2:$W$4)</f>
        <v>28.505652185521676</v>
      </c>
      <c r="G27" s="3">
        <v>37.438927352290854</v>
      </c>
      <c r="H27" s="3">
        <v>22.096852437871323</v>
      </c>
      <c r="J27" s="3">
        <f t="shared" si="2"/>
        <v>372.06021656472234</v>
      </c>
      <c r="K27" s="3">
        <f t="shared" si="3"/>
        <v>0.17371429344888772</v>
      </c>
      <c r="L27" s="3">
        <f t="shared" si="4"/>
        <v>0.51334636137632872</v>
      </c>
    </row>
    <row r="28" spans="1:12" x14ac:dyDescent="0.25">
      <c r="A28" s="79" t="s">
        <v>88</v>
      </c>
      <c r="B28" s="3">
        <v>43.816299999999998</v>
      </c>
      <c r="C28" s="3">
        <v>8.6445000000000007</v>
      </c>
      <c r="D28" s="3">
        <v>7.1501000000000001</v>
      </c>
      <c r="E28" s="3"/>
      <c r="F28" s="3" cm="1">
        <f t="array" ref="F28:H28">MMULT(B28:D28,$U$2:$W$4)</f>
        <v>30.180056914515255</v>
      </c>
      <c r="G28" s="3">
        <v>12.398254524419524</v>
      </c>
      <c r="H28" s="3">
        <v>15.49852242124755</v>
      </c>
      <c r="J28" s="3">
        <f t="shared" si="2"/>
        <v>252.4797317014154</v>
      </c>
      <c r="K28" s="3">
        <f t="shared" si="3"/>
        <v>0.45962491569879055</v>
      </c>
      <c r="L28" s="3">
        <f t="shared" si="4"/>
        <v>0.42484114891380093</v>
      </c>
    </row>
    <row r="29" spans="1:12" x14ac:dyDescent="0.25">
      <c r="A29" s="79" t="s">
        <v>89</v>
      </c>
      <c r="B29" s="3">
        <v>151.0488</v>
      </c>
      <c r="C29" s="3">
        <v>123.1759</v>
      </c>
      <c r="D29" s="3">
        <v>15.491899999999999</v>
      </c>
      <c r="E29" s="3"/>
      <c r="F29" s="3" cm="1">
        <f t="array" ref="F29:H29">MMULT(B29:D29,$U$2:$W$4)</f>
        <v>128.57008389093065</v>
      </c>
      <c r="G29" s="3">
        <v>105.79213175746088</v>
      </c>
      <c r="H29" s="3">
        <v>49.250485354647843</v>
      </c>
      <c r="J29" s="3">
        <f t="shared" si="2"/>
        <v>532.62523351871073</v>
      </c>
      <c r="K29" s="3">
        <f t="shared" si="3"/>
        <v>0.27601941015029896</v>
      </c>
      <c r="L29" s="3">
        <f t="shared" si="4"/>
        <v>0.51101727614776793</v>
      </c>
    </row>
    <row r="30" spans="1:12" x14ac:dyDescent="0.25">
      <c r="A30" s="79" t="s">
        <v>90</v>
      </c>
      <c r="B30" s="3">
        <v>59.724699999999999</v>
      </c>
      <c r="C30" s="3">
        <v>19.943999999999999</v>
      </c>
      <c r="D30" s="3">
        <v>46.867699999999999</v>
      </c>
      <c r="E30" s="3"/>
      <c r="F30" s="3" cm="1">
        <f t="array" ref="F30:H30">MMULT(B30:D30,$U$2:$W$4)</f>
        <v>43.281421375732819</v>
      </c>
      <c r="G30" s="3">
        <v>23.474897276004256</v>
      </c>
      <c r="H30" s="3">
        <v>60.995008399934541</v>
      </c>
      <c r="J30" s="3">
        <f t="shared" si="2"/>
        <v>316.143600658357</v>
      </c>
      <c r="K30" s="3">
        <f t="shared" si="3"/>
        <v>0.29932349059365981</v>
      </c>
      <c r="L30" s="3">
        <f t="shared" si="4"/>
        <v>0.36527967275404649</v>
      </c>
    </row>
    <row r="31" spans="1:12" x14ac:dyDescent="0.25">
      <c r="A31" s="79" t="s">
        <v>91</v>
      </c>
      <c r="B31" s="3">
        <v>12.961499999999999</v>
      </c>
      <c r="C31" s="3">
        <v>38.578099999999999</v>
      </c>
      <c r="D31" s="3">
        <v>61.197400000000002</v>
      </c>
      <c r="E31" s="3"/>
      <c r="F31" s="3" cm="1">
        <f t="array" ref="F31:H31">MMULT(B31:D31,$U$2:$W$4)</f>
        <v>18.390406792049042</v>
      </c>
      <c r="G31" s="3">
        <v>29.748305224296992</v>
      </c>
      <c r="H31" s="3">
        <v>69.406225278486701</v>
      </c>
      <c r="J31" s="3">
        <f t="shared" si="2"/>
        <v>343.42813174495637</v>
      </c>
      <c r="K31" s="3">
        <f t="shared" si="3"/>
        <v>0.10933107457754666</v>
      </c>
      <c r="L31" s="3">
        <f t="shared" si="4"/>
        <v>0.39792115427749175</v>
      </c>
    </row>
    <row r="32" spans="1:12" x14ac:dyDescent="0.25">
      <c r="A32" s="79" t="s">
        <v>92</v>
      </c>
      <c r="B32" s="3">
        <v>200.98390000000001</v>
      </c>
      <c r="C32" s="3">
        <v>200.4212</v>
      </c>
      <c r="D32" s="3">
        <v>190.82550000000001</v>
      </c>
      <c r="E32" s="3"/>
      <c r="F32" s="3" cm="1">
        <f t="array" ref="F32:H32">MMULT(B32:D32,$U$2:$W$4)</f>
        <v>180.66900441553437</v>
      </c>
      <c r="G32" s="3">
        <v>170.30784206761658</v>
      </c>
      <c r="H32" s="3">
        <v>248.29068233143829</v>
      </c>
      <c r="J32" s="3">
        <f t="shared" si="2"/>
        <v>626.9880051102125</v>
      </c>
      <c r="K32" s="3">
        <f t="shared" si="3"/>
        <v>0.20765605353338629</v>
      </c>
      <c r="L32" s="3">
        <f t="shared" si="4"/>
        <v>0.44043123273358931</v>
      </c>
    </row>
    <row r="33" spans="1:20" x14ac:dyDescent="0.25">
      <c r="A33" s="79" t="s">
        <v>93</v>
      </c>
      <c r="B33" s="3">
        <v>122.584</v>
      </c>
      <c r="C33" s="3">
        <v>122.2525</v>
      </c>
      <c r="D33" s="3">
        <v>119.75879999999999</v>
      </c>
      <c r="E33" s="3"/>
      <c r="F33" s="3" cm="1">
        <f t="array" ref="F33:H33">MMULT(B33:D33,$U$2:$W$4)</f>
        <v>110.19662306187288</v>
      </c>
      <c r="G33" s="3">
        <v>103.9766297798995</v>
      </c>
      <c r="H33" s="3">
        <v>155.01418588163162</v>
      </c>
      <c r="J33" s="3">
        <f t="shared" si="2"/>
        <v>529.46878333460143</v>
      </c>
      <c r="K33" s="3">
        <f t="shared" si="3"/>
        <v>0.20646814385967416</v>
      </c>
      <c r="L33" s="3">
        <f t="shared" si="4"/>
        <v>0.43833184364116101</v>
      </c>
    </row>
    <row r="34" spans="1:20" x14ac:dyDescent="0.25">
      <c r="A34" s="79" t="s">
        <v>94</v>
      </c>
      <c r="B34" s="3">
        <v>66.625200000000007</v>
      </c>
      <c r="C34" s="3">
        <v>66.701999999999998</v>
      </c>
      <c r="D34" s="3">
        <v>65.620999999999995</v>
      </c>
      <c r="E34" s="3"/>
      <c r="F34" s="3" cm="1">
        <f t="array" ref="F34:H34">MMULT(B34:D34,$U$2:$W$4)</f>
        <v>59.960086901258705</v>
      </c>
      <c r="G34" s="3">
        <v>56.701115681837699</v>
      </c>
      <c r="H34" s="3">
        <v>84.830172310520481</v>
      </c>
      <c r="J34" s="3">
        <f t="shared" si="2"/>
        <v>429.64447234875649</v>
      </c>
      <c r="K34" s="3">
        <f t="shared" si="3"/>
        <v>0.20587731480822466</v>
      </c>
      <c r="L34" s="3">
        <f t="shared" si="4"/>
        <v>0.43804665077403299</v>
      </c>
    </row>
    <row r="35" spans="1:20" x14ac:dyDescent="0.25">
      <c r="A35" s="79" t="s">
        <v>95</v>
      </c>
      <c r="B35" s="3">
        <v>32.005299999999998</v>
      </c>
      <c r="C35" s="3">
        <v>32.094299999999997</v>
      </c>
      <c r="D35" s="3">
        <v>31.754100000000001</v>
      </c>
      <c r="E35" s="3"/>
      <c r="F35" s="3" cm="1">
        <f t="array" ref="F35:H35">MMULT(B35:D35,$U$2:$W$4)</f>
        <v>28.817212837650509</v>
      </c>
      <c r="G35" s="3">
        <v>27.279803993445778</v>
      </c>
      <c r="H35" s="3">
        <v>40.998958974374759</v>
      </c>
      <c r="J35" s="3">
        <f t="shared" si="2"/>
        <v>333.19799203374606</v>
      </c>
      <c r="K35" s="3">
        <f t="shared" si="3"/>
        <v>0.20546623969943345</v>
      </c>
      <c r="L35" s="3">
        <f t="shared" si="4"/>
        <v>0.43763521649922776</v>
      </c>
    </row>
    <row r="36" spans="1:20" x14ac:dyDescent="0.25">
      <c r="A36" s="79" t="s">
        <v>96</v>
      </c>
      <c r="B36" s="3">
        <v>11.785299999999999</v>
      </c>
      <c r="C36" s="3">
        <v>11.831799999999999</v>
      </c>
      <c r="D36" s="3">
        <v>11.6942</v>
      </c>
      <c r="E36" s="3"/>
      <c r="F36" s="3" cm="1">
        <f t="array" ref="F36:H36">MMULT(B36:D36,$U$2:$W$4)</f>
        <v>10.614958055120113</v>
      </c>
      <c r="G36" s="3">
        <v>10.054578863486148</v>
      </c>
      <c r="H36" s="3">
        <v>15.099330467411949</v>
      </c>
      <c r="J36" s="3">
        <f t="shared" si="2"/>
        <v>234.36826754143314</v>
      </c>
      <c r="K36" s="3">
        <f t="shared" si="3"/>
        <v>0.20538623782713789</v>
      </c>
      <c r="L36" s="3">
        <f t="shared" si="4"/>
        <v>0.4377230940258956</v>
      </c>
    </row>
    <row r="37" spans="1:20" x14ac:dyDescent="0.25">
      <c r="A37" s="79" t="s">
        <v>97</v>
      </c>
      <c r="B37" s="3">
        <v>3.4138999999999999</v>
      </c>
      <c r="C37" s="3">
        <v>3.3451</v>
      </c>
      <c r="D37" s="3">
        <v>3.3732000000000002</v>
      </c>
      <c r="E37" s="4"/>
      <c r="F37" s="3" cm="1">
        <f t="array" ref="F37:H37">MMULT(B37:D37,$U$2:$W$4)</f>
        <v>3.053269560294666</v>
      </c>
      <c r="G37" s="3">
        <v>2.8563738043839111</v>
      </c>
      <c r="H37" s="3">
        <v>4.3538277295463397</v>
      </c>
      <c r="J37" s="3">
        <f t="shared" ref="J37" si="5">116*(G37/$K$4)^(1/3)-16</f>
        <v>148.58730590056263</v>
      </c>
      <c r="K37" s="3">
        <f t="shared" ref="K37" si="6">4*F37/(F37+15*G37+3*H37)</f>
        <v>0.2071404970994645</v>
      </c>
      <c r="L37" s="3">
        <f t="shared" ref="L37" si="7">9*G37/(F37+15*G37+3*H37)</f>
        <v>0.43601097958444229</v>
      </c>
      <c r="Q37" s="43"/>
      <c r="R37" s="43"/>
      <c r="S37" s="16"/>
      <c r="T37" s="3"/>
    </row>
    <row r="38" spans="1:20" x14ac:dyDescent="0.25">
      <c r="A38" s="41"/>
      <c r="Q38" s="43"/>
      <c r="R38" s="43"/>
    </row>
    <row r="39" spans="1:20" x14ac:dyDescent="0.25">
      <c r="A39" s="36"/>
      <c r="E39" s="4"/>
      <c r="F39" s="4"/>
      <c r="G39" s="4"/>
      <c r="I39" s="20"/>
      <c r="J39" s="20"/>
      <c r="K39" s="20"/>
      <c r="Q39" s="43"/>
      <c r="R39" s="43"/>
      <c r="S39" s="16"/>
      <c r="T39" s="3"/>
    </row>
    <row r="40" spans="1:20" x14ac:dyDescent="0.25">
      <c r="A40" s="36"/>
      <c r="E40" s="4"/>
      <c r="F40" s="4"/>
      <c r="G40" s="4"/>
      <c r="I40" s="20"/>
      <c r="J40" s="20"/>
      <c r="K40" s="20"/>
      <c r="Q40" s="43"/>
      <c r="R40" s="43"/>
      <c r="S40" s="16"/>
      <c r="T40" s="3"/>
    </row>
    <row r="41" spans="1:20" x14ac:dyDescent="0.25">
      <c r="A41" s="36"/>
      <c r="E41" s="4"/>
      <c r="F41" s="4"/>
      <c r="G41" s="4"/>
      <c r="I41" s="20"/>
      <c r="J41" s="20"/>
      <c r="K41" s="20"/>
      <c r="Q41" s="43"/>
      <c r="R41" s="43"/>
      <c r="S41" s="16"/>
      <c r="T41" s="3"/>
    </row>
    <row r="42" spans="1:20" x14ac:dyDescent="0.25">
      <c r="A42" s="36"/>
      <c r="E42" s="4"/>
      <c r="F42" s="4"/>
      <c r="G42" s="4"/>
      <c r="I42" s="20"/>
      <c r="J42" s="20"/>
      <c r="K42" s="20"/>
      <c r="Q42" s="43"/>
      <c r="R42" s="43"/>
      <c r="S42" s="16"/>
      <c r="T42" s="3"/>
    </row>
    <row r="43" spans="1:20" x14ac:dyDescent="0.25">
      <c r="A43" s="36"/>
      <c r="E43" s="4"/>
      <c r="F43" s="4"/>
      <c r="G43" s="4"/>
      <c r="I43" s="20"/>
      <c r="J43" s="20"/>
      <c r="K43" s="20"/>
      <c r="Q43" s="43"/>
      <c r="R43" s="43"/>
      <c r="S43" s="16"/>
      <c r="T43" s="3"/>
    </row>
    <row r="44" spans="1:20" x14ac:dyDescent="0.25">
      <c r="A44" s="36"/>
      <c r="E44" s="4"/>
      <c r="F44" s="4"/>
      <c r="G44" s="4"/>
      <c r="I44" s="20"/>
      <c r="J44" s="20"/>
      <c r="K44" s="20"/>
      <c r="Q44" s="43"/>
      <c r="R44" s="43"/>
      <c r="S44" s="16"/>
      <c r="T44" s="3"/>
    </row>
    <row r="45" spans="1:20" x14ac:dyDescent="0.25">
      <c r="A45" s="36"/>
      <c r="E45" s="4"/>
      <c r="F45" s="4"/>
      <c r="G45" s="4"/>
      <c r="I45" s="20"/>
      <c r="J45" s="20"/>
      <c r="K45" s="20"/>
      <c r="Q45" s="43"/>
      <c r="R45" s="43"/>
      <c r="S45" s="16"/>
      <c r="T45" s="3"/>
    </row>
    <row r="46" spans="1:20" x14ac:dyDescent="0.25">
      <c r="A46" s="36"/>
      <c r="E46" s="4"/>
      <c r="F46" s="4"/>
      <c r="G46" s="4"/>
      <c r="I46" s="20"/>
      <c r="J46" s="20"/>
      <c r="K46" s="20"/>
      <c r="Q46" s="43"/>
      <c r="R46" s="43"/>
      <c r="S46" s="16"/>
      <c r="T46" s="3"/>
    </row>
    <row r="47" spans="1:20" x14ac:dyDescent="0.25">
      <c r="A47" s="36"/>
      <c r="E47" s="4"/>
      <c r="F47" s="4"/>
      <c r="G47" s="4"/>
      <c r="I47" s="20"/>
      <c r="J47" s="20"/>
      <c r="K47" s="20"/>
      <c r="Q47" s="43"/>
      <c r="R47" s="43"/>
      <c r="S47" s="16"/>
      <c r="T47" s="3"/>
    </row>
    <row r="48" spans="1:20" x14ac:dyDescent="0.25">
      <c r="A48" s="36"/>
      <c r="E48" s="4"/>
      <c r="F48" s="4"/>
      <c r="G48" s="4"/>
      <c r="I48" s="20"/>
      <c r="J48" s="20"/>
      <c r="K48" s="20"/>
      <c r="Q48" s="43"/>
      <c r="R48" s="43"/>
      <c r="S48" s="16"/>
      <c r="T48" s="3"/>
    </row>
    <row r="49" spans="1:20" x14ac:dyDescent="0.25">
      <c r="A49" s="36"/>
      <c r="E49" s="4"/>
      <c r="F49" s="4"/>
      <c r="G49" s="4"/>
      <c r="I49" s="20"/>
      <c r="J49" s="20"/>
      <c r="K49" s="20"/>
      <c r="Q49" s="43"/>
      <c r="R49" s="43"/>
      <c r="S49" s="16"/>
      <c r="T49" s="3"/>
    </row>
    <row r="50" spans="1:20" x14ac:dyDescent="0.25">
      <c r="A50" s="36"/>
      <c r="E50" s="4"/>
      <c r="F50" s="4"/>
      <c r="G50" s="4"/>
      <c r="I50" s="20"/>
      <c r="J50" s="20"/>
      <c r="K50" s="20"/>
      <c r="Q50" s="43"/>
      <c r="R50" s="43"/>
      <c r="S50" s="16"/>
      <c r="T50" s="3"/>
    </row>
    <row r="51" spans="1:20" x14ac:dyDescent="0.25">
      <c r="A51" s="36"/>
      <c r="E51" s="4"/>
      <c r="F51" s="4"/>
      <c r="G51" s="4"/>
      <c r="I51" s="20"/>
      <c r="J51" s="20"/>
      <c r="K51" s="20"/>
      <c r="Q51" s="43"/>
      <c r="R51" s="43"/>
      <c r="S51" s="16"/>
      <c r="T51" s="3"/>
    </row>
    <row r="52" spans="1:20" x14ac:dyDescent="0.25">
      <c r="A52" s="36"/>
      <c r="E52" s="4"/>
      <c r="F52" s="4"/>
      <c r="G52" s="4"/>
      <c r="I52" s="20"/>
      <c r="J52" s="20"/>
      <c r="K52" s="20"/>
      <c r="Q52" s="43"/>
      <c r="R52" s="43"/>
      <c r="S52" s="16"/>
      <c r="T52" s="3"/>
    </row>
    <row r="53" spans="1:20" x14ac:dyDescent="0.25">
      <c r="A53" s="36"/>
      <c r="E53" s="4"/>
      <c r="F53" s="4"/>
      <c r="G53" s="4"/>
      <c r="I53" s="20"/>
      <c r="J53" s="20"/>
      <c r="K53" s="20"/>
      <c r="Q53" s="43"/>
      <c r="R53" s="43"/>
      <c r="S53" s="16"/>
      <c r="T53" s="3"/>
    </row>
    <row r="54" spans="1:20" x14ac:dyDescent="0.25">
      <c r="A54" s="36"/>
      <c r="E54" s="4"/>
      <c r="F54" s="4"/>
      <c r="G54" s="4"/>
      <c r="I54" s="20"/>
      <c r="J54" s="20"/>
      <c r="K54" s="20"/>
      <c r="Q54" s="43"/>
      <c r="R54" s="43"/>
      <c r="S54" s="16"/>
      <c r="T54" s="3"/>
    </row>
    <row r="55" spans="1:20" x14ac:dyDescent="0.25">
      <c r="A55" s="36"/>
      <c r="E55" s="4"/>
      <c r="F55" s="4"/>
      <c r="G55" s="4"/>
      <c r="I55" s="20"/>
      <c r="J55" s="20"/>
      <c r="K55" s="20"/>
      <c r="Q55" s="43"/>
      <c r="R55" s="43"/>
      <c r="S55" s="16"/>
      <c r="T55" s="3"/>
    </row>
    <row r="56" spans="1:20" x14ac:dyDescent="0.25">
      <c r="A56" s="36"/>
      <c r="E56" s="4"/>
      <c r="F56" s="4"/>
      <c r="G56" s="4"/>
      <c r="I56" s="20"/>
      <c r="J56" s="20"/>
      <c r="K56" s="20"/>
      <c r="Q56" s="43"/>
      <c r="R56" s="43"/>
      <c r="S56" s="16"/>
      <c r="T56" s="3"/>
    </row>
    <row r="57" spans="1:20" x14ac:dyDescent="0.25">
      <c r="A57" s="36"/>
      <c r="E57" s="4"/>
      <c r="F57" s="4"/>
      <c r="G57" s="4"/>
      <c r="I57" s="20"/>
      <c r="J57" s="20"/>
      <c r="K57" s="20"/>
      <c r="Q57" s="43"/>
      <c r="R57" s="43"/>
      <c r="S57" s="16"/>
      <c r="T57" s="3"/>
    </row>
    <row r="58" spans="1:20" x14ac:dyDescent="0.25">
      <c r="A58" s="36"/>
      <c r="E58" s="4"/>
      <c r="F58" s="4"/>
      <c r="G58" s="4"/>
      <c r="I58" s="20"/>
      <c r="J58" s="20"/>
      <c r="K58" s="20"/>
      <c r="Q58" s="43"/>
      <c r="R58" s="43"/>
      <c r="S58" s="16"/>
      <c r="T58" s="3"/>
    </row>
    <row r="59" spans="1:20" x14ac:dyDescent="0.25">
      <c r="A59" s="36"/>
      <c r="C59" s="31"/>
      <c r="E59" s="4"/>
      <c r="F59" s="4"/>
      <c r="G59" s="4"/>
      <c r="I59" s="20"/>
      <c r="J59" s="20"/>
      <c r="K59" s="20"/>
      <c r="Q59" s="43"/>
      <c r="R59" s="43"/>
      <c r="S59" s="16"/>
      <c r="T59" s="3"/>
    </row>
    <row r="60" spans="1:20" x14ac:dyDescent="0.25">
      <c r="A60" s="36"/>
      <c r="E60" s="4"/>
      <c r="F60" s="4"/>
      <c r="G60" s="4"/>
      <c r="I60" s="20"/>
      <c r="J60" s="20"/>
      <c r="K60" s="20"/>
      <c r="Q60" s="43"/>
      <c r="R60" s="43"/>
      <c r="S60" s="16"/>
      <c r="T60" s="3"/>
    </row>
    <row r="61" spans="1:20" x14ac:dyDescent="0.25">
      <c r="A61" s="36"/>
      <c r="E61" s="4"/>
      <c r="F61" s="4"/>
      <c r="G61" s="4"/>
      <c r="I61" s="20"/>
      <c r="J61" s="20"/>
      <c r="K61" s="20"/>
      <c r="Q61" s="43"/>
      <c r="R61" s="43"/>
      <c r="S61" s="16"/>
      <c r="T61" s="3"/>
    </row>
    <row r="62" spans="1:20" x14ac:dyDescent="0.25">
      <c r="A62" s="36"/>
      <c r="E62" s="4"/>
      <c r="F62" s="4"/>
      <c r="G62" s="4"/>
      <c r="I62" s="20"/>
      <c r="J62" s="20"/>
      <c r="K62" s="20"/>
      <c r="Q62" s="43"/>
      <c r="R62" s="43"/>
      <c r="S62" s="16"/>
      <c r="T62" s="3"/>
    </row>
    <row r="63" spans="1:20" x14ac:dyDescent="0.25">
      <c r="A63" s="36"/>
      <c r="E63" s="4"/>
      <c r="F63" s="4"/>
      <c r="G63" s="4"/>
      <c r="I63" s="20"/>
      <c r="J63" s="20"/>
      <c r="K63" s="20"/>
      <c r="Q63" s="43"/>
      <c r="R63" s="43"/>
      <c r="S63" s="16"/>
      <c r="T63" s="3"/>
    </row>
    <row r="64" spans="1:20" x14ac:dyDescent="0.25">
      <c r="A64" s="36"/>
      <c r="E64" s="4"/>
      <c r="F64" s="4"/>
      <c r="G64" s="4"/>
      <c r="I64" s="20"/>
      <c r="J64" s="20"/>
      <c r="K64" s="20"/>
      <c r="Q64" s="43"/>
      <c r="R64" s="43"/>
      <c r="S64" s="16"/>
      <c r="T64" s="3"/>
    </row>
    <row r="65" spans="1:20" x14ac:dyDescent="0.25">
      <c r="A65" s="36"/>
      <c r="E65" s="4"/>
      <c r="F65" s="4"/>
      <c r="G65" s="4"/>
      <c r="I65" s="20"/>
      <c r="J65" s="20"/>
      <c r="K65" s="20"/>
      <c r="Q65" s="43"/>
      <c r="R65" s="43"/>
      <c r="S65" s="16"/>
      <c r="T65" s="3"/>
    </row>
    <row r="66" spans="1:20" x14ac:dyDescent="0.25">
      <c r="A66" s="36"/>
      <c r="E66" s="4"/>
      <c r="F66" s="4"/>
      <c r="G66" s="4"/>
      <c r="I66" s="20"/>
      <c r="J66" s="20"/>
      <c r="K66" s="20"/>
      <c r="Q66" s="43"/>
      <c r="R66" s="43"/>
      <c r="S66" s="16"/>
      <c r="T66" s="3"/>
    </row>
    <row r="67" spans="1:20" x14ac:dyDescent="0.25">
      <c r="A67" s="36"/>
      <c r="E67" s="4"/>
      <c r="F67" s="4"/>
      <c r="G67" s="4"/>
      <c r="I67" s="20"/>
      <c r="J67" s="20"/>
      <c r="K67" s="20"/>
      <c r="Q67" s="43"/>
      <c r="R67" s="43"/>
      <c r="S67" s="16"/>
      <c r="T67" s="3"/>
    </row>
    <row r="68" spans="1:20" x14ac:dyDescent="0.25">
      <c r="A68" s="36"/>
      <c r="E68" s="4"/>
      <c r="F68" s="4"/>
      <c r="G68" s="4"/>
      <c r="I68" s="20"/>
      <c r="J68" s="20"/>
      <c r="K68" s="20"/>
      <c r="Q68" s="43"/>
      <c r="R68" s="43"/>
      <c r="S68" s="16"/>
      <c r="T68" s="3"/>
    </row>
    <row r="69" spans="1:20" x14ac:dyDescent="0.25">
      <c r="A69" s="36"/>
      <c r="E69" s="4"/>
      <c r="F69" s="4"/>
      <c r="G69" s="4"/>
      <c r="I69" s="20"/>
      <c r="J69" s="20"/>
      <c r="K69" s="20"/>
      <c r="Q69" s="43"/>
      <c r="R69" s="43"/>
      <c r="S69" s="16"/>
      <c r="T69" s="3"/>
    </row>
    <row r="70" spans="1:20" x14ac:dyDescent="0.25">
      <c r="A70" s="36"/>
      <c r="E70" s="4"/>
      <c r="F70" s="4"/>
      <c r="G70" s="4"/>
      <c r="I70" s="20"/>
      <c r="J70" s="20"/>
      <c r="K70" s="20"/>
      <c r="Q70" s="43"/>
      <c r="R70" s="43"/>
      <c r="S70" s="16"/>
      <c r="T70" s="3"/>
    </row>
    <row r="71" spans="1:20" x14ac:dyDescent="0.25">
      <c r="A71" s="36"/>
      <c r="E71" s="4"/>
      <c r="F71" s="4"/>
      <c r="G71" s="4"/>
      <c r="I71" s="20"/>
      <c r="J71" s="20"/>
      <c r="K71" s="20"/>
      <c r="Q71" s="43"/>
      <c r="R71" s="43"/>
      <c r="S71" s="16"/>
      <c r="T71" s="3"/>
    </row>
    <row r="72" spans="1:20" x14ac:dyDescent="0.25">
      <c r="A72" s="36"/>
      <c r="E72" s="4"/>
      <c r="F72" s="4"/>
      <c r="G72" s="4"/>
      <c r="I72" s="20"/>
      <c r="J72" s="20"/>
      <c r="K72" s="20"/>
      <c r="Q72" s="43"/>
      <c r="R72" s="43"/>
      <c r="S72" s="16"/>
      <c r="T72" s="3"/>
    </row>
    <row r="73" spans="1:20" x14ac:dyDescent="0.25">
      <c r="A73" s="36"/>
      <c r="E73" s="4"/>
      <c r="F73" s="4"/>
      <c r="G73" s="4"/>
      <c r="I73" s="20"/>
      <c r="J73" s="20"/>
      <c r="K73" s="20"/>
      <c r="Q73" s="43"/>
      <c r="R73" s="43"/>
      <c r="S73" s="16"/>
      <c r="T73" s="3"/>
    </row>
    <row r="74" spans="1:20" x14ac:dyDescent="0.25">
      <c r="Q74" s="43"/>
      <c r="R74" s="43"/>
    </row>
    <row r="75" spans="1:20" x14ac:dyDescent="0.25">
      <c r="Q75" s="43"/>
      <c r="R75" s="43"/>
    </row>
  </sheetData>
  <mergeCells count="6">
    <mergeCell ref="U1:W1"/>
    <mergeCell ref="B11:D11"/>
    <mergeCell ref="F11:H11"/>
    <mergeCell ref="J11:L11"/>
    <mergeCell ref="B1:C2"/>
    <mergeCell ref="E1:G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252B-3E3F-D24E-BA3A-ECD794760F5E}">
  <dimension ref="A1:AB76"/>
  <sheetViews>
    <sheetView zoomScale="102" zoomScaleNormal="100" workbookViewId="0">
      <selection activeCell="A14" sqref="A14:X37"/>
    </sheetView>
  </sheetViews>
  <sheetFormatPr baseColWidth="10" defaultColWidth="8.83203125" defaultRowHeight="19" x14ac:dyDescent="0.25"/>
  <cols>
    <col min="1" max="1" width="31.6640625" style="1" customWidth="1"/>
    <col min="2" max="3" width="7.83203125" style="23" customWidth="1"/>
    <col min="4" max="4" width="9.1640625" style="23" customWidth="1"/>
    <col min="5" max="9" width="7.83203125" style="1" customWidth="1"/>
    <col min="10" max="10" width="10.5" style="1" customWidth="1"/>
    <col min="11" max="11" width="10.6640625" style="1" customWidth="1"/>
    <col min="12" max="12" width="10" style="1" customWidth="1"/>
    <col min="13" max="16" width="7.83203125" style="1" customWidth="1"/>
    <col min="17" max="17" width="8.5" style="1" customWidth="1"/>
    <col min="18" max="18" width="22.1640625" style="1" customWidth="1"/>
    <col min="19" max="19" width="22.83203125" style="1" customWidth="1"/>
    <col min="20" max="21" width="7.83203125" style="1" customWidth="1"/>
    <col min="22" max="22" width="8.83203125" style="1"/>
    <col min="23" max="23" width="20.5" style="1" customWidth="1"/>
    <col min="24" max="24" width="16.5" style="1" customWidth="1"/>
    <col min="25" max="16384" width="8.83203125" style="1"/>
  </cols>
  <sheetData>
    <row r="1" spans="1:28" x14ac:dyDescent="0.25">
      <c r="B1" s="105" t="s">
        <v>13</v>
      </c>
      <c r="C1" s="105"/>
      <c r="D1" s="105"/>
      <c r="F1" s="110" t="s">
        <v>15</v>
      </c>
      <c r="G1" s="110"/>
      <c r="H1" s="110"/>
      <c r="M1" s="28"/>
      <c r="P1" s="111" t="s">
        <v>19</v>
      </c>
      <c r="Q1" s="111"/>
      <c r="S1" s="81"/>
      <c r="T1" s="81"/>
      <c r="U1" s="81"/>
      <c r="V1" s="100" t="s">
        <v>60</v>
      </c>
      <c r="W1" s="100"/>
      <c r="X1" s="100"/>
    </row>
    <row r="2" spans="1:28" x14ac:dyDescent="0.25">
      <c r="B2" s="105"/>
      <c r="C2" s="105"/>
      <c r="D2" s="105"/>
      <c r="F2" s="18">
        <v>1</v>
      </c>
      <c r="G2" s="18">
        <v>1</v>
      </c>
      <c r="H2" s="18">
        <v>1</v>
      </c>
      <c r="M2" s="4"/>
      <c r="P2" s="86" t="s">
        <v>20</v>
      </c>
      <c r="Q2" s="86">
        <f>1.2+0.42*LOG10(B5/1000)</f>
        <v>1.2</v>
      </c>
      <c r="S2" s="81"/>
      <c r="T2" s="80"/>
      <c r="U2" s="80"/>
      <c r="V2" s="82">
        <v>0.63695804830129099</v>
      </c>
      <c r="W2" s="83">
        <v>0.14461690358620799</v>
      </c>
      <c r="X2" s="83">
        <v>0.168880975164172</v>
      </c>
    </row>
    <row r="3" spans="1:28" ht="20" thickBot="1" x14ac:dyDescent="0.3">
      <c r="F3" s="18">
        <v>0</v>
      </c>
      <c r="G3" s="18">
        <v>-0.1646</v>
      </c>
      <c r="H3" s="18">
        <v>1.8814</v>
      </c>
      <c r="M3" s="4"/>
      <c r="P3" s="84" t="s">
        <v>22</v>
      </c>
      <c r="Q3" s="84">
        <v>0.17883277</v>
      </c>
      <c r="S3" s="81"/>
      <c r="T3" s="80"/>
      <c r="U3" s="80"/>
      <c r="V3" s="82">
        <v>0.26270021201126698</v>
      </c>
      <c r="W3" s="83">
        <v>0.67799807151887104</v>
      </c>
      <c r="X3" s="83">
        <v>5.9301716469862001E-2</v>
      </c>
    </row>
    <row r="4" spans="1:28" ht="20" thickBot="1" x14ac:dyDescent="0.3">
      <c r="A4" s="5" t="s">
        <v>16</v>
      </c>
      <c r="B4" s="107">
        <v>10</v>
      </c>
      <c r="C4" s="108"/>
      <c r="D4" s="109"/>
      <c r="F4" s="18">
        <v>1.4745999999999999</v>
      </c>
      <c r="G4" s="18">
        <v>-0.57140000000000002</v>
      </c>
      <c r="H4" s="18">
        <v>0</v>
      </c>
      <c r="O4" s="29"/>
      <c r="P4" s="84" t="s">
        <v>21</v>
      </c>
      <c r="Q4" s="84">
        <f>1-4*Q3</f>
        <v>0.28466891999999999</v>
      </c>
      <c r="S4" s="81"/>
      <c r="T4" s="80"/>
      <c r="U4" s="80"/>
      <c r="V4" s="82">
        <v>0</v>
      </c>
      <c r="W4" s="83">
        <v>2.8072693049087001E-2</v>
      </c>
      <c r="X4" s="83">
        <v>1.06098505771079</v>
      </c>
    </row>
    <row r="5" spans="1:28" ht="20" thickBot="1" x14ac:dyDescent="0.3">
      <c r="A5" s="1" t="s">
        <v>26</v>
      </c>
      <c r="B5" s="107">
        <v>1000</v>
      </c>
      <c r="C5" s="108"/>
      <c r="D5" s="109"/>
      <c r="P5" s="84" t="s">
        <v>23</v>
      </c>
      <c r="Q5" s="84">
        <f>0.5-Q3*LN(4*Q3)</f>
        <v>0.559910729529562</v>
      </c>
      <c r="U5" s="85"/>
    </row>
    <row r="6" spans="1:28" ht="20" thickBot="1" x14ac:dyDescent="0.3">
      <c r="A6" s="8" t="s">
        <v>12</v>
      </c>
      <c r="B6" s="107" t="s">
        <v>11</v>
      </c>
      <c r="C6" s="108"/>
      <c r="D6" s="109"/>
      <c r="I6" s="60"/>
      <c r="U6" s="3"/>
    </row>
    <row r="7" spans="1:28" x14ac:dyDescent="0.25">
      <c r="U7" s="3"/>
    </row>
    <row r="8" spans="1:28" x14ac:dyDescent="0.25">
      <c r="U8" s="3"/>
    </row>
    <row r="9" spans="1:28" x14ac:dyDescent="0.25">
      <c r="U9" s="3"/>
    </row>
    <row r="10" spans="1:28" ht="20" thickBot="1" x14ac:dyDescent="0.3">
      <c r="U10" s="3"/>
    </row>
    <row r="11" spans="1:28" x14ac:dyDescent="0.25">
      <c r="B11" s="54" t="s">
        <v>14</v>
      </c>
      <c r="C11" s="55"/>
      <c r="D11" s="56"/>
      <c r="F11" s="10" t="s">
        <v>17</v>
      </c>
      <c r="G11" s="11"/>
      <c r="H11" s="12"/>
      <c r="J11" s="10" t="s">
        <v>24</v>
      </c>
      <c r="K11" s="11"/>
      <c r="L11" s="12"/>
      <c r="N11" s="10" t="s">
        <v>25</v>
      </c>
      <c r="O11" s="11"/>
      <c r="P11" s="12"/>
      <c r="R11" s="97" t="s">
        <v>71</v>
      </c>
      <c r="S11" s="98"/>
      <c r="T11" s="99"/>
      <c r="V11" s="97" t="s">
        <v>72</v>
      </c>
      <c r="W11" s="98"/>
      <c r="X11" s="99"/>
      <c r="Z11" s="97" t="s">
        <v>73</v>
      </c>
      <c r="AA11" s="98"/>
      <c r="AB11" s="99"/>
    </row>
    <row r="12" spans="1:28" ht="20" thickBot="1" x14ac:dyDescent="0.3">
      <c r="A12" s="1" t="s">
        <v>47</v>
      </c>
      <c r="B12" s="57" t="s">
        <v>0</v>
      </c>
      <c r="C12" s="58" t="s">
        <v>8</v>
      </c>
      <c r="D12" s="59" t="s">
        <v>9</v>
      </c>
      <c r="F12" s="13" t="s">
        <v>0</v>
      </c>
      <c r="G12" s="14" t="s">
        <v>8</v>
      </c>
      <c r="H12" s="15" t="s">
        <v>9</v>
      </c>
      <c r="J12" s="13" t="s">
        <v>5</v>
      </c>
      <c r="K12" s="14" t="s">
        <v>6</v>
      </c>
      <c r="L12" s="15" t="s">
        <v>7</v>
      </c>
      <c r="N12" s="13" t="s">
        <v>1</v>
      </c>
      <c r="O12" s="14" t="s">
        <v>2</v>
      </c>
      <c r="P12" s="15" t="s">
        <v>3</v>
      </c>
      <c r="R12" s="13" t="s">
        <v>1</v>
      </c>
      <c r="S12" s="14" t="s">
        <v>2</v>
      </c>
      <c r="T12" s="15" t="s">
        <v>3</v>
      </c>
      <c r="V12" s="13" t="s">
        <v>63</v>
      </c>
      <c r="W12" s="14" t="s">
        <v>0</v>
      </c>
      <c r="X12" s="15" t="s">
        <v>64</v>
      </c>
      <c r="Z12" s="13" t="s">
        <v>4</v>
      </c>
      <c r="AA12" s="14" t="s">
        <v>66</v>
      </c>
      <c r="AB12" s="15" t="s">
        <v>67</v>
      </c>
    </row>
    <row r="13" spans="1:28" ht="20" thickBot="1" x14ac:dyDescent="0.3">
      <c r="A13" s="21" t="s">
        <v>59</v>
      </c>
      <c r="B13" s="44"/>
      <c r="C13" s="44"/>
      <c r="D13" s="44"/>
      <c r="F13" s="30"/>
      <c r="G13" s="30"/>
      <c r="H13" s="30"/>
      <c r="J13" s="30"/>
      <c r="K13" s="30"/>
      <c r="L13" s="30"/>
      <c r="N13" s="30"/>
      <c r="O13" s="30"/>
      <c r="P13" s="30"/>
      <c r="R13" s="30"/>
      <c r="S13" s="30"/>
      <c r="T13" s="30"/>
      <c r="V13" s="30"/>
      <c r="W13" s="30"/>
      <c r="X13" s="30"/>
      <c r="Z13" s="30"/>
      <c r="AA13" s="30"/>
      <c r="AB13" s="30"/>
    </row>
    <row r="14" spans="1:28" ht="20" thickBot="1" x14ac:dyDescent="0.3">
      <c r="A14" s="61" t="s">
        <v>28</v>
      </c>
      <c r="B14" s="27">
        <v>200</v>
      </c>
      <c r="C14" s="27">
        <v>240</v>
      </c>
      <c r="D14" s="27">
        <v>200</v>
      </c>
      <c r="F14" s="4">
        <f>IF($B$6="narrow",(B14/2^($B$4-8)-16)/219,B14/(2^$B$4-1))</f>
        <v>0.15525114155251141</v>
      </c>
      <c r="G14" s="4">
        <f>IF($B$6="narrow",(C14/2^($B$4-8)-128)/224,(C14-2^($B$4-1))/(2^$B$4-1))</f>
        <v>-0.30357142857142855</v>
      </c>
      <c r="H14" s="4">
        <f>IF($B$6="narrow",(D14/2^($B$4-8)-128)/224,(D14-2^($B$4-1))/(2^$B$4-1))</f>
        <v>-0.3482142857142857</v>
      </c>
      <c r="J14" s="20">
        <f t="array" ref="J14:L14">MMULT(F14:H14,$F$2:$H$4)</f>
        <v>-0.35822564416177427</v>
      </c>
      <c r="K14" s="20">
        <v>0.40418864155251144</v>
      </c>
      <c r="L14" s="20">
        <v>-0.41588814416177422</v>
      </c>
      <c r="N14" s="1">
        <f>IF(J14&lt;=0.5,J14^2/3,(EXP((J14-$Q$5)/$Q$3)+$Q$4)/12)</f>
        <v>4.2775204045039372E-2</v>
      </c>
      <c r="O14" s="1">
        <f t="shared" ref="O14:P29" si="0">IF(K14&lt;=0.5,K14^2/3,(EXP((K14-$Q$5)/$Q$3)+$Q$4)/12)</f>
        <v>5.4456152653354857E-2</v>
      </c>
      <c r="P14" s="1">
        <f t="shared" si="0"/>
        <v>5.7654316151441565E-2</v>
      </c>
      <c r="R14" s="43">
        <f>(0.2627*$N14+0.678*$O14+0.0593*$P14)^($Q$2-1)*$B$5*N14</f>
        <v>23.64197062812741</v>
      </c>
      <c r="S14" s="43">
        <f t="shared" ref="S14:T29" si="1">(0.2627*$N14+0.678*$O14+0.0593*$P14)^($Q$2-1)*$B$5*O14</f>
        <v>30.098062424105336</v>
      </c>
      <c r="T14" s="16">
        <f t="shared" si="1"/>
        <v>31.865696014025843</v>
      </c>
      <c r="V14" s="17" cm="1">
        <f t="array" ref="V14:X14">MMULT(R14:T14,$V$2:$X$4)</f>
        <v>22.9657108492293</v>
      </c>
      <c r="W14" s="32">
        <v>24.72001276991114</v>
      </c>
      <c r="X14" s="1">
        <v>39.586573143083072</v>
      </c>
    </row>
    <row r="15" spans="1:28" x14ac:dyDescent="0.25">
      <c r="A15" s="62" t="s">
        <v>29</v>
      </c>
      <c r="B15" s="27"/>
      <c r="C15" s="27"/>
      <c r="D15" s="27"/>
      <c r="F15" s="4">
        <f t="shared" ref="F15:F37" si="2">IF($B$6="narrow",(B15/2^($B$4-8)-16)/219,B15/(2^$B$4-1))</f>
        <v>-7.3059360730593603E-2</v>
      </c>
      <c r="G15" s="4">
        <f t="shared" ref="G15:H30" si="3">IF($B$6="narrow",(C15/2^($B$4-8)-128)/224,(C15-2^($B$4-1))/(2^$B$4-1))</f>
        <v>-0.5714285714285714</v>
      </c>
      <c r="H15" s="4">
        <f t="shared" si="3"/>
        <v>-0.5714285714285714</v>
      </c>
      <c r="J15" s="20">
        <f t="array" ref="J15:L15">MMULT(F15:H15,$F$2:$H$4)</f>
        <v>-0.91568793215916489</v>
      </c>
      <c r="K15" s="20">
        <v>0.34751206784083494</v>
      </c>
      <c r="L15" s="20">
        <v>-1.1481450750163078</v>
      </c>
      <c r="N15" s="1">
        <f t="shared" ref="N15:P30" si="4">IF(J15&lt;=0.5,J15^2/3,(EXP((J15-$Q$5)/$Q$3)+$Q$4)/12)</f>
        <v>0.27949479636730912</v>
      </c>
      <c r="O15" s="1">
        <f t="shared" si="0"/>
        <v>4.0254879098337686E-2</v>
      </c>
      <c r="P15" s="1">
        <f t="shared" si="0"/>
        <v>0.43941237109473436</v>
      </c>
      <c r="R15" s="43">
        <f t="shared" ref="R15:T30" si="5">(0.2627*$N15+0.678*$O15+0.0593*$P15)^($Q$2-1)*$B$5*N15</f>
        <v>184.91802560527685</v>
      </c>
      <c r="S15" s="43">
        <f t="shared" si="1"/>
        <v>26.633242767286085</v>
      </c>
      <c r="T15" s="16">
        <f t="shared" si="1"/>
        <v>290.72193523984856</v>
      </c>
      <c r="U15" s="3"/>
    </row>
    <row r="16" spans="1:28" x14ac:dyDescent="0.25">
      <c r="A16" s="63" t="s">
        <v>30</v>
      </c>
      <c r="B16" s="27"/>
      <c r="C16" s="27"/>
      <c r="D16" s="27"/>
      <c r="F16" s="4">
        <f t="shared" si="2"/>
        <v>-7.3059360730593603E-2</v>
      </c>
      <c r="G16" s="4">
        <f t="shared" si="3"/>
        <v>-0.5714285714285714</v>
      </c>
      <c r="H16" s="4">
        <f t="shared" si="3"/>
        <v>-0.5714285714285714</v>
      </c>
      <c r="J16" s="20">
        <f t="array" ref="J16:L16">MMULT(F16:H16,$F$2:$H$4)</f>
        <v>-0.91568793215916489</v>
      </c>
      <c r="K16" s="20">
        <v>0.34751206784083494</v>
      </c>
      <c r="L16" s="20">
        <v>-1.1481450750163078</v>
      </c>
      <c r="N16" s="1">
        <f t="shared" si="4"/>
        <v>0.27949479636730912</v>
      </c>
      <c r="O16" s="1">
        <f t="shared" si="0"/>
        <v>4.0254879098337686E-2</v>
      </c>
      <c r="P16" s="1">
        <f t="shared" si="0"/>
        <v>0.43941237109473436</v>
      </c>
      <c r="R16" s="43">
        <f t="shared" si="5"/>
        <v>184.91802560527685</v>
      </c>
      <c r="S16" s="43">
        <f t="shared" si="1"/>
        <v>26.633242767286085</v>
      </c>
      <c r="T16" s="16">
        <f t="shared" si="1"/>
        <v>290.72193523984856</v>
      </c>
      <c r="U16" s="3"/>
    </row>
    <row r="17" spans="1:21" x14ac:dyDescent="0.25">
      <c r="A17" s="64" t="s">
        <v>31</v>
      </c>
      <c r="B17" s="27"/>
      <c r="C17" s="27"/>
      <c r="D17" s="27"/>
      <c r="F17" s="4">
        <f t="shared" si="2"/>
        <v>-7.3059360730593603E-2</v>
      </c>
      <c r="G17" s="4">
        <f t="shared" si="3"/>
        <v>-0.5714285714285714</v>
      </c>
      <c r="H17" s="4">
        <f t="shared" si="3"/>
        <v>-0.5714285714285714</v>
      </c>
      <c r="J17" s="20">
        <f t="array" ref="J17:L17">MMULT(F17:H17,$F$2:$H$4)</f>
        <v>-0.91568793215916489</v>
      </c>
      <c r="K17" s="20">
        <v>0.34751206784083494</v>
      </c>
      <c r="L17" s="20">
        <v>-1.1481450750163078</v>
      </c>
      <c r="N17" s="1">
        <f t="shared" si="4"/>
        <v>0.27949479636730912</v>
      </c>
      <c r="O17" s="1">
        <f t="shared" si="0"/>
        <v>4.0254879098337686E-2</v>
      </c>
      <c r="P17" s="1">
        <f t="shared" si="0"/>
        <v>0.43941237109473436</v>
      </c>
      <c r="R17" s="43">
        <f t="shared" si="5"/>
        <v>184.91802560527685</v>
      </c>
      <c r="S17" s="43">
        <f t="shared" si="1"/>
        <v>26.633242767286085</v>
      </c>
      <c r="T17" s="16">
        <f t="shared" si="1"/>
        <v>290.72193523984856</v>
      </c>
      <c r="U17" s="3"/>
    </row>
    <row r="18" spans="1:21" x14ac:dyDescent="0.25">
      <c r="A18" s="65" t="s">
        <v>32</v>
      </c>
      <c r="B18" s="27"/>
      <c r="C18" s="27"/>
      <c r="D18" s="27"/>
      <c r="F18" s="4">
        <f t="shared" si="2"/>
        <v>-7.3059360730593603E-2</v>
      </c>
      <c r="G18" s="4">
        <f t="shared" si="3"/>
        <v>-0.5714285714285714</v>
      </c>
      <c r="H18" s="4">
        <f t="shared" si="3"/>
        <v>-0.5714285714285714</v>
      </c>
      <c r="J18" s="20">
        <f t="array" ref="J18:L18">MMULT(F18:H18,$F$2:$H$4)</f>
        <v>-0.91568793215916489</v>
      </c>
      <c r="K18" s="20">
        <v>0.34751206784083494</v>
      </c>
      <c r="L18" s="20">
        <v>-1.1481450750163078</v>
      </c>
      <c r="N18" s="1">
        <f t="shared" si="4"/>
        <v>0.27949479636730912</v>
      </c>
      <c r="O18" s="1">
        <f t="shared" si="0"/>
        <v>4.0254879098337686E-2</v>
      </c>
      <c r="P18" s="1">
        <f t="shared" si="0"/>
        <v>0.43941237109473436</v>
      </c>
      <c r="R18" s="43">
        <f t="shared" si="5"/>
        <v>184.91802560527685</v>
      </c>
      <c r="S18" s="43">
        <f t="shared" si="1"/>
        <v>26.633242767286085</v>
      </c>
      <c r="T18" s="16">
        <f t="shared" si="1"/>
        <v>290.72193523984856</v>
      </c>
      <c r="U18" s="3"/>
    </row>
    <row r="19" spans="1:21" x14ac:dyDescent="0.25">
      <c r="A19" s="66" t="s">
        <v>33</v>
      </c>
      <c r="B19" s="27"/>
      <c r="C19" s="27"/>
      <c r="D19" s="27"/>
      <c r="F19" s="4">
        <f t="shared" si="2"/>
        <v>-7.3059360730593603E-2</v>
      </c>
      <c r="G19" s="4">
        <f t="shared" si="3"/>
        <v>-0.5714285714285714</v>
      </c>
      <c r="H19" s="4">
        <f t="shared" si="3"/>
        <v>-0.5714285714285714</v>
      </c>
      <c r="J19" s="20">
        <f t="array" ref="J19:L19">MMULT(F19:H19,$F$2:$H$4)</f>
        <v>-0.91568793215916489</v>
      </c>
      <c r="K19" s="20">
        <v>0.34751206784083494</v>
      </c>
      <c r="L19" s="20">
        <v>-1.1481450750163078</v>
      </c>
      <c r="N19" s="1">
        <f t="shared" si="4"/>
        <v>0.27949479636730912</v>
      </c>
      <c r="O19" s="1">
        <f t="shared" si="0"/>
        <v>4.0254879098337686E-2</v>
      </c>
      <c r="P19" s="1">
        <f t="shared" si="0"/>
        <v>0.43941237109473436</v>
      </c>
      <c r="R19" s="43">
        <f t="shared" si="5"/>
        <v>184.91802560527685</v>
      </c>
      <c r="S19" s="43">
        <f t="shared" si="1"/>
        <v>26.633242767286085</v>
      </c>
      <c r="T19" s="16">
        <f t="shared" si="1"/>
        <v>290.72193523984856</v>
      </c>
      <c r="U19" s="3"/>
    </row>
    <row r="20" spans="1:21" x14ac:dyDescent="0.25">
      <c r="A20" s="67" t="s">
        <v>34</v>
      </c>
      <c r="B20" s="27"/>
      <c r="C20" s="27"/>
      <c r="D20" s="27"/>
      <c r="F20" s="4">
        <f t="shared" si="2"/>
        <v>-7.3059360730593603E-2</v>
      </c>
      <c r="G20" s="4">
        <f t="shared" si="3"/>
        <v>-0.5714285714285714</v>
      </c>
      <c r="H20" s="4">
        <f t="shared" si="3"/>
        <v>-0.5714285714285714</v>
      </c>
      <c r="J20" s="20">
        <f t="array" ref="J20:L20">MMULT(F20:H20,$F$2:$H$4)</f>
        <v>-0.91568793215916489</v>
      </c>
      <c r="K20" s="20">
        <v>0.34751206784083494</v>
      </c>
      <c r="L20" s="20">
        <v>-1.1481450750163078</v>
      </c>
      <c r="N20" s="1">
        <f t="shared" si="4"/>
        <v>0.27949479636730912</v>
      </c>
      <c r="O20" s="1">
        <f t="shared" si="0"/>
        <v>4.0254879098337686E-2</v>
      </c>
      <c r="P20" s="1">
        <f t="shared" si="0"/>
        <v>0.43941237109473436</v>
      </c>
      <c r="R20" s="43">
        <f t="shared" si="5"/>
        <v>184.91802560527685</v>
      </c>
      <c r="S20" s="43">
        <f t="shared" si="1"/>
        <v>26.633242767286085</v>
      </c>
      <c r="T20" s="16">
        <f t="shared" si="1"/>
        <v>290.72193523984856</v>
      </c>
      <c r="U20" s="3"/>
    </row>
    <row r="21" spans="1:21" x14ac:dyDescent="0.25">
      <c r="A21" s="68" t="s">
        <v>46</v>
      </c>
      <c r="B21" s="27"/>
      <c r="C21" s="27"/>
      <c r="D21" s="27"/>
      <c r="F21" s="4">
        <f t="shared" si="2"/>
        <v>-7.3059360730593603E-2</v>
      </c>
      <c r="G21" s="4">
        <f t="shared" si="3"/>
        <v>-0.5714285714285714</v>
      </c>
      <c r="H21" s="4">
        <f t="shared" si="3"/>
        <v>-0.5714285714285714</v>
      </c>
      <c r="J21" s="20">
        <f t="array" ref="J21:L21">MMULT(F21:H21,$F$2:$H$4)</f>
        <v>-0.91568793215916489</v>
      </c>
      <c r="K21" s="20">
        <v>0.34751206784083494</v>
      </c>
      <c r="L21" s="20">
        <v>-1.1481450750163078</v>
      </c>
      <c r="N21" s="1">
        <f t="shared" si="4"/>
        <v>0.27949479636730912</v>
      </c>
      <c r="O21" s="1">
        <f t="shared" si="0"/>
        <v>4.0254879098337686E-2</v>
      </c>
      <c r="P21" s="1">
        <f t="shared" si="0"/>
        <v>0.43941237109473436</v>
      </c>
      <c r="R21" s="43">
        <f t="shared" si="5"/>
        <v>184.91802560527685</v>
      </c>
      <c r="S21" s="43">
        <f t="shared" si="1"/>
        <v>26.633242767286085</v>
      </c>
      <c r="T21" s="16">
        <f t="shared" si="1"/>
        <v>290.72193523984856</v>
      </c>
      <c r="U21" s="3"/>
    </row>
    <row r="22" spans="1:21" x14ac:dyDescent="0.25">
      <c r="A22" s="69" t="s">
        <v>35</v>
      </c>
      <c r="B22" s="27"/>
      <c r="C22" s="27"/>
      <c r="D22" s="27"/>
      <c r="F22" s="4">
        <f t="shared" si="2"/>
        <v>-7.3059360730593603E-2</v>
      </c>
      <c r="G22" s="4">
        <f t="shared" si="3"/>
        <v>-0.5714285714285714</v>
      </c>
      <c r="H22" s="4">
        <f t="shared" si="3"/>
        <v>-0.5714285714285714</v>
      </c>
      <c r="J22" s="20">
        <f t="array" ref="J22:L22">MMULT(F22:H22,$F$2:$H$4)</f>
        <v>-0.91568793215916489</v>
      </c>
      <c r="K22" s="20">
        <v>0.34751206784083494</v>
      </c>
      <c r="L22" s="20">
        <v>-1.1481450750163078</v>
      </c>
      <c r="N22" s="1">
        <f t="shared" si="4"/>
        <v>0.27949479636730912</v>
      </c>
      <c r="O22" s="1">
        <f t="shared" si="0"/>
        <v>4.0254879098337686E-2</v>
      </c>
      <c r="P22" s="1">
        <f t="shared" si="0"/>
        <v>0.43941237109473436</v>
      </c>
      <c r="R22" s="43">
        <f t="shared" si="5"/>
        <v>184.91802560527685</v>
      </c>
      <c r="S22" s="43">
        <f t="shared" si="1"/>
        <v>26.633242767286085</v>
      </c>
      <c r="T22" s="16">
        <f t="shared" si="1"/>
        <v>290.72193523984856</v>
      </c>
      <c r="U22" s="3"/>
    </row>
    <row r="23" spans="1:21" x14ac:dyDescent="0.25">
      <c r="A23" s="70" t="s">
        <v>36</v>
      </c>
      <c r="B23" s="27"/>
      <c r="C23" s="27"/>
      <c r="D23" s="27"/>
      <c r="F23" s="4">
        <f t="shared" si="2"/>
        <v>-7.3059360730593603E-2</v>
      </c>
      <c r="G23" s="4">
        <f t="shared" si="3"/>
        <v>-0.5714285714285714</v>
      </c>
      <c r="H23" s="4">
        <f t="shared" si="3"/>
        <v>-0.5714285714285714</v>
      </c>
      <c r="J23" s="20">
        <f t="array" ref="J23:L23">MMULT(F23:H23,$F$2:$H$4)</f>
        <v>-0.91568793215916489</v>
      </c>
      <c r="K23" s="20">
        <v>0.34751206784083494</v>
      </c>
      <c r="L23" s="20">
        <v>-1.1481450750163078</v>
      </c>
      <c r="N23" s="1">
        <f t="shared" si="4"/>
        <v>0.27949479636730912</v>
      </c>
      <c r="O23" s="1">
        <f t="shared" si="0"/>
        <v>4.0254879098337686E-2</v>
      </c>
      <c r="P23" s="1">
        <f t="shared" si="0"/>
        <v>0.43941237109473436</v>
      </c>
      <c r="R23" s="43">
        <f t="shared" si="5"/>
        <v>184.91802560527685</v>
      </c>
      <c r="S23" s="43">
        <f t="shared" si="1"/>
        <v>26.633242767286085</v>
      </c>
      <c r="T23" s="16">
        <f t="shared" si="1"/>
        <v>290.72193523984856</v>
      </c>
      <c r="U23" s="3"/>
    </row>
    <row r="24" spans="1:21" x14ac:dyDescent="0.25">
      <c r="A24" s="71" t="s">
        <v>37</v>
      </c>
      <c r="F24" s="4">
        <f t="shared" si="2"/>
        <v>-7.3059360730593603E-2</v>
      </c>
      <c r="G24" s="4">
        <f t="shared" si="3"/>
        <v>-0.5714285714285714</v>
      </c>
      <c r="H24" s="4">
        <f t="shared" si="3"/>
        <v>-0.5714285714285714</v>
      </c>
      <c r="J24" s="20">
        <f t="array" ref="J24:L24">MMULT(F24:H24,$F$2:$H$4)</f>
        <v>-0.91568793215916489</v>
      </c>
      <c r="K24" s="20">
        <v>0.34751206784083494</v>
      </c>
      <c r="L24" s="20">
        <v>-1.1481450750163078</v>
      </c>
      <c r="N24" s="1">
        <f t="shared" si="4"/>
        <v>0.27949479636730912</v>
      </c>
      <c r="O24" s="1">
        <f t="shared" si="0"/>
        <v>4.0254879098337686E-2</v>
      </c>
      <c r="P24" s="1">
        <f t="shared" si="0"/>
        <v>0.43941237109473436</v>
      </c>
      <c r="R24" s="43">
        <f t="shared" si="5"/>
        <v>184.91802560527685</v>
      </c>
      <c r="S24" s="43">
        <f t="shared" si="1"/>
        <v>26.633242767286085</v>
      </c>
      <c r="T24" s="16">
        <f t="shared" si="1"/>
        <v>290.72193523984856</v>
      </c>
      <c r="U24" s="3"/>
    </row>
    <row r="25" spans="1:21" x14ac:dyDescent="0.25">
      <c r="A25" s="72" t="s">
        <v>38</v>
      </c>
      <c r="F25" s="4">
        <f t="shared" si="2"/>
        <v>-7.3059360730593603E-2</v>
      </c>
      <c r="G25" s="4">
        <f t="shared" si="3"/>
        <v>-0.5714285714285714</v>
      </c>
      <c r="H25" s="4">
        <f t="shared" si="3"/>
        <v>-0.5714285714285714</v>
      </c>
      <c r="J25" s="20">
        <f t="array" ref="J25:L25">MMULT(F25:H25,$F$2:$H$4)</f>
        <v>-0.91568793215916489</v>
      </c>
      <c r="K25" s="20">
        <v>0.34751206784083494</v>
      </c>
      <c r="L25" s="20">
        <v>-1.1481450750163078</v>
      </c>
      <c r="N25" s="1">
        <f t="shared" si="4"/>
        <v>0.27949479636730912</v>
      </c>
      <c r="O25" s="1">
        <f t="shared" si="0"/>
        <v>4.0254879098337686E-2</v>
      </c>
      <c r="P25" s="1">
        <f t="shared" si="0"/>
        <v>0.43941237109473436</v>
      </c>
      <c r="R25" s="43">
        <f t="shared" si="5"/>
        <v>184.91802560527685</v>
      </c>
      <c r="S25" s="43">
        <f t="shared" si="1"/>
        <v>26.633242767286085</v>
      </c>
      <c r="T25" s="16">
        <f t="shared" si="1"/>
        <v>290.72193523984856</v>
      </c>
      <c r="U25" s="3"/>
    </row>
    <row r="26" spans="1:21" x14ac:dyDescent="0.25">
      <c r="A26" s="73" t="s">
        <v>39</v>
      </c>
      <c r="F26" s="4">
        <f t="shared" si="2"/>
        <v>-7.3059360730593603E-2</v>
      </c>
      <c r="G26" s="4">
        <f t="shared" si="3"/>
        <v>-0.5714285714285714</v>
      </c>
      <c r="H26" s="4">
        <f t="shared" si="3"/>
        <v>-0.5714285714285714</v>
      </c>
      <c r="J26" s="20">
        <f t="array" ref="J26:L26">MMULT(F26:H26,$F$2:$H$4)</f>
        <v>-0.91568793215916489</v>
      </c>
      <c r="K26" s="20">
        <v>0.34751206784083494</v>
      </c>
      <c r="L26" s="20">
        <v>-1.1481450750163078</v>
      </c>
      <c r="N26" s="1">
        <f t="shared" si="4"/>
        <v>0.27949479636730912</v>
      </c>
      <c r="O26" s="1">
        <f t="shared" si="0"/>
        <v>4.0254879098337686E-2</v>
      </c>
      <c r="P26" s="1">
        <f t="shared" si="0"/>
        <v>0.43941237109473436</v>
      </c>
      <c r="R26" s="43">
        <f t="shared" si="5"/>
        <v>184.91802560527685</v>
      </c>
      <c r="S26" s="43">
        <f t="shared" si="1"/>
        <v>26.633242767286085</v>
      </c>
      <c r="T26" s="16">
        <f t="shared" si="1"/>
        <v>290.72193523984856</v>
      </c>
      <c r="U26" s="3"/>
    </row>
    <row r="27" spans="1:21" x14ac:dyDescent="0.25">
      <c r="A27" s="74" t="s">
        <v>40</v>
      </c>
      <c r="F27" s="4">
        <f t="shared" si="2"/>
        <v>-7.3059360730593603E-2</v>
      </c>
      <c r="G27" s="4">
        <f t="shared" si="3"/>
        <v>-0.5714285714285714</v>
      </c>
      <c r="H27" s="4">
        <f t="shared" si="3"/>
        <v>-0.5714285714285714</v>
      </c>
      <c r="J27" s="20">
        <f t="array" ref="J27:L27">MMULT(F27:H27,$F$2:$H$4)</f>
        <v>-0.91568793215916489</v>
      </c>
      <c r="K27" s="20">
        <v>0.34751206784083494</v>
      </c>
      <c r="L27" s="20">
        <v>-1.1481450750163078</v>
      </c>
      <c r="N27" s="1">
        <f t="shared" si="4"/>
        <v>0.27949479636730912</v>
      </c>
      <c r="O27" s="1">
        <f t="shared" si="0"/>
        <v>4.0254879098337686E-2</v>
      </c>
      <c r="P27" s="1">
        <f t="shared" si="0"/>
        <v>0.43941237109473436</v>
      </c>
      <c r="R27" s="43">
        <f t="shared" si="5"/>
        <v>184.91802560527685</v>
      </c>
      <c r="S27" s="43">
        <f t="shared" si="1"/>
        <v>26.633242767286085</v>
      </c>
      <c r="T27" s="16">
        <f t="shared" si="1"/>
        <v>290.72193523984856</v>
      </c>
      <c r="U27" s="3"/>
    </row>
    <row r="28" spans="1:21" x14ac:dyDescent="0.25">
      <c r="A28" s="75" t="s">
        <v>41</v>
      </c>
      <c r="F28" s="4">
        <f t="shared" si="2"/>
        <v>-7.3059360730593603E-2</v>
      </c>
      <c r="G28" s="4">
        <f t="shared" si="3"/>
        <v>-0.5714285714285714</v>
      </c>
      <c r="H28" s="4">
        <f t="shared" si="3"/>
        <v>-0.5714285714285714</v>
      </c>
      <c r="J28" s="20">
        <f t="array" ref="J28:L28">MMULT(F28:H28,$F$2:$H$4)</f>
        <v>-0.91568793215916489</v>
      </c>
      <c r="K28" s="20">
        <v>0.34751206784083494</v>
      </c>
      <c r="L28" s="20">
        <v>-1.1481450750163078</v>
      </c>
      <c r="N28" s="1">
        <f t="shared" si="4"/>
        <v>0.27949479636730912</v>
      </c>
      <c r="O28" s="1">
        <f t="shared" si="0"/>
        <v>4.0254879098337686E-2</v>
      </c>
      <c r="P28" s="1">
        <f t="shared" si="0"/>
        <v>0.43941237109473436</v>
      </c>
      <c r="R28" s="43">
        <f t="shared" si="5"/>
        <v>184.91802560527685</v>
      </c>
      <c r="S28" s="43">
        <f t="shared" si="1"/>
        <v>26.633242767286085</v>
      </c>
      <c r="T28" s="16">
        <f t="shared" si="1"/>
        <v>290.72193523984856</v>
      </c>
      <c r="U28" s="3"/>
    </row>
    <row r="29" spans="1:21" x14ac:dyDescent="0.25">
      <c r="A29" s="76" t="s">
        <v>42</v>
      </c>
      <c r="F29" s="4">
        <f t="shared" si="2"/>
        <v>-7.3059360730593603E-2</v>
      </c>
      <c r="G29" s="4">
        <f t="shared" si="3"/>
        <v>-0.5714285714285714</v>
      </c>
      <c r="H29" s="4">
        <f t="shared" si="3"/>
        <v>-0.5714285714285714</v>
      </c>
      <c r="J29" s="20">
        <f t="array" ref="J29:L29">MMULT(F29:H29,$F$2:$H$4)</f>
        <v>-0.91568793215916489</v>
      </c>
      <c r="K29" s="20">
        <v>0.34751206784083494</v>
      </c>
      <c r="L29" s="20">
        <v>-1.1481450750163078</v>
      </c>
      <c r="N29" s="1">
        <f t="shared" si="4"/>
        <v>0.27949479636730912</v>
      </c>
      <c r="O29" s="1">
        <f t="shared" si="0"/>
        <v>4.0254879098337686E-2</v>
      </c>
      <c r="P29" s="1">
        <f t="shared" si="0"/>
        <v>0.43941237109473436</v>
      </c>
      <c r="R29" s="43">
        <f t="shared" si="5"/>
        <v>184.91802560527685</v>
      </c>
      <c r="S29" s="43">
        <f t="shared" si="1"/>
        <v>26.633242767286085</v>
      </c>
      <c r="T29" s="16">
        <f t="shared" si="1"/>
        <v>290.72193523984856</v>
      </c>
      <c r="U29" s="3"/>
    </row>
    <row r="30" spans="1:21" x14ac:dyDescent="0.25">
      <c r="A30" s="77" t="s">
        <v>43</v>
      </c>
      <c r="F30" s="4">
        <f t="shared" si="2"/>
        <v>-7.3059360730593603E-2</v>
      </c>
      <c r="G30" s="4">
        <f t="shared" si="3"/>
        <v>-0.5714285714285714</v>
      </c>
      <c r="H30" s="4">
        <f t="shared" si="3"/>
        <v>-0.5714285714285714</v>
      </c>
      <c r="J30" s="20">
        <f t="array" ref="J30:L30">MMULT(F30:H30,$F$2:$H$4)</f>
        <v>-0.91568793215916489</v>
      </c>
      <c r="K30" s="20">
        <v>0.34751206784083494</v>
      </c>
      <c r="L30" s="20">
        <v>-1.1481450750163078</v>
      </c>
      <c r="N30" s="1">
        <f t="shared" si="4"/>
        <v>0.27949479636730912</v>
      </c>
      <c r="O30" s="1">
        <f t="shared" si="4"/>
        <v>4.0254879098337686E-2</v>
      </c>
      <c r="P30" s="1">
        <f t="shared" si="4"/>
        <v>0.43941237109473436</v>
      </c>
      <c r="R30" s="43">
        <f t="shared" si="5"/>
        <v>184.91802560527685</v>
      </c>
      <c r="S30" s="43">
        <f t="shared" si="5"/>
        <v>26.633242767286085</v>
      </c>
      <c r="T30" s="16">
        <f t="shared" si="5"/>
        <v>290.72193523984856</v>
      </c>
      <c r="U30" s="3"/>
    </row>
    <row r="31" spans="1:21" x14ac:dyDescent="0.25">
      <c r="A31" s="78" t="s">
        <v>44</v>
      </c>
      <c r="F31" s="4">
        <f t="shared" si="2"/>
        <v>-7.3059360730593603E-2</v>
      </c>
      <c r="G31" s="4">
        <f t="shared" ref="G31:H37" si="6">IF($B$6="narrow",(C31/2^($B$4-8)-128)/224,(C31-2^($B$4-1))/(2^$B$4-1))</f>
        <v>-0.5714285714285714</v>
      </c>
      <c r="H31" s="4">
        <f t="shared" si="6"/>
        <v>-0.5714285714285714</v>
      </c>
      <c r="J31" s="20">
        <f t="array" ref="J31:L31">MMULT(F31:H31,$F$2:$H$4)</f>
        <v>-0.91568793215916489</v>
      </c>
      <c r="K31" s="20">
        <v>0.34751206784083494</v>
      </c>
      <c r="L31" s="20">
        <v>-1.1481450750163078</v>
      </c>
      <c r="N31" s="1">
        <f t="shared" ref="N31:P37" si="7">IF(J31&lt;=0.5,J31^2/3,(EXP((J31-$Q$5)/$Q$3)+$Q$4)/12)</f>
        <v>0.27949479636730912</v>
      </c>
      <c r="O31" s="1">
        <f t="shared" si="7"/>
        <v>4.0254879098337686E-2</v>
      </c>
      <c r="P31" s="1">
        <f t="shared" si="7"/>
        <v>0.43941237109473436</v>
      </c>
      <c r="R31" s="43">
        <f t="shared" ref="R31:T37" si="8">(0.2627*$N31+0.678*$O31+0.0593*$P31)^($Q$2-1)*$B$5*N31</f>
        <v>184.91802560527685</v>
      </c>
      <c r="S31" s="43">
        <f t="shared" si="8"/>
        <v>26.633242767286085</v>
      </c>
      <c r="T31" s="16">
        <f t="shared" si="8"/>
        <v>290.72193523984856</v>
      </c>
      <c r="U31" s="3"/>
    </row>
    <row r="32" spans="1:21" x14ac:dyDescent="0.25">
      <c r="A32" s="79" t="s">
        <v>45</v>
      </c>
      <c r="F32" s="4">
        <f t="shared" si="2"/>
        <v>-7.3059360730593603E-2</v>
      </c>
      <c r="G32" s="4">
        <f t="shared" si="6"/>
        <v>-0.5714285714285714</v>
      </c>
      <c r="H32" s="4">
        <f t="shared" si="6"/>
        <v>-0.5714285714285714</v>
      </c>
      <c r="J32" s="20">
        <f t="array" ref="J32:L32">MMULT(F32:H32,$F$2:$H$4)</f>
        <v>-0.91568793215916489</v>
      </c>
      <c r="K32" s="20">
        <v>0.34751206784083494</v>
      </c>
      <c r="L32" s="20">
        <v>-1.1481450750163078</v>
      </c>
      <c r="N32" s="1">
        <f t="shared" si="7"/>
        <v>0.27949479636730912</v>
      </c>
      <c r="O32" s="1">
        <f t="shared" si="7"/>
        <v>4.0254879098337686E-2</v>
      </c>
      <c r="P32" s="1">
        <f t="shared" si="7"/>
        <v>0.43941237109473436</v>
      </c>
      <c r="R32" s="43">
        <f t="shared" si="8"/>
        <v>184.91802560527685</v>
      </c>
      <c r="S32" s="43">
        <f t="shared" si="8"/>
        <v>26.633242767286085</v>
      </c>
      <c r="T32" s="16">
        <f t="shared" si="8"/>
        <v>290.72193523984856</v>
      </c>
      <c r="U32" s="3"/>
    </row>
    <row r="33" spans="1:21" ht="20" x14ac:dyDescent="0.25">
      <c r="A33" s="40" t="s">
        <v>49</v>
      </c>
      <c r="F33" s="4">
        <f t="shared" si="2"/>
        <v>-7.3059360730593603E-2</v>
      </c>
      <c r="G33" s="4">
        <f t="shared" si="6"/>
        <v>-0.5714285714285714</v>
      </c>
      <c r="H33" s="4">
        <f t="shared" si="6"/>
        <v>-0.5714285714285714</v>
      </c>
      <c r="J33" s="20">
        <f t="array" ref="J33:L33">MMULT(F33:H33,$F$2:$H$4)</f>
        <v>-0.91568793215916489</v>
      </c>
      <c r="K33" s="20">
        <v>0.34751206784083494</v>
      </c>
      <c r="L33" s="20">
        <v>-1.1481450750163078</v>
      </c>
      <c r="N33" s="1">
        <f t="shared" si="7"/>
        <v>0.27949479636730912</v>
      </c>
      <c r="O33" s="1">
        <f t="shared" si="7"/>
        <v>4.0254879098337686E-2</v>
      </c>
      <c r="P33" s="1">
        <f t="shared" si="7"/>
        <v>0.43941237109473436</v>
      </c>
      <c r="R33" s="43">
        <f t="shared" si="8"/>
        <v>184.91802560527685</v>
      </c>
      <c r="S33" s="43">
        <f t="shared" si="8"/>
        <v>26.633242767286085</v>
      </c>
      <c r="T33" s="16">
        <f t="shared" si="8"/>
        <v>290.72193523984856</v>
      </c>
      <c r="U33" s="3"/>
    </row>
    <row r="34" spans="1:21" ht="20" x14ac:dyDescent="0.25">
      <c r="A34" s="39" t="s">
        <v>50</v>
      </c>
      <c r="F34" s="4">
        <f t="shared" si="2"/>
        <v>-7.3059360730593603E-2</v>
      </c>
      <c r="G34" s="4">
        <f t="shared" si="6"/>
        <v>-0.5714285714285714</v>
      </c>
      <c r="H34" s="4">
        <f t="shared" si="6"/>
        <v>-0.5714285714285714</v>
      </c>
      <c r="J34" s="20">
        <f t="array" ref="J34:L34">MMULT(F34:H34,$F$2:$H$4)</f>
        <v>-0.91568793215916489</v>
      </c>
      <c r="K34" s="20">
        <v>0.34751206784083494</v>
      </c>
      <c r="L34" s="20">
        <v>-1.1481450750163078</v>
      </c>
      <c r="N34" s="1">
        <f t="shared" si="7"/>
        <v>0.27949479636730912</v>
      </c>
      <c r="O34" s="1">
        <f t="shared" si="7"/>
        <v>4.0254879098337686E-2</v>
      </c>
      <c r="P34" s="1">
        <f t="shared" si="7"/>
        <v>0.43941237109473436</v>
      </c>
      <c r="R34" s="43">
        <f t="shared" si="8"/>
        <v>184.91802560527685</v>
      </c>
      <c r="S34" s="43">
        <f t="shared" si="8"/>
        <v>26.633242767286085</v>
      </c>
      <c r="T34" s="16">
        <f t="shared" si="8"/>
        <v>290.72193523984856</v>
      </c>
      <c r="U34" s="3"/>
    </row>
    <row r="35" spans="1:21" ht="20" x14ac:dyDescent="0.25">
      <c r="A35" s="38" t="s">
        <v>51</v>
      </c>
      <c r="F35" s="4">
        <f t="shared" si="2"/>
        <v>-7.3059360730593603E-2</v>
      </c>
      <c r="G35" s="4">
        <f t="shared" si="6"/>
        <v>-0.5714285714285714</v>
      </c>
      <c r="H35" s="4">
        <f t="shared" si="6"/>
        <v>-0.5714285714285714</v>
      </c>
      <c r="J35" s="20">
        <f t="array" ref="J35:L35">MMULT(F35:H35,$F$2:$H$4)</f>
        <v>-0.91568793215916489</v>
      </c>
      <c r="K35" s="20">
        <v>0.34751206784083494</v>
      </c>
      <c r="L35" s="20">
        <v>-1.1481450750163078</v>
      </c>
      <c r="N35" s="1">
        <f t="shared" si="7"/>
        <v>0.27949479636730912</v>
      </c>
      <c r="O35" s="1">
        <f t="shared" si="7"/>
        <v>4.0254879098337686E-2</v>
      </c>
      <c r="P35" s="1">
        <f t="shared" si="7"/>
        <v>0.43941237109473436</v>
      </c>
      <c r="R35" s="43">
        <f t="shared" si="8"/>
        <v>184.91802560527685</v>
      </c>
      <c r="S35" s="43">
        <f t="shared" si="8"/>
        <v>26.633242767286085</v>
      </c>
      <c r="T35" s="16">
        <f t="shared" si="8"/>
        <v>290.72193523984856</v>
      </c>
      <c r="U35" s="3"/>
    </row>
    <row r="36" spans="1:21" ht="20" x14ac:dyDescent="0.25">
      <c r="A36" s="37" t="s">
        <v>52</v>
      </c>
      <c r="F36" s="4">
        <f t="shared" si="2"/>
        <v>-7.3059360730593603E-2</v>
      </c>
      <c r="G36" s="4">
        <f t="shared" si="6"/>
        <v>-0.5714285714285714</v>
      </c>
      <c r="H36" s="4">
        <f t="shared" si="6"/>
        <v>-0.5714285714285714</v>
      </c>
      <c r="J36" s="20">
        <f t="array" ref="J36:L36">MMULT(F36:H36,$F$2:$H$4)</f>
        <v>-0.91568793215916489</v>
      </c>
      <c r="K36" s="20">
        <v>0.34751206784083494</v>
      </c>
      <c r="L36" s="20">
        <v>-1.1481450750163078</v>
      </c>
      <c r="N36" s="1">
        <f t="shared" si="7"/>
        <v>0.27949479636730912</v>
      </c>
      <c r="O36" s="1">
        <f t="shared" si="7"/>
        <v>4.0254879098337686E-2</v>
      </c>
      <c r="P36" s="1">
        <f t="shared" si="7"/>
        <v>0.43941237109473436</v>
      </c>
      <c r="R36" s="43">
        <f t="shared" si="8"/>
        <v>184.91802560527685</v>
      </c>
      <c r="S36" s="43">
        <f t="shared" si="8"/>
        <v>26.633242767286085</v>
      </c>
      <c r="T36" s="16">
        <f t="shared" si="8"/>
        <v>290.72193523984856</v>
      </c>
      <c r="U36" s="3"/>
    </row>
    <row r="37" spans="1:21" ht="20" x14ac:dyDescent="0.25">
      <c r="A37" s="42" t="s">
        <v>53</v>
      </c>
      <c r="F37" s="4">
        <f t="shared" si="2"/>
        <v>-7.3059360730593603E-2</v>
      </c>
      <c r="G37" s="4">
        <f t="shared" si="6"/>
        <v>-0.5714285714285714</v>
      </c>
      <c r="H37" s="4">
        <f t="shared" si="6"/>
        <v>-0.5714285714285714</v>
      </c>
      <c r="J37" s="20">
        <f t="array" ref="J37:L37">MMULT(F37:H37,$F$2:$H$4)</f>
        <v>-0.91568793215916489</v>
      </c>
      <c r="K37" s="20">
        <v>0.34751206784083494</v>
      </c>
      <c r="L37" s="20">
        <v>-1.1481450750163078</v>
      </c>
      <c r="N37" s="1">
        <f t="shared" si="7"/>
        <v>0.27949479636730912</v>
      </c>
      <c r="O37" s="1">
        <f t="shared" si="7"/>
        <v>4.0254879098337686E-2</v>
      </c>
      <c r="P37" s="1">
        <f t="shared" si="7"/>
        <v>0.43941237109473436</v>
      </c>
      <c r="R37" s="43">
        <f t="shared" si="8"/>
        <v>184.91802560527685</v>
      </c>
      <c r="S37" s="43">
        <f t="shared" si="8"/>
        <v>26.633242767286085</v>
      </c>
      <c r="T37" s="16">
        <f t="shared" si="8"/>
        <v>290.72193523984856</v>
      </c>
      <c r="U37" s="3"/>
    </row>
    <row r="38" spans="1:21" x14ac:dyDescent="0.25">
      <c r="A38" s="36"/>
      <c r="F38" s="4"/>
      <c r="G38" s="4"/>
      <c r="H38" s="4"/>
      <c r="J38" s="20"/>
      <c r="K38" s="20"/>
      <c r="L38" s="20"/>
      <c r="R38" s="43"/>
      <c r="S38" s="43"/>
      <c r="T38" s="16"/>
      <c r="U38" s="3"/>
    </row>
    <row r="39" spans="1:21" x14ac:dyDescent="0.25">
      <c r="A39" s="41"/>
      <c r="R39" s="43"/>
      <c r="S39" s="43"/>
    </row>
    <row r="40" spans="1:21" x14ac:dyDescent="0.25">
      <c r="A40" s="36"/>
      <c r="F40" s="4"/>
      <c r="G40" s="4"/>
      <c r="H40" s="4"/>
      <c r="J40" s="20"/>
      <c r="K40" s="20"/>
      <c r="L40" s="20"/>
      <c r="R40" s="43"/>
      <c r="S40" s="43"/>
      <c r="T40" s="16"/>
      <c r="U40" s="3"/>
    </row>
    <row r="41" spans="1:21" x14ac:dyDescent="0.25">
      <c r="A41" s="36"/>
      <c r="F41" s="4"/>
      <c r="G41" s="4"/>
      <c r="H41" s="4"/>
      <c r="J41" s="20"/>
      <c r="K41" s="20"/>
      <c r="L41" s="20"/>
      <c r="R41" s="43"/>
      <c r="S41" s="43"/>
      <c r="T41" s="16"/>
      <c r="U41" s="3"/>
    </row>
    <row r="42" spans="1:21" x14ac:dyDescent="0.25">
      <c r="A42" s="36"/>
      <c r="F42" s="4"/>
      <c r="G42" s="4"/>
      <c r="H42" s="4"/>
      <c r="J42" s="20"/>
      <c r="K42" s="20"/>
      <c r="L42" s="20"/>
      <c r="R42" s="43"/>
      <c r="S42" s="43"/>
      <c r="T42" s="16"/>
      <c r="U42" s="3"/>
    </row>
    <row r="43" spans="1:21" x14ac:dyDescent="0.25">
      <c r="A43" s="36"/>
      <c r="F43" s="4"/>
      <c r="G43" s="4"/>
      <c r="H43" s="4"/>
      <c r="J43" s="20"/>
      <c r="K43" s="20"/>
      <c r="L43" s="20"/>
      <c r="R43" s="43"/>
      <c r="S43" s="43"/>
      <c r="T43" s="16"/>
      <c r="U43" s="3"/>
    </row>
    <row r="44" spans="1:21" x14ac:dyDescent="0.25">
      <c r="A44" s="36"/>
      <c r="F44" s="4"/>
      <c r="G44" s="4"/>
      <c r="H44" s="4"/>
      <c r="J44" s="20"/>
      <c r="K44" s="20"/>
      <c r="L44" s="20"/>
      <c r="R44" s="43"/>
      <c r="S44" s="43"/>
      <c r="T44" s="16"/>
      <c r="U44" s="3"/>
    </row>
    <row r="45" spans="1:21" x14ac:dyDescent="0.25">
      <c r="A45" s="36"/>
      <c r="F45" s="4"/>
      <c r="G45" s="4"/>
      <c r="H45" s="4"/>
      <c r="J45" s="20"/>
      <c r="K45" s="20"/>
      <c r="L45" s="20"/>
      <c r="R45" s="43"/>
      <c r="S45" s="43"/>
      <c r="T45" s="16"/>
      <c r="U45" s="3"/>
    </row>
    <row r="46" spans="1:21" x14ac:dyDescent="0.25">
      <c r="A46" s="36"/>
      <c r="F46" s="4"/>
      <c r="G46" s="4"/>
      <c r="H46" s="4"/>
      <c r="J46" s="20"/>
      <c r="K46" s="20"/>
      <c r="L46" s="20"/>
      <c r="R46" s="43"/>
      <c r="S46" s="43"/>
      <c r="T46" s="16"/>
      <c r="U46" s="3"/>
    </row>
    <row r="47" spans="1:21" x14ac:dyDescent="0.25">
      <c r="A47" s="36"/>
      <c r="F47" s="4"/>
      <c r="G47" s="4"/>
      <c r="H47" s="4"/>
      <c r="J47" s="20"/>
      <c r="K47" s="20"/>
      <c r="L47" s="20"/>
      <c r="R47" s="43"/>
      <c r="S47" s="43"/>
      <c r="T47" s="16"/>
      <c r="U47" s="3"/>
    </row>
    <row r="48" spans="1:21" x14ac:dyDescent="0.25">
      <c r="A48" s="36"/>
      <c r="F48" s="4"/>
      <c r="G48" s="4"/>
      <c r="H48" s="4"/>
      <c r="J48" s="20"/>
      <c r="K48" s="20"/>
      <c r="L48" s="20"/>
      <c r="R48" s="43"/>
      <c r="S48" s="43"/>
      <c r="T48" s="16"/>
      <c r="U48" s="3"/>
    </row>
    <row r="49" spans="1:21" x14ac:dyDescent="0.25">
      <c r="A49" s="36"/>
      <c r="F49" s="4"/>
      <c r="G49" s="4"/>
      <c r="H49" s="4"/>
      <c r="J49" s="20"/>
      <c r="K49" s="20"/>
      <c r="L49" s="20"/>
      <c r="R49" s="43"/>
      <c r="S49" s="43"/>
      <c r="T49" s="16"/>
      <c r="U49" s="3"/>
    </row>
    <row r="50" spans="1:21" x14ac:dyDescent="0.25">
      <c r="A50" s="36"/>
      <c r="F50" s="4"/>
      <c r="G50" s="4"/>
      <c r="H50" s="4"/>
      <c r="J50" s="20"/>
      <c r="K50" s="20"/>
      <c r="L50" s="20"/>
      <c r="R50" s="43"/>
      <c r="S50" s="43"/>
      <c r="T50" s="16"/>
      <c r="U50" s="3"/>
    </row>
    <row r="51" spans="1:21" x14ac:dyDescent="0.25">
      <c r="A51" s="36"/>
      <c r="F51" s="4"/>
      <c r="G51" s="4"/>
      <c r="H51" s="4"/>
      <c r="J51" s="20"/>
      <c r="K51" s="20"/>
      <c r="L51" s="20"/>
      <c r="R51" s="43"/>
      <c r="S51" s="43"/>
      <c r="T51" s="16"/>
      <c r="U51" s="3"/>
    </row>
    <row r="52" spans="1:21" x14ac:dyDescent="0.25">
      <c r="A52" s="36"/>
      <c r="F52" s="4"/>
      <c r="G52" s="4"/>
      <c r="H52" s="4"/>
      <c r="J52" s="20"/>
      <c r="K52" s="20"/>
      <c r="L52" s="20"/>
      <c r="R52" s="43"/>
      <c r="S52" s="43"/>
      <c r="T52" s="16"/>
      <c r="U52" s="3"/>
    </row>
    <row r="53" spans="1:21" x14ac:dyDescent="0.25">
      <c r="A53" s="36"/>
      <c r="F53" s="4"/>
      <c r="G53" s="4"/>
      <c r="H53" s="4"/>
      <c r="J53" s="20"/>
      <c r="K53" s="20"/>
      <c r="L53" s="20"/>
      <c r="R53" s="43"/>
      <c r="S53" s="43"/>
      <c r="T53" s="16"/>
      <c r="U53" s="3"/>
    </row>
    <row r="54" spans="1:21" x14ac:dyDescent="0.25">
      <c r="A54" s="36"/>
      <c r="F54" s="4"/>
      <c r="G54" s="4"/>
      <c r="H54" s="4"/>
      <c r="J54" s="20"/>
      <c r="K54" s="20"/>
      <c r="L54" s="20"/>
      <c r="R54" s="43"/>
      <c r="S54" s="43"/>
      <c r="T54" s="16"/>
      <c r="U54" s="3"/>
    </row>
    <row r="55" spans="1:21" x14ac:dyDescent="0.25">
      <c r="A55" s="36"/>
      <c r="F55" s="4"/>
      <c r="G55" s="4"/>
      <c r="H55" s="4"/>
      <c r="J55" s="20"/>
      <c r="K55" s="20"/>
      <c r="L55" s="20"/>
      <c r="R55" s="43"/>
      <c r="S55" s="43"/>
      <c r="T55" s="16"/>
      <c r="U55" s="3"/>
    </row>
    <row r="56" spans="1:21" x14ac:dyDescent="0.25">
      <c r="A56" s="36"/>
      <c r="F56" s="4"/>
      <c r="G56" s="4"/>
      <c r="H56" s="4"/>
      <c r="J56" s="20"/>
      <c r="K56" s="20"/>
      <c r="L56" s="20"/>
      <c r="R56" s="43"/>
      <c r="S56" s="43"/>
      <c r="T56" s="16"/>
      <c r="U56" s="3"/>
    </row>
    <row r="57" spans="1:21" x14ac:dyDescent="0.25">
      <c r="A57" s="36"/>
      <c r="F57" s="4"/>
      <c r="G57" s="4"/>
      <c r="H57" s="4"/>
      <c r="J57" s="20"/>
      <c r="K57" s="20"/>
      <c r="L57" s="20"/>
      <c r="R57" s="43"/>
      <c r="S57" s="43"/>
      <c r="T57" s="16"/>
      <c r="U57" s="3"/>
    </row>
    <row r="58" spans="1:21" x14ac:dyDescent="0.25">
      <c r="A58" s="36"/>
      <c r="F58" s="4"/>
      <c r="G58" s="4"/>
      <c r="H58" s="4"/>
      <c r="J58" s="20"/>
      <c r="K58" s="20"/>
      <c r="L58" s="20"/>
      <c r="R58" s="43"/>
      <c r="S58" s="43"/>
      <c r="T58" s="16"/>
      <c r="U58" s="3"/>
    </row>
    <row r="59" spans="1:21" x14ac:dyDescent="0.25">
      <c r="A59" s="36"/>
      <c r="F59" s="4"/>
      <c r="G59" s="4"/>
      <c r="H59" s="4"/>
      <c r="J59" s="20"/>
      <c r="K59" s="20"/>
      <c r="L59" s="20"/>
      <c r="R59" s="43"/>
      <c r="S59" s="43"/>
      <c r="T59" s="16"/>
      <c r="U59" s="3"/>
    </row>
    <row r="60" spans="1:21" x14ac:dyDescent="0.25">
      <c r="A60" s="36"/>
      <c r="D60" s="31"/>
      <c r="F60" s="4"/>
      <c r="G60" s="4"/>
      <c r="H60" s="4"/>
      <c r="J60" s="20"/>
      <c r="K60" s="20"/>
      <c r="L60" s="20"/>
      <c r="R60" s="43"/>
      <c r="S60" s="43"/>
      <c r="T60" s="16"/>
      <c r="U60" s="3"/>
    </row>
    <row r="61" spans="1:21" x14ac:dyDescent="0.25">
      <c r="A61" s="36"/>
      <c r="F61" s="4"/>
      <c r="G61" s="4"/>
      <c r="H61" s="4"/>
      <c r="J61" s="20"/>
      <c r="K61" s="20"/>
      <c r="L61" s="20"/>
      <c r="R61" s="43"/>
      <c r="S61" s="43"/>
      <c r="T61" s="16"/>
      <c r="U61" s="3"/>
    </row>
    <row r="62" spans="1:21" x14ac:dyDescent="0.25">
      <c r="A62" s="36"/>
      <c r="F62" s="4"/>
      <c r="G62" s="4"/>
      <c r="H62" s="4"/>
      <c r="J62" s="20"/>
      <c r="K62" s="20"/>
      <c r="L62" s="20"/>
      <c r="R62" s="43"/>
      <c r="S62" s="43"/>
      <c r="T62" s="16"/>
      <c r="U62" s="3"/>
    </row>
    <row r="63" spans="1:21" x14ac:dyDescent="0.25">
      <c r="A63" s="36"/>
      <c r="F63" s="4"/>
      <c r="G63" s="4"/>
      <c r="H63" s="4"/>
      <c r="J63" s="20"/>
      <c r="K63" s="20"/>
      <c r="L63" s="20"/>
      <c r="R63" s="43"/>
      <c r="S63" s="43"/>
      <c r="T63" s="16"/>
      <c r="U63" s="3"/>
    </row>
    <row r="64" spans="1:21" x14ac:dyDescent="0.25">
      <c r="A64" s="36"/>
      <c r="F64" s="4"/>
      <c r="G64" s="4"/>
      <c r="H64" s="4"/>
      <c r="J64" s="20"/>
      <c r="K64" s="20"/>
      <c r="L64" s="20"/>
      <c r="R64" s="43"/>
      <c r="S64" s="43"/>
      <c r="T64" s="16"/>
      <c r="U64" s="3"/>
    </row>
    <row r="65" spans="1:21" x14ac:dyDescent="0.25">
      <c r="A65" s="36"/>
      <c r="F65" s="4"/>
      <c r="G65" s="4"/>
      <c r="H65" s="4"/>
      <c r="J65" s="20"/>
      <c r="K65" s="20"/>
      <c r="L65" s="20"/>
      <c r="R65" s="43"/>
      <c r="S65" s="43"/>
      <c r="T65" s="16"/>
      <c r="U65" s="3"/>
    </row>
    <row r="66" spans="1:21" x14ac:dyDescent="0.25">
      <c r="A66" s="36"/>
      <c r="F66" s="4"/>
      <c r="G66" s="4"/>
      <c r="H66" s="4"/>
      <c r="J66" s="20"/>
      <c r="K66" s="20"/>
      <c r="L66" s="20"/>
      <c r="R66" s="43"/>
      <c r="S66" s="43"/>
      <c r="T66" s="16"/>
      <c r="U66" s="3"/>
    </row>
    <row r="67" spans="1:21" x14ac:dyDescent="0.25">
      <c r="A67" s="36"/>
      <c r="F67" s="4"/>
      <c r="G67" s="4"/>
      <c r="H67" s="4"/>
      <c r="J67" s="20"/>
      <c r="K67" s="20"/>
      <c r="L67" s="20"/>
      <c r="R67" s="43"/>
      <c r="S67" s="43"/>
      <c r="T67" s="16"/>
      <c r="U67" s="3"/>
    </row>
    <row r="68" spans="1:21" x14ac:dyDescent="0.25">
      <c r="A68" s="36"/>
      <c r="F68" s="4"/>
      <c r="G68" s="4"/>
      <c r="H68" s="4"/>
      <c r="J68" s="20"/>
      <c r="K68" s="20"/>
      <c r="L68" s="20"/>
      <c r="R68" s="43"/>
      <c r="S68" s="43"/>
      <c r="T68" s="16"/>
      <c r="U68" s="3"/>
    </row>
    <row r="69" spans="1:21" x14ac:dyDescent="0.25">
      <c r="A69" s="36"/>
      <c r="F69" s="4"/>
      <c r="G69" s="4"/>
      <c r="H69" s="4"/>
      <c r="J69" s="20"/>
      <c r="K69" s="20"/>
      <c r="L69" s="20"/>
      <c r="R69" s="43"/>
      <c r="S69" s="43"/>
      <c r="T69" s="16"/>
      <c r="U69" s="3"/>
    </row>
    <row r="70" spans="1:21" x14ac:dyDescent="0.25">
      <c r="A70" s="36"/>
      <c r="F70" s="4"/>
      <c r="G70" s="4"/>
      <c r="H70" s="4"/>
      <c r="J70" s="20"/>
      <c r="K70" s="20"/>
      <c r="L70" s="20"/>
      <c r="R70" s="43"/>
      <c r="S70" s="43"/>
      <c r="T70" s="16"/>
      <c r="U70" s="3"/>
    </row>
    <row r="71" spans="1:21" x14ac:dyDescent="0.25">
      <c r="A71" s="36"/>
      <c r="F71" s="4"/>
      <c r="G71" s="4"/>
      <c r="H71" s="4"/>
      <c r="J71" s="20"/>
      <c r="K71" s="20"/>
      <c r="L71" s="20"/>
      <c r="R71" s="43"/>
      <c r="S71" s="43"/>
      <c r="T71" s="16"/>
      <c r="U71" s="3"/>
    </row>
    <row r="72" spans="1:21" x14ac:dyDescent="0.25">
      <c r="A72" s="36"/>
      <c r="F72" s="4"/>
      <c r="G72" s="4"/>
      <c r="H72" s="4"/>
      <c r="J72" s="20"/>
      <c r="K72" s="20"/>
      <c r="L72" s="20"/>
      <c r="R72" s="43"/>
      <c r="S72" s="43"/>
      <c r="T72" s="16"/>
      <c r="U72" s="3"/>
    </row>
    <row r="73" spans="1:21" x14ac:dyDescent="0.25">
      <c r="A73" s="36"/>
      <c r="F73" s="4"/>
      <c r="G73" s="4"/>
      <c r="H73" s="4"/>
      <c r="J73" s="20"/>
      <c r="K73" s="20"/>
      <c r="L73" s="20"/>
      <c r="R73" s="43"/>
      <c r="S73" s="43"/>
      <c r="T73" s="16"/>
      <c r="U73" s="3"/>
    </row>
    <row r="74" spans="1:21" x14ac:dyDescent="0.25">
      <c r="A74" s="36"/>
      <c r="F74" s="4"/>
      <c r="G74" s="4"/>
      <c r="H74" s="4"/>
      <c r="J74" s="20"/>
      <c r="K74" s="20"/>
      <c r="L74" s="20"/>
      <c r="R74" s="43"/>
      <c r="S74" s="43"/>
      <c r="T74" s="16"/>
      <c r="U74" s="3"/>
    </row>
    <row r="75" spans="1:21" x14ac:dyDescent="0.25">
      <c r="R75" s="43"/>
      <c r="S75" s="43"/>
    </row>
    <row r="76" spans="1:21" x14ac:dyDescent="0.25">
      <c r="R76" s="43"/>
      <c r="S76" s="43"/>
    </row>
  </sheetData>
  <mergeCells count="10">
    <mergeCell ref="B5:D5"/>
    <mergeCell ref="B6:D6"/>
    <mergeCell ref="R11:T11"/>
    <mergeCell ref="V11:X11"/>
    <mergeCell ref="Z11:AB11"/>
    <mergeCell ref="V1:X1"/>
    <mergeCell ref="B1:D2"/>
    <mergeCell ref="F1:H1"/>
    <mergeCell ref="P1:Q1"/>
    <mergeCell ref="B4:D4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0E50-3555-D145-B366-8CEEA55CA864}">
  <dimension ref="A1:R87"/>
  <sheetViews>
    <sheetView zoomScaleNormal="100" workbookViewId="0">
      <selection activeCell="P13" sqref="P13"/>
    </sheetView>
  </sheetViews>
  <sheetFormatPr baseColWidth="10" defaultColWidth="8.83203125" defaultRowHeight="19" x14ac:dyDescent="0.25"/>
  <cols>
    <col min="1" max="1" width="34.1640625" style="1" customWidth="1"/>
    <col min="2" max="2" width="2.6640625" style="1" customWidth="1"/>
    <col min="3" max="3" width="12" style="23" customWidth="1"/>
    <col min="4" max="4" width="11.5" style="23" customWidth="1"/>
    <col min="5" max="5" width="11.33203125" style="23" customWidth="1"/>
    <col min="6" max="6" width="8.5" style="1" customWidth="1"/>
    <col min="7" max="9" width="10.6640625" style="20" customWidth="1"/>
    <col min="10" max="10" width="6.1640625" style="20" customWidth="1"/>
    <col min="11" max="13" width="10.6640625" style="20" customWidth="1"/>
    <col min="14" max="14" width="2.5" style="20" customWidth="1"/>
    <col min="15" max="15" width="17.6640625" style="20" customWidth="1"/>
    <col min="16" max="16" width="19.1640625" style="20" customWidth="1"/>
    <col min="17" max="17" width="21.33203125" style="20" customWidth="1"/>
    <col min="18" max="18" width="3.5" style="20" customWidth="1"/>
    <col min="19" max="20" width="14.6640625" style="1" customWidth="1"/>
    <col min="21" max="21" width="12" style="1" customWidth="1"/>
    <col min="22" max="22" width="8.83203125" style="1"/>
    <col min="23" max="23" width="13.33203125" style="1" customWidth="1"/>
    <col min="24" max="24" width="12.6640625" style="1" customWidth="1"/>
    <col min="25" max="25" width="12.83203125" style="1" customWidth="1"/>
    <col min="26" max="16384" width="8.83203125" style="1"/>
  </cols>
  <sheetData>
    <row r="1" spans="1:18" ht="27" x14ac:dyDescent="0.35">
      <c r="A1" s="20"/>
      <c r="B1" s="20"/>
      <c r="C1" s="100" t="s">
        <v>60</v>
      </c>
      <c r="D1" s="100"/>
      <c r="E1" s="100"/>
      <c r="F1" s="20"/>
      <c r="G1" s="1"/>
      <c r="H1" s="96" t="s">
        <v>68</v>
      </c>
      <c r="I1" s="1"/>
      <c r="J1" s="1"/>
      <c r="L1" s="45"/>
      <c r="M1" s="45"/>
      <c r="N1" s="45"/>
    </row>
    <row r="2" spans="1:18" x14ac:dyDescent="0.25">
      <c r="A2" s="20"/>
      <c r="B2" s="20"/>
      <c r="C2" s="82">
        <v>0.63695804830129099</v>
      </c>
      <c r="D2" s="83">
        <v>0.14461690358620799</v>
      </c>
      <c r="E2" s="83">
        <v>0.168880975164172</v>
      </c>
      <c r="F2" s="20"/>
      <c r="G2" s="1"/>
      <c r="H2" s="1"/>
      <c r="I2" s="1"/>
      <c r="J2" s="1"/>
    </row>
    <row r="3" spans="1:18" x14ac:dyDescent="0.25">
      <c r="A3" s="20"/>
      <c r="B3" s="20"/>
      <c r="C3" s="82">
        <v>0.26270021201126698</v>
      </c>
      <c r="D3" s="83">
        <v>0.67799807151887104</v>
      </c>
      <c r="E3" s="83">
        <v>5.9301716469862001E-2</v>
      </c>
      <c r="F3" s="20"/>
      <c r="G3" s="1"/>
      <c r="H3" s="1"/>
      <c r="I3" s="1"/>
      <c r="J3" s="1"/>
    </row>
    <row r="4" spans="1:18" ht="29" x14ac:dyDescent="0.25">
      <c r="A4" s="20"/>
      <c r="B4" s="20"/>
      <c r="C4" s="82">
        <v>0</v>
      </c>
      <c r="D4" s="83">
        <v>2.8072693049087001E-2</v>
      </c>
      <c r="E4" s="83">
        <v>1.06098505771079</v>
      </c>
      <c r="F4" s="20"/>
      <c r="G4" s="1"/>
      <c r="H4" s="94" t="s">
        <v>69</v>
      </c>
      <c r="I4" s="94" t="s">
        <v>70</v>
      </c>
      <c r="J4" s="95">
        <v>1</v>
      </c>
    </row>
    <row r="5" spans="1:18" x14ac:dyDescent="0.25">
      <c r="A5" s="20"/>
      <c r="B5" s="20"/>
      <c r="C5" s="20"/>
      <c r="D5" s="20"/>
      <c r="E5" s="20"/>
      <c r="F5" s="20"/>
    </row>
    <row r="6" spans="1:18" x14ac:dyDescent="0.25">
      <c r="A6" s="20"/>
      <c r="B6" s="20"/>
      <c r="C6" s="20"/>
      <c r="D6" s="20"/>
      <c r="E6" s="20"/>
      <c r="F6" s="20"/>
    </row>
    <row r="7" spans="1:18" x14ac:dyDescent="0.25">
      <c r="C7" s="20"/>
      <c r="D7" s="20"/>
      <c r="E7" s="20"/>
    </row>
    <row r="8" spans="1:18" x14ac:dyDescent="0.25">
      <c r="C8" s="20"/>
      <c r="D8" s="20"/>
      <c r="E8" s="20"/>
    </row>
    <row r="9" spans="1:18" ht="20" thickBot="1" x14ac:dyDescent="0.3">
      <c r="C9" s="20"/>
      <c r="D9" s="20"/>
      <c r="E9" s="20"/>
    </row>
    <row r="10" spans="1:18" x14ac:dyDescent="0.25">
      <c r="C10" s="115" t="s">
        <v>10</v>
      </c>
      <c r="D10" s="116"/>
      <c r="E10" s="117"/>
      <c r="F10" s="20"/>
      <c r="G10" s="112" t="s">
        <v>72</v>
      </c>
      <c r="H10" s="113"/>
      <c r="I10" s="114"/>
      <c r="J10" s="1"/>
      <c r="K10" s="112" t="s">
        <v>73</v>
      </c>
      <c r="L10" s="113"/>
      <c r="M10" s="114"/>
      <c r="N10" s="1"/>
      <c r="O10" s="1"/>
      <c r="P10" s="1"/>
      <c r="Q10" s="1"/>
      <c r="R10" s="1"/>
    </row>
    <row r="11" spans="1:18" ht="20" thickBot="1" x14ac:dyDescent="0.3">
      <c r="C11" s="46" t="s">
        <v>1</v>
      </c>
      <c r="D11" s="47" t="s">
        <v>2</v>
      </c>
      <c r="E11" s="48" t="s">
        <v>3</v>
      </c>
      <c r="F11" s="20"/>
      <c r="G11" s="13" t="s">
        <v>63</v>
      </c>
      <c r="H11" s="14" t="s">
        <v>0</v>
      </c>
      <c r="I11" s="15" t="s">
        <v>64</v>
      </c>
      <c r="J11" s="1"/>
      <c r="K11" s="13" t="s">
        <v>4</v>
      </c>
      <c r="L11" s="14" t="s">
        <v>66</v>
      </c>
      <c r="M11" s="15" t="s">
        <v>67</v>
      </c>
      <c r="N11" s="1"/>
      <c r="O11" s="1"/>
      <c r="P11" s="1"/>
      <c r="Q11" s="1"/>
      <c r="R11" s="1"/>
    </row>
    <row r="12" spans="1:18" ht="55" customHeight="1" x14ac:dyDescent="0.25">
      <c r="A12" s="92" t="s">
        <v>98</v>
      </c>
      <c r="B12" s="21"/>
      <c r="C12" s="20"/>
      <c r="D12" s="20"/>
      <c r="E12" s="20"/>
      <c r="F12" s="2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79" t="s">
        <v>74</v>
      </c>
      <c r="B13" s="79"/>
      <c r="C13" s="20">
        <v>20.919799999999999</v>
      </c>
      <c r="D13" s="20">
        <v>10.946199999999999</v>
      </c>
      <c r="E13" s="20">
        <v>6.0087999999999999</v>
      </c>
      <c r="F13" s="20"/>
      <c r="G13" s="1" cm="1">
        <f t="array" ref="G13:I13">MMULT(C13:E13,$C$2:$E$4)</f>
        <v>16.200604039571076</v>
      </c>
      <c r="H13" s="1">
        <v>10.615542388095975</v>
      </c>
      <c r="I13" s="1">
        <v>10.557331687834443</v>
      </c>
      <c r="J13" s="1"/>
      <c r="K13" s="3">
        <f t="shared" ref="K13:K36" si="0">116*(H13/$J$4)^(1/3)-16</f>
        <v>238.94043284486804</v>
      </c>
      <c r="L13" s="3">
        <f t="shared" ref="L13:L36" si="1">4*G13/(G13+15*H13+3*I13)</f>
        <v>0.31289532461234604</v>
      </c>
      <c r="M13" s="3">
        <f t="shared" ref="M13:M36" si="2">9*H13/(G13+15*H13+3*I13)</f>
        <v>0.46130968573944214</v>
      </c>
      <c r="N13" s="1"/>
      <c r="O13" s="1"/>
      <c r="P13" s="1"/>
      <c r="Q13" s="1"/>
      <c r="R13" s="1"/>
    </row>
    <row r="14" spans="1:18" x14ac:dyDescent="0.25">
      <c r="A14" s="79" t="s">
        <v>75</v>
      </c>
      <c r="B14" s="79"/>
      <c r="C14" s="20">
        <v>92.400700000000001</v>
      </c>
      <c r="D14" s="20">
        <v>60.562199999999997</v>
      </c>
      <c r="E14" s="20">
        <v>40.869</v>
      </c>
      <c r="F14" s="20"/>
      <c r="G14" s="1" cm="1">
        <f t="array" ref="G14:I14">MMULT(C14:E14,$C$2:$E$4)</f>
        <v>74.76507231354185</v>
      </c>
      <c r="H14" s="1">
        <v>55.571060822361439</v>
      </c>
      <c r="I14" s="1">
        <v>62.557561058625467</v>
      </c>
      <c r="J14" s="1"/>
      <c r="K14" s="3">
        <f t="shared" si="0"/>
        <v>426.6640145351156</v>
      </c>
      <c r="L14" s="3">
        <f t="shared" si="1"/>
        <v>0.27286431426611096</v>
      </c>
      <c r="M14" s="3">
        <f t="shared" si="2"/>
        <v>0.45633017669899245</v>
      </c>
      <c r="N14" s="1"/>
      <c r="O14" s="1"/>
      <c r="P14" s="1"/>
      <c r="Q14" s="1"/>
      <c r="R14" s="1"/>
    </row>
    <row r="15" spans="1:18" x14ac:dyDescent="0.25">
      <c r="A15" s="79" t="s">
        <v>76</v>
      </c>
      <c r="B15" s="79"/>
      <c r="C15" s="20">
        <v>23.428899999999999</v>
      </c>
      <c r="D15" s="20">
        <v>32.247300000000003</v>
      </c>
      <c r="E15" s="20">
        <v>59.460099999999997</v>
      </c>
      <c r="F15" s="20"/>
      <c r="G15" s="1" cm="1">
        <f t="array" ref="G15:I15">MMULT(C15:E15,$C$2:$E$4)</f>
        <v>23.394598964637048</v>
      </c>
      <c r="H15" s="1">
        <v>26.921027320089419</v>
      </c>
      <c r="I15" s="1">
        <v>68.95529335053179</v>
      </c>
      <c r="J15" s="1"/>
      <c r="K15" s="3">
        <f t="shared" si="0"/>
        <v>331.66037863114695</v>
      </c>
      <c r="L15" s="3">
        <f t="shared" si="1"/>
        <v>0.14758232809175792</v>
      </c>
      <c r="M15" s="3">
        <f t="shared" si="2"/>
        <v>0.3821139553699579</v>
      </c>
      <c r="N15" s="1"/>
      <c r="O15" s="1"/>
      <c r="P15" s="1"/>
      <c r="Q15" s="1"/>
      <c r="R15" s="1"/>
    </row>
    <row r="16" spans="1:18" x14ac:dyDescent="0.25">
      <c r="A16" s="79" t="s">
        <v>77</v>
      </c>
      <c r="B16" s="79"/>
      <c r="C16" s="20">
        <v>15.5656</v>
      </c>
      <c r="D16" s="20">
        <v>21.909099999999999</v>
      </c>
      <c r="E16" s="20">
        <v>6.6996000000000002</v>
      </c>
      <c r="F16" s="20"/>
      <c r="G16" s="1" cm="1">
        <f t="array" ref="G16:I16">MMULT(C16:E16,$C$2:$E$4)</f>
        <v>15.670159411614623</v>
      </c>
      <c r="H16" s="1">
        <v>17.293452237527237</v>
      </c>
      <c r="I16" s="1">
        <v>11.036156435964497</v>
      </c>
      <c r="J16" s="1"/>
      <c r="K16" s="3">
        <f t="shared" si="0"/>
        <v>283.97511061566456</v>
      </c>
      <c r="L16" s="3">
        <f t="shared" si="1"/>
        <v>0.20338942758314543</v>
      </c>
      <c r="M16" s="3">
        <f t="shared" si="2"/>
        <v>0.5050323250107005</v>
      </c>
      <c r="N16" s="1"/>
      <c r="O16" s="1"/>
      <c r="P16" s="1"/>
      <c r="Q16" s="1"/>
      <c r="R16" s="1"/>
    </row>
    <row r="17" spans="1:18" x14ac:dyDescent="0.25">
      <c r="A17" s="79" t="s">
        <v>78</v>
      </c>
      <c r="B17" s="79"/>
      <c r="C17" s="20">
        <v>42.194099999999999</v>
      </c>
      <c r="D17" s="20">
        <v>39.446100000000001</v>
      </c>
      <c r="E17" s="20">
        <v>82.688500000000005</v>
      </c>
      <c r="F17" s="20"/>
      <c r="G17" s="1" cm="1">
        <f t="array" ref="G17:I17">MMULT(C17:E17,$C$2:$E$4)</f>
        <v>37.23837041884714</v>
      </c>
      <c r="H17" s="1">
        <v>35.167648699736787</v>
      </c>
      <c r="I17" s="1">
        <v>97.196265136735079</v>
      </c>
      <c r="J17" s="1"/>
      <c r="K17" s="3">
        <f t="shared" si="0"/>
        <v>364.04856762618067</v>
      </c>
      <c r="L17" s="3">
        <f t="shared" si="1"/>
        <v>0.17394160243076487</v>
      </c>
      <c r="M17" s="3">
        <f t="shared" si="2"/>
        <v>0.36960569096980245</v>
      </c>
      <c r="N17" s="1"/>
      <c r="O17" s="1"/>
      <c r="P17" s="1"/>
      <c r="Q17" s="1"/>
      <c r="R17" s="1"/>
    </row>
    <row r="18" spans="1:18" x14ac:dyDescent="0.25">
      <c r="A18" s="79" t="s">
        <v>79</v>
      </c>
      <c r="B18" s="79"/>
      <c r="C18" s="20">
        <v>48.650500000000001</v>
      </c>
      <c r="D18" s="20">
        <v>98.884699999999995</v>
      </c>
      <c r="E18" s="20">
        <v>79.684299999999993</v>
      </c>
      <c r="F18" s="20"/>
      <c r="G18" s="1" cm="1">
        <f t="array" ref="G18:I18">MMULT(C18:E18,$C$2:$E$4)</f>
        <v>56.965359183552486</v>
      </c>
      <c r="H18" s="1">
        <v>76.31627346537428</v>
      </c>
      <c r="I18" s="1">
        <v>98.624027958975802</v>
      </c>
      <c r="J18" s="1"/>
      <c r="K18" s="3">
        <f t="shared" si="0"/>
        <v>476.03618334342917</v>
      </c>
      <c r="L18" s="3">
        <f t="shared" si="1"/>
        <v>0.15215294117954514</v>
      </c>
      <c r="M18" s="3">
        <f t="shared" si="2"/>
        <v>0.45863710290949211</v>
      </c>
      <c r="N18" s="1"/>
      <c r="O18" s="1"/>
      <c r="P18" s="1"/>
      <c r="Q18" s="1"/>
      <c r="R18" s="1"/>
    </row>
    <row r="19" spans="1:18" x14ac:dyDescent="0.25">
      <c r="A19" s="79" t="s">
        <v>80</v>
      </c>
      <c r="B19" s="79"/>
      <c r="C19" s="20">
        <v>103.06789999999999</v>
      </c>
      <c r="D19" s="20">
        <v>40.036700000000003</v>
      </c>
      <c r="E19" s="20">
        <v>5.1637000000000004</v>
      </c>
      <c r="F19" s="20"/>
      <c r="G19" s="1" cm="1">
        <f t="array" ref="G19:I19">MMULT(C19:E19,$C$2:$E$4)</f>
        <v>76.167578004744129</v>
      </c>
      <c r="H19" s="1">
        <v>42.19512491221009</v>
      </c>
      <c r="I19" s="1">
        <v>25.259061034413492</v>
      </c>
      <c r="J19" s="1"/>
      <c r="K19" s="3">
        <f t="shared" si="0"/>
        <v>387.84255558056554</v>
      </c>
      <c r="L19" s="3">
        <f t="shared" si="1"/>
        <v>0.38817852310340289</v>
      </c>
      <c r="M19" s="3">
        <f t="shared" si="2"/>
        <v>0.4838448828781392</v>
      </c>
      <c r="N19" s="1"/>
      <c r="O19" s="1"/>
      <c r="P19" s="1"/>
      <c r="Q19" s="1"/>
      <c r="R19" s="1"/>
    </row>
    <row r="20" spans="1:18" x14ac:dyDescent="0.25">
      <c r="A20" s="79" t="s">
        <v>81</v>
      </c>
      <c r="B20" s="79"/>
      <c r="C20" s="20">
        <v>12.7936</v>
      </c>
      <c r="D20" s="20">
        <v>14.887700000000001</v>
      </c>
      <c r="E20" s="20">
        <v>65.785499999999999</v>
      </c>
      <c r="F20" s="20"/>
      <c r="G20" s="1" cm="1">
        <f t="array" ref="G20:I20">MMULT(C20:E20,$C$2:$E$4)</f>
        <v>12.059988433107536</v>
      </c>
      <c r="H20" s="1">
        <v>13.79077885565272</v>
      </c>
      <c r="I20" s="1">
        <v>72.840894322181896</v>
      </c>
      <c r="J20" s="1"/>
      <c r="K20" s="3">
        <f t="shared" si="0"/>
        <v>262.1768088055166</v>
      </c>
      <c r="L20" s="3">
        <f t="shared" si="1"/>
        <v>0.11027677752717414</v>
      </c>
      <c r="M20" s="3">
        <f t="shared" si="2"/>
        <v>0.28373211015167238</v>
      </c>
      <c r="N20" s="1"/>
      <c r="O20" s="1"/>
      <c r="P20" s="1"/>
      <c r="Q20" s="1"/>
      <c r="R20" s="1"/>
    </row>
    <row r="21" spans="1:18" x14ac:dyDescent="0.25">
      <c r="A21" s="79" t="s">
        <v>82</v>
      </c>
      <c r="B21" s="79"/>
      <c r="C21" s="20">
        <v>74.313699999999997</v>
      </c>
      <c r="D21" s="20">
        <v>17.987300000000001</v>
      </c>
      <c r="E21" s="20">
        <v>18.5867</v>
      </c>
      <c r="F21" s="20"/>
      <c r="G21" s="1" cm="1">
        <f t="array" ref="G21:I21">MMULT(C21:E21,$C$2:$E$4)</f>
        <v>52.059976837557905</v>
      </c>
      <c r="H21" s="1">
        <v>23.464150623761242</v>
      </c>
      <c r="I21" s="1">
        <v>33.33705886086922</v>
      </c>
      <c r="J21" s="1"/>
      <c r="K21" s="3">
        <f t="shared" si="0"/>
        <v>316.09290854307301</v>
      </c>
      <c r="L21" s="3">
        <f t="shared" si="1"/>
        <v>0.4131470296841912</v>
      </c>
      <c r="M21" s="3">
        <f t="shared" si="2"/>
        <v>0.41897491368782891</v>
      </c>
      <c r="N21" s="1"/>
      <c r="O21" s="1"/>
      <c r="P21" s="1"/>
      <c r="Q21" s="1"/>
      <c r="R21" s="1"/>
    </row>
    <row r="22" spans="1:18" x14ac:dyDescent="0.25">
      <c r="A22" s="79" t="s">
        <v>83</v>
      </c>
      <c r="B22" s="79"/>
      <c r="C22" s="20">
        <v>11.6439</v>
      </c>
      <c r="D22" s="20">
        <v>5.2336999999999998</v>
      </c>
      <c r="E22" s="20">
        <v>20.6629</v>
      </c>
      <c r="F22" s="20"/>
      <c r="G22" s="1" cm="1">
        <f t="array" ref="G22:I22">MMULT(C22:E22,$C$2:$E$4)</f>
        <v>8.7915699182187712</v>
      </c>
      <c r="H22" s="1">
        <v>5.812406519779743</v>
      </c>
      <c r="I22" s="1">
        <v>24.199828729174701</v>
      </c>
      <c r="J22" s="1"/>
      <c r="K22" s="3">
        <f t="shared" si="0"/>
        <v>192.56590598899632</v>
      </c>
      <c r="L22" s="3">
        <f t="shared" si="1"/>
        <v>0.20860643840995757</v>
      </c>
      <c r="M22" s="3">
        <f t="shared" si="2"/>
        <v>0.31031285952479726</v>
      </c>
      <c r="N22" s="1"/>
      <c r="O22" s="1"/>
      <c r="P22" s="1"/>
      <c r="Q22" s="1"/>
      <c r="R22" s="1"/>
    </row>
    <row r="23" spans="1:18" x14ac:dyDescent="0.25">
      <c r="A23" s="79" t="s">
        <v>84</v>
      </c>
      <c r="B23" s="79"/>
      <c r="C23" s="20">
        <v>74.568899999999999</v>
      </c>
      <c r="D23" s="20">
        <v>98.137500000000003</v>
      </c>
      <c r="E23" s="20">
        <v>12.3545</v>
      </c>
      <c r="F23" s="20"/>
      <c r="G23" s="1" cm="1">
        <f t="array" ref="G23:I23">MMULT(C23:E23,$C$2:$E$4)</f>
        <v>73.27800306422985</v>
      </c>
      <c r="H23" s="1">
        <v>77.667783251787739</v>
      </c>
      <c r="I23" s="1">
        <v>31.520930644468663</v>
      </c>
      <c r="J23" s="1"/>
      <c r="K23" s="3">
        <f t="shared" si="0"/>
        <v>478.92374733535974</v>
      </c>
      <c r="L23" s="3">
        <f t="shared" si="1"/>
        <v>0.2199124832402346</v>
      </c>
      <c r="M23" s="3">
        <f t="shared" si="2"/>
        <v>0.52444468092711427</v>
      </c>
      <c r="N23" s="1"/>
      <c r="O23" s="1"/>
      <c r="P23" s="1"/>
      <c r="Q23" s="1"/>
      <c r="R23" s="1"/>
    </row>
    <row r="24" spans="1:18" x14ac:dyDescent="0.25">
      <c r="A24" s="79" t="s">
        <v>85</v>
      </c>
      <c r="B24" s="79"/>
      <c r="C24" s="20">
        <v>130.28399999999999</v>
      </c>
      <c r="D24" s="20">
        <v>75.555400000000006</v>
      </c>
      <c r="E24" s="20">
        <v>8.2584</v>
      </c>
      <c r="F24" s="20"/>
      <c r="G24" s="1" cm="1">
        <f t="array" ref="G24:I24">MMULT(C24:E24,$C$2:$E$4)</f>
        <v>102.83386196348147</v>
      </c>
      <c r="H24" s="1">
        <v>70.299519687939011</v>
      </c>
      <c r="I24" s="1">
        <v>35.24509287745478</v>
      </c>
      <c r="J24" s="1"/>
      <c r="K24" s="3">
        <f t="shared" si="0"/>
        <v>462.74998696336695</v>
      </c>
      <c r="L24" s="3">
        <f t="shared" si="1"/>
        <v>0.32566530283090561</v>
      </c>
      <c r="M24" s="3">
        <f t="shared" si="2"/>
        <v>0.50092213152884058</v>
      </c>
      <c r="N24" s="1"/>
      <c r="O24" s="1"/>
      <c r="P24" s="1"/>
      <c r="Q24" s="1"/>
      <c r="R24" s="1"/>
    </row>
    <row r="25" spans="1:18" x14ac:dyDescent="0.25">
      <c r="A25" s="79" t="s">
        <v>86</v>
      </c>
      <c r="B25" s="79"/>
      <c r="C25" s="20">
        <v>4.6669999999999998</v>
      </c>
      <c r="D25" s="20">
        <v>5.1475</v>
      </c>
      <c r="E25" s="20">
        <v>50.8202</v>
      </c>
      <c r="F25" s="20"/>
      <c r="G25" s="1" cm="1">
        <f t="array" ref="G25:I25">MMULT(C25:E25,$C$2:$E$4)</f>
        <v>4.3249325527501217</v>
      </c>
      <c r="H25" s="1">
        <v>5.5915820374734322</v>
      </c>
      <c r="I25" s="1">
        <v>55.012895926493698</v>
      </c>
      <c r="J25" s="1"/>
      <c r="K25" s="3">
        <f t="shared" si="0"/>
        <v>189.89045952984648</v>
      </c>
      <c r="L25" s="3">
        <f t="shared" si="1"/>
        <v>6.8314291513099396E-2</v>
      </c>
      <c r="M25" s="3">
        <f t="shared" si="2"/>
        <v>0.19872360123629421</v>
      </c>
      <c r="N25" s="1"/>
      <c r="O25" s="1"/>
      <c r="P25" s="1"/>
      <c r="Q25" s="1"/>
      <c r="R25" s="1"/>
    </row>
    <row r="26" spans="1:18" x14ac:dyDescent="0.25">
      <c r="A26" s="79" t="s">
        <v>87</v>
      </c>
      <c r="B26" s="79"/>
      <c r="C26" s="20">
        <v>21.404199999999999</v>
      </c>
      <c r="D26" s="20">
        <v>51.823999999999998</v>
      </c>
      <c r="E26" s="20">
        <v>10.5025</v>
      </c>
      <c r="F26" s="20"/>
      <c r="G26" s="1" cm="1">
        <f t="array" ref="G26:I26">MMULT(C26:E26,$C$2:$E$4)</f>
        <v>27.247753244722389</v>
      </c>
      <c r="H26" s="1">
        <v>38.526814644881924</v>
      </c>
      <c r="I26" s="1">
        <v>17.831009891550671</v>
      </c>
      <c r="J26" s="1"/>
      <c r="K26" s="3">
        <f t="shared" si="0"/>
        <v>375.78309287986139</v>
      </c>
      <c r="L26" s="3">
        <f t="shared" si="1"/>
        <v>0.165478130868878</v>
      </c>
      <c r="M26" s="3">
        <f t="shared" si="2"/>
        <v>0.52644806130038024</v>
      </c>
      <c r="N26" s="1"/>
      <c r="O26" s="1"/>
      <c r="P26" s="1"/>
      <c r="Q26" s="1"/>
      <c r="R26" s="1"/>
    </row>
    <row r="27" spans="1:18" x14ac:dyDescent="0.25">
      <c r="A27" s="79" t="s">
        <v>88</v>
      </c>
      <c r="B27" s="79"/>
      <c r="C27" s="20">
        <v>52.939500000000002</v>
      </c>
      <c r="D27" s="20">
        <v>6.4077000000000002</v>
      </c>
      <c r="E27" s="20">
        <v>4.8794000000000004</v>
      </c>
      <c r="F27" s="20"/>
      <c r="G27" s="1" cm="1">
        <f t="array" ref="G27:I27">MMULT(C27:E27,$C$2:$E$4)</f>
        <v>35.403544746550793</v>
      </c>
      <c r="H27" s="1">
        <v>12.137332708737244</v>
      </c>
      <c r="I27" s="1">
        <v>14.497432483921649</v>
      </c>
      <c r="J27" s="1"/>
      <c r="K27" s="3">
        <f t="shared" si="0"/>
        <v>250.58297374364838</v>
      </c>
      <c r="L27" s="3">
        <f t="shared" si="1"/>
        <v>0.54267489425613802</v>
      </c>
      <c r="M27" s="3">
        <f t="shared" si="2"/>
        <v>0.41859955071423521</v>
      </c>
      <c r="N27" s="1"/>
      <c r="O27" s="1"/>
      <c r="P27" s="1"/>
      <c r="Q27" s="1"/>
      <c r="R27" s="1"/>
    </row>
    <row r="28" spans="1:18" x14ac:dyDescent="0.25">
      <c r="A28" s="79" t="s">
        <v>89</v>
      </c>
      <c r="B28" s="79"/>
      <c r="C28" s="20">
        <v>157.33359999999999</v>
      </c>
      <c r="D28" s="20">
        <v>123.8502</v>
      </c>
      <c r="E28" s="20">
        <v>9.1974</v>
      </c>
      <c r="F28" s="20"/>
      <c r="G28" s="1" cm="1">
        <f t="array" ref="G28:I28">MMULT(C28:E28,$C$2:$E$4)</f>
        <v>132.75037658585381</v>
      </c>
      <c r="H28" s="1">
        <v>106.98149060634718</v>
      </c>
      <c r="I28" s="1">
        <v>43.673485209014693</v>
      </c>
      <c r="J28" s="1"/>
      <c r="K28" s="3">
        <f t="shared" si="0"/>
        <v>534.67353381495082</v>
      </c>
      <c r="L28" s="3">
        <f t="shared" si="1"/>
        <v>0.2841870170111076</v>
      </c>
      <c r="M28" s="3">
        <f t="shared" si="2"/>
        <v>0.51529939736256603</v>
      </c>
      <c r="N28" s="1"/>
      <c r="O28" s="1"/>
      <c r="P28" s="1"/>
      <c r="Q28" s="1"/>
      <c r="R28" s="1"/>
    </row>
    <row r="29" spans="1:18" x14ac:dyDescent="0.25">
      <c r="A29" s="79" t="s">
        <v>90</v>
      </c>
      <c r="B29" s="79"/>
      <c r="C29" s="20">
        <v>68.450699999999998</v>
      </c>
      <c r="D29" s="20">
        <v>17.410499999999999</v>
      </c>
      <c r="E29" s="20">
        <v>51.009700000000002</v>
      </c>
      <c r="F29" s="20"/>
      <c r="G29" s="1" cm="1">
        <f t="array" ref="G29:I29">MMULT(C29:E29,$C$2:$E$4)</f>
        <v>48.173966318079337</v>
      </c>
      <c r="H29" s="1">
        <v>23.135393357113763</v>
      </c>
      <c r="I29" s="1">
        <v>66.713022999578811</v>
      </c>
      <c r="J29" s="1"/>
      <c r="K29" s="3">
        <f t="shared" si="0"/>
        <v>314.53461842073841</v>
      </c>
      <c r="L29" s="3">
        <f t="shared" si="1"/>
        <v>0.32367150100272268</v>
      </c>
      <c r="M29" s="3">
        <f t="shared" si="2"/>
        <v>0.34974495873290928</v>
      </c>
      <c r="N29" s="1"/>
      <c r="O29" s="1"/>
      <c r="P29" s="1"/>
      <c r="Q29" s="1"/>
      <c r="R29" s="1"/>
    </row>
    <row r="30" spans="1:18" x14ac:dyDescent="0.25">
      <c r="A30" s="79" t="s">
        <v>91</v>
      </c>
      <c r="B30" s="79"/>
      <c r="C30" s="20">
        <v>9.7334999999999994</v>
      </c>
      <c r="D30" s="20">
        <v>39.8551</v>
      </c>
      <c r="E30" s="20">
        <v>69.970200000000006</v>
      </c>
      <c r="F30" s="20"/>
      <c r="G30" s="1" cm="1">
        <f t="array" ref="G30:I30">MMULT(C30:E30,$C$2:$E$4)</f>
        <v>16.669774382870862</v>
      </c>
      <c r="H30" s="1">
        <v>30.393561518431341</v>
      </c>
      <c r="I30" s="1">
        <v>78.24461549687399</v>
      </c>
      <c r="J30" s="1"/>
      <c r="K30" s="3">
        <f t="shared" si="0"/>
        <v>346.00829371603317</v>
      </c>
      <c r="L30" s="3">
        <f t="shared" si="1"/>
        <v>9.4271784976712417E-2</v>
      </c>
      <c r="M30" s="3">
        <f t="shared" si="2"/>
        <v>0.38673735278289478</v>
      </c>
      <c r="N30" s="1"/>
      <c r="O30" s="1"/>
      <c r="P30" s="1"/>
      <c r="Q30" s="1"/>
      <c r="R30" s="1"/>
    </row>
    <row r="31" spans="1:18" x14ac:dyDescent="0.25">
      <c r="A31" s="79" t="s">
        <v>92</v>
      </c>
      <c r="B31" s="79"/>
      <c r="C31" s="20">
        <v>200</v>
      </c>
      <c r="D31" s="20">
        <v>199.35059999999999</v>
      </c>
      <c r="E31" s="20">
        <v>188.31120000000001</v>
      </c>
      <c r="F31" s="20"/>
      <c r="G31" s="1" cm="1">
        <f t="array" ref="G31:I31">MMULT(C31:E31,$C$2:$E$4)</f>
        <v>179.76105454483147</v>
      </c>
      <c r="H31" s="1">
        <v>169.36910558867669</v>
      </c>
      <c r="I31" s="1">
        <v>245.39339719171943</v>
      </c>
      <c r="J31" s="1"/>
      <c r="K31" s="3">
        <f t="shared" si="0"/>
        <v>625.80444498693532</v>
      </c>
      <c r="L31" s="3">
        <f t="shared" si="1"/>
        <v>0.20802801393628439</v>
      </c>
      <c r="M31" s="3">
        <f t="shared" si="2"/>
        <v>0.44100440543548297</v>
      </c>
      <c r="N31" s="1"/>
      <c r="O31" s="1"/>
      <c r="P31" s="1"/>
      <c r="Q31" s="1"/>
      <c r="R31" s="1"/>
    </row>
    <row r="32" spans="1:18" x14ac:dyDescent="0.25">
      <c r="A32" s="79" t="s">
        <v>93</v>
      </c>
      <c r="B32" s="79"/>
      <c r="C32" s="20">
        <v>123.52719999999999</v>
      </c>
      <c r="D32" s="20">
        <v>123.1337</v>
      </c>
      <c r="E32" s="20">
        <v>120.17910000000001</v>
      </c>
      <c r="F32" s="20"/>
      <c r="G32" s="1" cm="1">
        <f t="array" ref="G32:I32">MMULT(C32:E32,$C$2:$E$4)</f>
        <v>111.02889331985497</v>
      </c>
      <c r="H32" s="1">
        <v>104.72228329687299</v>
      </c>
      <c r="I32" s="1">
        <v>155.67166310971555</v>
      </c>
      <c r="J32" s="1"/>
      <c r="K32" s="3">
        <f t="shared" si="0"/>
        <v>530.76959584207725</v>
      </c>
      <c r="L32" s="3">
        <f t="shared" si="1"/>
        <v>0.20667322480729647</v>
      </c>
      <c r="M32" s="3">
        <f t="shared" si="2"/>
        <v>0.43860121036732541</v>
      </c>
      <c r="N32" s="1"/>
      <c r="O32" s="1"/>
      <c r="P32" s="1"/>
      <c r="Q32" s="1"/>
      <c r="R32" s="1"/>
    </row>
    <row r="33" spans="1:18" x14ac:dyDescent="0.25">
      <c r="A33" s="79" t="s">
        <v>94</v>
      </c>
      <c r="B33" s="79"/>
      <c r="C33" s="20">
        <v>67.393000000000001</v>
      </c>
      <c r="D33" s="20">
        <v>67.486699999999999</v>
      </c>
      <c r="E33" s="20">
        <v>66.169399999999996</v>
      </c>
      <c r="F33" s="20"/>
      <c r="G33" s="1" cm="1">
        <f t="array" ref="G33:I33">MMULT(C33:E33,$C$2:$E$4)</f>
        <v>60.655284147109676</v>
      </c>
      <c r="H33" s="1">
        <v>57.359572692000164</v>
      </c>
      <c r="I33" s="1">
        <v>85.588217385814019</v>
      </c>
      <c r="J33" s="1"/>
      <c r="K33" s="3">
        <f t="shared" si="0"/>
        <v>431.36289311405483</v>
      </c>
      <c r="L33" s="3">
        <f t="shared" si="1"/>
        <v>0.2059928257670777</v>
      </c>
      <c r="M33" s="3">
        <f t="shared" si="2"/>
        <v>0.43830041218932403</v>
      </c>
      <c r="N33" s="1"/>
      <c r="O33" s="1"/>
      <c r="P33" s="1"/>
      <c r="Q33" s="1"/>
      <c r="R33" s="1"/>
    </row>
    <row r="34" spans="1:18" x14ac:dyDescent="0.25">
      <c r="A34" s="79" t="s">
        <v>95</v>
      </c>
      <c r="B34" s="79"/>
      <c r="C34" s="20">
        <v>31.8187</v>
      </c>
      <c r="D34" s="20">
        <v>31.929500000000001</v>
      </c>
      <c r="E34" s="20">
        <v>31.5061</v>
      </c>
      <c r="F34" s="20"/>
      <c r="G34" s="1" cm="1">
        <f t="array" ref="G34:I34">MMULT(C34:E34,$C$2:$E$4)</f>
        <v>28.655063470898039</v>
      </c>
      <c r="H34" s="1">
        <v>27.134122369174111</v>
      </c>
      <c r="I34" s="1">
        <v>40.694548567222618</v>
      </c>
      <c r="J34" s="1"/>
      <c r="K34" s="3">
        <f t="shared" si="0"/>
        <v>332.5752779234204</v>
      </c>
      <c r="L34" s="3">
        <f t="shared" si="1"/>
        <v>0.20550451267268949</v>
      </c>
      <c r="M34" s="3">
        <f t="shared" si="2"/>
        <v>0.4378428737339265</v>
      </c>
      <c r="N34" s="1"/>
      <c r="O34" s="1"/>
      <c r="P34" s="1"/>
      <c r="Q34" s="1"/>
      <c r="R34" s="1"/>
    </row>
    <row r="35" spans="1:18" x14ac:dyDescent="0.25">
      <c r="A35" s="79" t="s">
        <v>96</v>
      </c>
      <c r="B35" s="79"/>
      <c r="C35" s="20">
        <v>10.805899999999999</v>
      </c>
      <c r="D35" s="20">
        <v>10.8635</v>
      </c>
      <c r="E35" s="20">
        <v>10.693199999999999</v>
      </c>
      <c r="F35" s="20"/>
      <c r="G35" s="1" cm="1">
        <f t="array" ref="G35:I35">MMULT(C35:E35,$C$2:$E$4)</f>
        <v>9.7367487273233184</v>
      </c>
      <c r="H35" s="1">
        <v>9.2283347697199574</v>
      </c>
      <c r="I35" s="1">
        <v>13.81446054550989</v>
      </c>
      <c r="J35" s="1"/>
      <c r="K35" s="3">
        <f t="shared" si="0"/>
        <v>227.3132554429732</v>
      </c>
      <c r="L35" s="3">
        <f t="shared" si="1"/>
        <v>0.20541105828100958</v>
      </c>
      <c r="M35" s="3">
        <f t="shared" si="2"/>
        <v>0.43804196294758746</v>
      </c>
      <c r="N35" s="1"/>
      <c r="O35" s="1"/>
      <c r="P35" s="1"/>
      <c r="Q35" s="1"/>
      <c r="R35" s="1"/>
    </row>
    <row r="36" spans="1:18" x14ac:dyDescent="0.25">
      <c r="A36" s="79" t="s">
        <v>97</v>
      </c>
      <c r="B36" s="79"/>
      <c r="C36" s="20">
        <v>2.4232</v>
      </c>
      <c r="D36" s="20">
        <v>2.3460999999999999</v>
      </c>
      <c r="E36" s="20">
        <v>2.3774999999999999</v>
      </c>
      <c r="F36" s="20"/>
      <c r="G36" s="1" cm="1">
        <f t="array" ref="G36:I36">MMULT(C36:E36,$C$2:$E$4)</f>
        <v>2.1597977100433217</v>
      </c>
      <c r="H36" s="1">
        <v>2.0078297840847266</v>
      </c>
      <c r="I36" s="1">
        <v>3.0708521107351681</v>
      </c>
      <c r="J36" s="1"/>
      <c r="K36" s="3">
        <f t="shared" si="0"/>
        <v>130.34131503206208</v>
      </c>
      <c r="L36" s="3">
        <f t="shared" si="1"/>
        <v>0.20822444728248474</v>
      </c>
      <c r="M36" s="3">
        <f t="shared" si="2"/>
        <v>0.43554000517711711</v>
      </c>
      <c r="N36" s="1"/>
      <c r="O36" s="1"/>
      <c r="P36" s="1"/>
      <c r="Q36" s="1"/>
      <c r="R36" s="1"/>
    </row>
    <row r="38" spans="1:18" x14ac:dyDescent="0.25">
      <c r="A38" s="21"/>
      <c r="B38" s="21"/>
      <c r="C38" s="27"/>
      <c r="D38" s="27"/>
      <c r="E38" s="27"/>
    </row>
    <row r="39" spans="1:18" x14ac:dyDescent="0.25">
      <c r="A39" s="36"/>
      <c r="B39" s="36"/>
      <c r="C39" s="27"/>
      <c r="D39" s="27"/>
      <c r="E39" s="27"/>
    </row>
    <row r="40" spans="1:18" x14ac:dyDescent="0.25">
      <c r="A40" s="36"/>
      <c r="B40" s="36"/>
      <c r="C40" s="27"/>
      <c r="D40" s="27"/>
      <c r="E40" s="27"/>
    </row>
    <row r="41" spans="1:18" x14ac:dyDescent="0.25">
      <c r="A41" s="36"/>
      <c r="B41" s="36"/>
      <c r="C41" s="27"/>
      <c r="D41" s="27"/>
      <c r="E41" s="27"/>
    </row>
    <row r="42" spans="1:18" x14ac:dyDescent="0.25">
      <c r="A42" s="36"/>
      <c r="B42" s="36"/>
      <c r="C42" s="27"/>
      <c r="D42" s="27"/>
      <c r="E42" s="27"/>
    </row>
    <row r="43" spans="1:18" x14ac:dyDescent="0.25">
      <c r="A43" s="36"/>
      <c r="B43" s="36"/>
      <c r="C43" s="27"/>
      <c r="D43" s="27"/>
      <c r="E43" s="27"/>
    </row>
    <row r="44" spans="1:18" x14ac:dyDescent="0.25">
      <c r="A44" s="36"/>
      <c r="B44" s="36"/>
      <c r="C44" s="27"/>
      <c r="D44" s="27"/>
      <c r="E44" s="27"/>
    </row>
    <row r="45" spans="1:18" x14ac:dyDescent="0.25">
      <c r="A45" s="36"/>
      <c r="B45" s="36"/>
      <c r="C45" s="27"/>
      <c r="D45" s="27"/>
      <c r="E45" s="27"/>
    </row>
    <row r="46" spans="1:18" x14ac:dyDescent="0.25">
      <c r="A46" s="36"/>
      <c r="B46" s="36"/>
      <c r="C46" s="27"/>
      <c r="D46" s="27"/>
      <c r="E46" s="27"/>
    </row>
    <row r="47" spans="1:18" x14ac:dyDescent="0.25">
      <c r="A47" s="36"/>
      <c r="B47" s="36"/>
      <c r="C47" s="27"/>
      <c r="D47" s="27"/>
      <c r="E47" s="27"/>
    </row>
    <row r="48" spans="1:18" x14ac:dyDescent="0.25">
      <c r="A48" s="36"/>
      <c r="B48" s="36"/>
      <c r="C48" s="27"/>
      <c r="D48" s="27"/>
      <c r="E48" s="27"/>
    </row>
    <row r="49" spans="1:5" x14ac:dyDescent="0.25">
      <c r="A49" s="36"/>
      <c r="B49" s="36"/>
      <c r="C49" s="27"/>
      <c r="D49" s="27"/>
      <c r="E49" s="27"/>
    </row>
    <row r="50" spans="1:5" x14ac:dyDescent="0.25">
      <c r="A50" s="36"/>
      <c r="B50" s="36"/>
      <c r="C50" s="27"/>
      <c r="D50" s="27"/>
      <c r="E50" s="27"/>
    </row>
    <row r="51" spans="1:5" x14ac:dyDescent="0.25">
      <c r="A51" s="36"/>
      <c r="B51" s="36"/>
      <c r="C51" s="27"/>
      <c r="D51" s="27"/>
      <c r="E51" s="27"/>
    </row>
    <row r="52" spans="1:5" x14ac:dyDescent="0.25">
      <c r="A52" s="36"/>
      <c r="B52" s="36"/>
      <c r="C52" s="27"/>
      <c r="D52" s="27"/>
      <c r="E52" s="27"/>
    </row>
    <row r="53" spans="1:5" x14ac:dyDescent="0.25">
      <c r="A53" s="36"/>
      <c r="B53" s="36"/>
      <c r="C53" s="27"/>
      <c r="D53" s="27"/>
      <c r="E53" s="27"/>
    </row>
    <row r="54" spans="1:5" x14ac:dyDescent="0.25">
      <c r="A54" s="36"/>
      <c r="B54" s="36"/>
      <c r="C54" s="27"/>
      <c r="D54" s="27"/>
      <c r="E54" s="27"/>
    </row>
    <row r="55" spans="1:5" x14ac:dyDescent="0.25">
      <c r="A55" s="36"/>
      <c r="B55" s="36"/>
      <c r="C55" s="27"/>
      <c r="D55" s="27"/>
      <c r="E55" s="27"/>
    </row>
    <row r="56" spans="1:5" x14ac:dyDescent="0.25">
      <c r="A56" s="36"/>
      <c r="B56" s="36"/>
      <c r="C56" s="27"/>
      <c r="D56" s="27"/>
      <c r="E56" s="27"/>
    </row>
    <row r="57" spans="1:5" x14ac:dyDescent="0.25">
      <c r="A57" s="36"/>
      <c r="B57" s="36"/>
      <c r="C57" s="27"/>
      <c r="D57" s="27"/>
      <c r="E57" s="27"/>
    </row>
    <row r="58" spans="1:5" x14ac:dyDescent="0.25">
      <c r="A58" s="36"/>
      <c r="B58" s="36"/>
      <c r="C58" s="27"/>
      <c r="D58" s="27"/>
      <c r="E58" s="27"/>
    </row>
    <row r="59" spans="1:5" x14ac:dyDescent="0.25">
      <c r="A59" s="36"/>
      <c r="B59" s="36"/>
      <c r="C59" s="27"/>
      <c r="D59" s="27"/>
      <c r="E59" s="27"/>
    </row>
    <row r="60" spans="1:5" x14ac:dyDescent="0.25">
      <c r="A60" s="36"/>
      <c r="B60" s="36"/>
      <c r="C60" s="27"/>
      <c r="D60" s="27"/>
      <c r="E60" s="27"/>
    </row>
    <row r="61" spans="1:5" x14ac:dyDescent="0.25">
      <c r="A61" s="36"/>
      <c r="B61" s="36"/>
      <c r="C61" s="27"/>
      <c r="D61" s="27"/>
      <c r="E61" s="27"/>
    </row>
    <row r="62" spans="1:5" x14ac:dyDescent="0.25">
      <c r="A62" s="36"/>
      <c r="B62" s="36"/>
      <c r="C62" s="27"/>
      <c r="D62" s="27"/>
      <c r="E62" s="27"/>
    </row>
    <row r="63" spans="1:5" x14ac:dyDescent="0.25">
      <c r="A63" s="36"/>
      <c r="B63" s="36"/>
      <c r="C63" s="27"/>
      <c r="D63" s="27"/>
      <c r="E63" s="27"/>
    </row>
    <row r="64" spans="1:5" x14ac:dyDescent="0.25">
      <c r="A64" s="36"/>
      <c r="B64" s="36"/>
      <c r="C64" s="27"/>
      <c r="D64" s="27"/>
      <c r="E64" s="27"/>
    </row>
    <row r="65" spans="1:5" x14ac:dyDescent="0.25">
      <c r="A65" s="36"/>
      <c r="B65" s="36"/>
      <c r="C65" s="27"/>
      <c r="D65" s="27"/>
      <c r="E65" s="27"/>
    </row>
    <row r="66" spans="1:5" x14ac:dyDescent="0.25">
      <c r="A66" s="36"/>
      <c r="B66" s="36"/>
      <c r="C66" s="27"/>
      <c r="D66" s="27"/>
      <c r="E66" s="27"/>
    </row>
    <row r="67" spans="1:5" x14ac:dyDescent="0.25">
      <c r="A67" s="36"/>
      <c r="B67" s="36"/>
      <c r="C67" s="27"/>
      <c r="D67" s="27"/>
      <c r="E67" s="27"/>
    </row>
    <row r="68" spans="1:5" x14ac:dyDescent="0.25">
      <c r="A68" s="36"/>
      <c r="B68" s="36"/>
      <c r="C68" s="27"/>
      <c r="D68" s="27"/>
      <c r="E68" s="27"/>
    </row>
    <row r="69" spans="1:5" x14ac:dyDescent="0.25">
      <c r="A69" s="36"/>
      <c r="B69" s="36"/>
      <c r="C69" s="27"/>
      <c r="D69" s="27"/>
      <c r="E69" s="27"/>
    </row>
    <row r="70" spans="1:5" x14ac:dyDescent="0.25">
      <c r="A70" s="36"/>
      <c r="B70" s="36"/>
      <c r="C70" s="27"/>
      <c r="D70" s="27"/>
      <c r="E70" s="27"/>
    </row>
    <row r="71" spans="1:5" x14ac:dyDescent="0.25">
      <c r="A71" s="36"/>
      <c r="B71" s="36"/>
      <c r="C71" s="27"/>
      <c r="D71" s="27"/>
      <c r="E71" s="27"/>
    </row>
    <row r="72" spans="1:5" x14ac:dyDescent="0.25">
      <c r="A72" s="36"/>
      <c r="B72" s="36"/>
      <c r="C72" s="27"/>
      <c r="D72" s="27"/>
      <c r="E72" s="27"/>
    </row>
    <row r="73" spans="1:5" x14ac:dyDescent="0.25">
      <c r="A73" s="36"/>
      <c r="B73" s="36"/>
      <c r="C73" s="27"/>
      <c r="D73" s="27"/>
      <c r="E73" s="27"/>
    </row>
    <row r="74" spans="1:5" x14ac:dyDescent="0.25">
      <c r="A74" s="36"/>
      <c r="B74" s="36"/>
      <c r="C74" s="27"/>
      <c r="D74" s="27"/>
      <c r="E74" s="27"/>
    </row>
    <row r="75" spans="1:5" x14ac:dyDescent="0.25">
      <c r="A75" s="36"/>
      <c r="B75" s="36"/>
      <c r="C75" s="27"/>
      <c r="D75" s="27"/>
      <c r="E75" s="27"/>
    </row>
    <row r="76" spans="1:5" x14ac:dyDescent="0.25">
      <c r="A76" s="36"/>
      <c r="B76" s="36"/>
      <c r="C76" s="27"/>
      <c r="D76" s="27"/>
      <c r="E76" s="27"/>
    </row>
    <row r="77" spans="1:5" x14ac:dyDescent="0.25">
      <c r="A77" s="36"/>
      <c r="B77" s="36"/>
      <c r="C77" s="27"/>
      <c r="D77" s="27"/>
      <c r="E77" s="27"/>
    </row>
    <row r="78" spans="1:5" x14ac:dyDescent="0.25">
      <c r="A78" s="36"/>
      <c r="B78" s="36"/>
      <c r="C78" s="27"/>
      <c r="D78" s="27"/>
      <c r="E78" s="27"/>
    </row>
    <row r="79" spans="1:5" x14ac:dyDescent="0.25">
      <c r="A79" s="36"/>
      <c r="B79" s="36"/>
      <c r="C79" s="27"/>
      <c r="D79" s="27"/>
      <c r="E79" s="27"/>
    </row>
    <row r="80" spans="1:5" x14ac:dyDescent="0.25">
      <c r="A80" s="36"/>
      <c r="B80" s="36"/>
      <c r="C80" s="27"/>
      <c r="D80" s="27"/>
      <c r="E80" s="27"/>
    </row>
    <row r="81" spans="1:5" x14ac:dyDescent="0.25">
      <c r="A81" s="36"/>
      <c r="B81" s="36"/>
      <c r="C81" s="27"/>
      <c r="D81" s="27"/>
      <c r="E81" s="27"/>
    </row>
    <row r="82" spans="1:5" x14ac:dyDescent="0.25">
      <c r="A82" s="36"/>
      <c r="B82" s="36"/>
      <c r="C82" s="27"/>
      <c r="D82" s="27"/>
      <c r="E82" s="27"/>
    </row>
    <row r="83" spans="1:5" x14ac:dyDescent="0.25">
      <c r="A83" s="36"/>
      <c r="B83" s="36"/>
      <c r="C83" s="27"/>
      <c r="D83" s="27"/>
      <c r="E83" s="27"/>
    </row>
    <row r="84" spans="1:5" x14ac:dyDescent="0.25">
      <c r="A84" s="36"/>
      <c r="B84" s="36"/>
      <c r="C84" s="27"/>
      <c r="D84" s="27"/>
      <c r="E84" s="27"/>
    </row>
    <row r="85" spans="1:5" x14ac:dyDescent="0.25">
      <c r="A85" s="36"/>
      <c r="B85" s="36"/>
      <c r="C85" s="27"/>
      <c r="D85" s="27"/>
      <c r="E85" s="27"/>
    </row>
    <row r="86" spans="1:5" x14ac:dyDescent="0.25">
      <c r="A86" s="36"/>
      <c r="B86" s="36"/>
      <c r="C86" s="27"/>
      <c r="D86" s="27"/>
      <c r="E86" s="27"/>
    </row>
    <row r="87" spans="1:5" x14ac:dyDescent="0.25">
      <c r="A87" s="36"/>
      <c r="B87" s="36"/>
      <c r="C87" s="27"/>
      <c r="D87" s="27"/>
      <c r="E87" s="27"/>
    </row>
  </sheetData>
  <mergeCells count="4">
    <mergeCell ref="G10:I10"/>
    <mergeCell ref="K10:M10"/>
    <mergeCell ref="C1:E1"/>
    <mergeCell ref="C10:E10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EC33-BB62-4F8F-95FB-9EE44286977A}">
  <dimension ref="A1:X87"/>
  <sheetViews>
    <sheetView zoomScaleNormal="100" workbookViewId="0">
      <selection activeCell="A12" sqref="A12"/>
    </sheetView>
  </sheetViews>
  <sheetFormatPr baseColWidth="10" defaultColWidth="8.83203125" defaultRowHeight="19" x14ac:dyDescent="0.25"/>
  <cols>
    <col min="1" max="1" width="26.6640625" style="1" customWidth="1"/>
    <col min="2" max="4" width="7.83203125" style="23" customWidth="1"/>
    <col min="5" max="5" width="2.6640625" style="1" customWidth="1"/>
    <col min="6" max="8" width="10.6640625" style="20" customWidth="1"/>
    <col min="9" max="9" width="2.1640625" style="20" customWidth="1"/>
    <col min="10" max="12" width="10.6640625" style="20" customWidth="1"/>
    <col min="13" max="13" width="2.5" style="20" customWidth="1"/>
    <col min="14" max="14" width="17.6640625" style="20" customWidth="1"/>
    <col min="15" max="15" width="19.1640625" style="20" customWidth="1"/>
    <col min="16" max="16" width="21.33203125" style="20" customWidth="1"/>
    <col min="17" max="17" width="3.5" style="20" customWidth="1"/>
    <col min="18" max="19" width="14.6640625" style="1" customWidth="1"/>
    <col min="20" max="20" width="12" style="1" customWidth="1"/>
    <col min="21" max="21" width="8.83203125" style="1"/>
    <col min="22" max="22" width="13.33203125" style="1" customWidth="1"/>
    <col min="23" max="23" width="12.6640625" style="1" customWidth="1"/>
    <col min="24" max="24" width="12.83203125" style="1" customWidth="1"/>
    <col min="25" max="16384" width="8.83203125" style="1"/>
  </cols>
  <sheetData>
    <row r="1" spans="1:24" ht="27" x14ac:dyDescent="0.35">
      <c r="B1" s="105" t="s">
        <v>13</v>
      </c>
      <c r="C1" s="105"/>
      <c r="D1" s="105"/>
      <c r="F1" s="118" t="s">
        <v>15</v>
      </c>
      <c r="G1" s="118"/>
      <c r="H1" s="118"/>
      <c r="K1" s="45"/>
      <c r="L1" s="45"/>
      <c r="M1" s="45"/>
      <c r="N1" s="100" t="s">
        <v>60</v>
      </c>
      <c r="O1" s="100"/>
      <c r="P1" s="100"/>
      <c r="S1" s="96" t="s">
        <v>68</v>
      </c>
    </row>
    <row r="2" spans="1:24" x14ac:dyDescent="0.25">
      <c r="B2" s="105"/>
      <c r="C2" s="105"/>
      <c r="D2" s="105"/>
      <c r="F2" s="18">
        <v>1</v>
      </c>
      <c r="G2" s="18">
        <v>1</v>
      </c>
      <c r="H2" s="18">
        <v>1</v>
      </c>
      <c r="N2" s="82">
        <v>0.63695804830129099</v>
      </c>
      <c r="O2" s="83">
        <v>0.14461690358620799</v>
      </c>
      <c r="P2" s="83">
        <v>0.168880975164172</v>
      </c>
    </row>
    <row r="3" spans="1:24" ht="20" thickBot="1" x14ac:dyDescent="0.3">
      <c r="F3" s="18">
        <v>0</v>
      </c>
      <c r="G3" s="18">
        <v>-0.1646</v>
      </c>
      <c r="H3" s="18">
        <v>1.8814</v>
      </c>
      <c r="N3" s="82">
        <v>0.26270021201126698</v>
      </c>
      <c r="O3" s="83">
        <v>0.67799807151887104</v>
      </c>
      <c r="P3" s="83">
        <v>5.9301716469862001E-2</v>
      </c>
    </row>
    <row r="4" spans="1:24" ht="30" thickBot="1" x14ac:dyDescent="0.3">
      <c r="A4" s="5" t="s">
        <v>16</v>
      </c>
      <c r="B4" s="107">
        <v>10</v>
      </c>
      <c r="C4" s="108"/>
      <c r="D4" s="109"/>
      <c r="F4" s="18">
        <v>1.4745999999999999</v>
      </c>
      <c r="G4" s="18">
        <v>-0.57140000000000002</v>
      </c>
      <c r="H4" s="18">
        <v>0</v>
      </c>
      <c r="N4" s="82">
        <v>0</v>
      </c>
      <c r="O4" s="83">
        <v>2.8072693049087001E-2</v>
      </c>
      <c r="P4" s="83">
        <v>1.06098505771079</v>
      </c>
      <c r="S4" s="94" t="s">
        <v>69</v>
      </c>
      <c r="T4" s="94" t="s">
        <v>70</v>
      </c>
      <c r="U4" s="95">
        <v>1</v>
      </c>
    </row>
    <row r="5" spans="1:24" ht="20" thickBot="1" x14ac:dyDescent="0.3"/>
    <row r="6" spans="1:24" ht="20" thickBot="1" x14ac:dyDescent="0.3">
      <c r="A6" s="8" t="s">
        <v>12</v>
      </c>
      <c r="B6" s="107" t="s">
        <v>48</v>
      </c>
      <c r="C6" s="108"/>
      <c r="D6" s="109"/>
    </row>
    <row r="9" spans="1:24" ht="20" thickBot="1" x14ac:dyDescent="0.3"/>
    <row r="10" spans="1:24" x14ac:dyDescent="0.25">
      <c r="B10" s="102" t="s">
        <v>14</v>
      </c>
      <c r="C10" s="103"/>
      <c r="D10" s="104"/>
      <c r="F10" s="115" t="s">
        <v>17</v>
      </c>
      <c r="G10" s="116"/>
      <c r="H10" s="117"/>
      <c r="J10" s="115" t="s">
        <v>24</v>
      </c>
      <c r="K10" s="116"/>
      <c r="L10" s="117"/>
      <c r="N10" s="115" t="s">
        <v>10</v>
      </c>
      <c r="O10" s="116"/>
      <c r="P10" s="117"/>
      <c r="R10" s="112" t="s">
        <v>72</v>
      </c>
      <c r="S10" s="113"/>
      <c r="T10" s="114"/>
      <c r="V10" s="112" t="s">
        <v>73</v>
      </c>
      <c r="W10" s="113"/>
      <c r="X10" s="114"/>
    </row>
    <row r="11" spans="1:24" ht="20" thickBot="1" x14ac:dyDescent="0.3">
      <c r="B11" s="24" t="s">
        <v>0</v>
      </c>
      <c r="C11" s="25" t="s">
        <v>8</v>
      </c>
      <c r="D11" s="26" t="s">
        <v>9</v>
      </c>
      <c r="F11" s="46" t="s">
        <v>0</v>
      </c>
      <c r="G11" s="47" t="s">
        <v>8</v>
      </c>
      <c r="H11" s="48" t="s">
        <v>9</v>
      </c>
      <c r="J11" s="46" t="s">
        <v>5</v>
      </c>
      <c r="K11" s="47" t="s">
        <v>6</v>
      </c>
      <c r="L11" s="48" t="s">
        <v>7</v>
      </c>
      <c r="N11" s="46" t="s">
        <v>1</v>
      </c>
      <c r="O11" s="47" t="s">
        <v>2</v>
      </c>
      <c r="P11" s="48" t="s">
        <v>3</v>
      </c>
      <c r="R11" s="13" t="s">
        <v>63</v>
      </c>
      <c r="S11" s="14" t="s">
        <v>0</v>
      </c>
      <c r="T11" s="15" t="s">
        <v>64</v>
      </c>
      <c r="V11" s="13" t="s">
        <v>4</v>
      </c>
      <c r="W11" s="14" t="s">
        <v>66</v>
      </c>
      <c r="X11" s="15" t="s">
        <v>67</v>
      </c>
    </row>
    <row r="12" spans="1:24" ht="21" customHeight="1" x14ac:dyDescent="0.25">
      <c r="A12" s="92" t="s">
        <v>98</v>
      </c>
    </row>
    <row r="13" spans="1:24" x14ac:dyDescent="0.25">
      <c r="A13" s="79" t="s">
        <v>74</v>
      </c>
      <c r="B13" s="27"/>
      <c r="C13" s="27"/>
      <c r="D13" s="27"/>
      <c r="F13" s="20">
        <f t="shared" ref="F13:F36" si="0">IF($B$6="narrow",(B13/2^($B$4-8)-16)/219,B13/(2^$B$4-1))</f>
        <v>-7.3059360730593603E-2</v>
      </c>
      <c r="G13" s="20">
        <f t="shared" ref="G13:G36" si="1">IF($B$6="narrow",(C13/2^($B$4-8)-128)/224,(C13-2^($B$4-1))/(2^$B$4-1))</f>
        <v>-0.5714285714285714</v>
      </c>
      <c r="H13" s="20">
        <f t="shared" ref="H13:H36" si="2">IF($B$6="narrow",(D13/2^($B$4-8)-128)/224,(D13-2^($B$4-1))/(2^$B$4-1))</f>
        <v>-0.5714285714285714</v>
      </c>
      <c r="J13" s="20">
        <f t="array" ref="J13:L13">MMULT(F13:H13,$F$2:$H$4)</f>
        <v>-0.91568793215916489</v>
      </c>
      <c r="K13" s="20">
        <v>0.34751206784083494</v>
      </c>
      <c r="L13" s="20">
        <v>-1.1481450750163078</v>
      </c>
      <c r="N13" s="20">
        <f t="shared" ref="N13:N36" si="3">IF(J13&gt;0,10000 * POWER(MAX(POWER(J13,1/(2523/4096*128))-3424/4096,0) / (2413/4096*32-2392/4096*32*POWER(J13,1/(2523/4096*128))), 1/(2610/4096/4)),0)</f>
        <v>0</v>
      </c>
      <c r="O13" s="20">
        <f t="shared" ref="O13:O36" si="4">IF(K13&gt;0,10000 * POWER(MAX(POWER(K13,1/(2523/4096*128))-3424/4096,0) / (2413/4096*32-2392/4096*32*POWER(K13,1/(2523/4096*128))), 1/(2610/4096/4)),0)</f>
        <v>17.904299451925393</v>
      </c>
      <c r="P13" s="20">
        <f t="shared" ref="P13:P36" si="5">IF(L13&gt;0,10000 * POWER(MAX(POWER(L13,1/(2523/4096*128))-3424/4096,0) / (2413/4096*32-2392/4096*32*POWER(L13,1/(2523/4096*128))), 1/(2610/4096/4)),0)</f>
        <v>0</v>
      </c>
      <c r="R13" s="1" cm="1">
        <f t="array" ref="R13:T13">MMULT(N13:P13,$N$2:$P$4)</f>
        <v>4.7034632619340115</v>
      </c>
      <c r="S13" s="1">
        <v>12.139080500301796</v>
      </c>
      <c r="T13" s="1">
        <v>1.0617556896895852</v>
      </c>
      <c r="V13" s="3">
        <f>116*(S13/$U$4)^(1/3)-16</f>
        <v>250.59576922683021</v>
      </c>
      <c r="W13" s="3">
        <f t="shared" ref="W13" si="6">4*R13/(R13+15*S13+3*T13)</f>
        <v>9.9033342303415248E-2</v>
      </c>
      <c r="X13" s="3">
        <f t="shared" ref="X13" si="7">9*S13/(R13+15*S13+3*T13)</f>
        <v>0.57508493355739665</v>
      </c>
    </row>
    <row r="14" spans="1:24" x14ac:dyDescent="0.25">
      <c r="A14" s="79" t="s">
        <v>75</v>
      </c>
      <c r="B14" s="27"/>
      <c r="C14" s="27"/>
      <c r="D14" s="27"/>
      <c r="F14" s="20">
        <f t="shared" si="0"/>
        <v>-7.3059360730593603E-2</v>
      </c>
      <c r="G14" s="20">
        <f t="shared" si="1"/>
        <v>-0.5714285714285714</v>
      </c>
      <c r="H14" s="20">
        <f t="shared" si="2"/>
        <v>-0.5714285714285714</v>
      </c>
      <c r="J14" s="20">
        <f t="array" ref="J14:L14">MMULT(F14:H14,$F$2:$H$4)</f>
        <v>-0.91568793215916489</v>
      </c>
      <c r="K14" s="20">
        <v>0.34751206784083494</v>
      </c>
      <c r="L14" s="20">
        <v>-1.1481450750163078</v>
      </c>
      <c r="N14" s="20">
        <f t="shared" si="3"/>
        <v>0</v>
      </c>
      <c r="O14" s="20">
        <f t="shared" si="4"/>
        <v>17.904299451925393</v>
      </c>
      <c r="P14" s="20">
        <f t="shared" si="5"/>
        <v>0</v>
      </c>
      <c r="R14" s="1" cm="1">
        <f t="array" ref="R14:T14">MMULT(N14:P14,$N$2:$P$4)</f>
        <v>4.7034632619340115</v>
      </c>
      <c r="S14" s="1">
        <v>12.139080500301796</v>
      </c>
      <c r="T14" s="1">
        <v>1.0617556896895852</v>
      </c>
      <c r="V14" s="3">
        <f>116*(S14/$U$4)^(1/3)-16</f>
        <v>250.59576922683021</v>
      </c>
      <c r="W14" s="3">
        <f t="shared" ref="W14:W36" si="8">4*R14/(R14+15*S14+3*T14)</f>
        <v>9.9033342303415248E-2</v>
      </c>
      <c r="X14" s="3">
        <f t="shared" ref="X14:X36" si="9">9*S14/(R14+15*S14+3*T14)</f>
        <v>0.57508493355739665</v>
      </c>
    </row>
    <row r="15" spans="1:24" x14ac:dyDescent="0.25">
      <c r="A15" s="79" t="s">
        <v>76</v>
      </c>
      <c r="B15" s="27"/>
      <c r="C15" s="27"/>
      <c r="D15" s="27"/>
      <c r="F15" s="20">
        <f t="shared" si="0"/>
        <v>-7.3059360730593603E-2</v>
      </c>
      <c r="G15" s="20">
        <f t="shared" si="1"/>
        <v>-0.5714285714285714</v>
      </c>
      <c r="H15" s="20">
        <f t="shared" si="2"/>
        <v>-0.5714285714285714</v>
      </c>
      <c r="J15" s="20">
        <f t="array" ref="J15:L15">MMULT(F15:H15,$F$2:$H$4)</f>
        <v>-0.91568793215916489</v>
      </c>
      <c r="K15" s="20">
        <v>0.34751206784083494</v>
      </c>
      <c r="L15" s="20">
        <v>-1.1481450750163078</v>
      </c>
      <c r="N15" s="20">
        <f t="shared" si="3"/>
        <v>0</v>
      </c>
      <c r="O15" s="20">
        <f t="shared" si="4"/>
        <v>17.904299451925393</v>
      </c>
      <c r="P15" s="20">
        <f t="shared" si="5"/>
        <v>0</v>
      </c>
      <c r="R15" s="1" cm="1">
        <f t="array" ref="R15:T15">MMULT(N15:P15,$N$2:$P$4)</f>
        <v>4.7034632619340115</v>
      </c>
      <c r="S15" s="1">
        <v>12.139080500301796</v>
      </c>
      <c r="T15" s="1">
        <v>1.0617556896895852</v>
      </c>
      <c r="V15" s="3">
        <f t="shared" ref="V15:V36" si="10">116*(S15/$U$4)^(1/3)-16</f>
        <v>250.59576922683021</v>
      </c>
      <c r="W15" s="3">
        <f t="shared" si="8"/>
        <v>9.9033342303415248E-2</v>
      </c>
      <c r="X15" s="3">
        <f t="shared" si="9"/>
        <v>0.57508493355739665</v>
      </c>
    </row>
    <row r="16" spans="1:24" x14ac:dyDescent="0.25">
      <c r="A16" s="79" t="s">
        <v>77</v>
      </c>
      <c r="B16" s="27"/>
      <c r="C16" s="27"/>
      <c r="D16" s="27"/>
      <c r="F16" s="20">
        <f t="shared" si="0"/>
        <v>-7.3059360730593603E-2</v>
      </c>
      <c r="G16" s="20">
        <f t="shared" si="1"/>
        <v>-0.5714285714285714</v>
      </c>
      <c r="H16" s="20">
        <f t="shared" si="2"/>
        <v>-0.5714285714285714</v>
      </c>
      <c r="J16" s="20">
        <f t="array" ref="J16:L16">MMULT(F16:H16,$F$2:$H$4)</f>
        <v>-0.91568793215916489</v>
      </c>
      <c r="K16" s="20">
        <v>0.34751206784083494</v>
      </c>
      <c r="L16" s="20">
        <v>-1.1481450750163078</v>
      </c>
      <c r="N16" s="20">
        <f t="shared" si="3"/>
        <v>0</v>
      </c>
      <c r="O16" s="20">
        <f t="shared" si="4"/>
        <v>17.904299451925393</v>
      </c>
      <c r="P16" s="20">
        <f t="shared" si="5"/>
        <v>0</v>
      </c>
      <c r="R16" s="1" cm="1">
        <f t="array" ref="R16:T16">MMULT(N16:P16,$N$2:$P$4)</f>
        <v>4.7034632619340115</v>
      </c>
      <c r="S16" s="1">
        <v>12.139080500301796</v>
      </c>
      <c r="T16" s="1">
        <v>1.0617556896895852</v>
      </c>
      <c r="V16" s="3">
        <f t="shared" si="10"/>
        <v>250.59576922683021</v>
      </c>
      <c r="W16" s="3">
        <f t="shared" si="8"/>
        <v>9.9033342303415248E-2</v>
      </c>
      <c r="X16" s="3">
        <f t="shared" si="9"/>
        <v>0.57508493355739665</v>
      </c>
    </row>
    <row r="17" spans="1:24" x14ac:dyDescent="0.25">
      <c r="A17" s="79" t="s">
        <v>78</v>
      </c>
      <c r="F17" s="20">
        <f t="shared" si="0"/>
        <v>-7.3059360730593603E-2</v>
      </c>
      <c r="G17" s="20">
        <f t="shared" si="1"/>
        <v>-0.5714285714285714</v>
      </c>
      <c r="H17" s="20">
        <f t="shared" si="2"/>
        <v>-0.5714285714285714</v>
      </c>
      <c r="J17" s="20">
        <f t="array" ref="J17:L17">MMULT(F17:H17,$F$2:$H$4)</f>
        <v>-0.91568793215916489</v>
      </c>
      <c r="K17" s="20">
        <v>0.34751206784083494</v>
      </c>
      <c r="L17" s="20">
        <v>-1.1481450750163078</v>
      </c>
      <c r="N17" s="20">
        <f t="shared" si="3"/>
        <v>0</v>
      </c>
      <c r="O17" s="20">
        <f t="shared" si="4"/>
        <v>17.904299451925393</v>
      </c>
      <c r="P17" s="20">
        <f t="shared" si="5"/>
        <v>0</v>
      </c>
      <c r="R17" s="1" cm="1">
        <f t="array" ref="R17:T17">MMULT(N17:P17,$N$2:$P$4)</f>
        <v>4.7034632619340115</v>
      </c>
      <c r="S17" s="1">
        <v>12.139080500301796</v>
      </c>
      <c r="T17" s="1">
        <v>1.0617556896895852</v>
      </c>
      <c r="V17" s="3">
        <f t="shared" si="10"/>
        <v>250.59576922683021</v>
      </c>
      <c r="W17" s="3">
        <f t="shared" si="8"/>
        <v>9.9033342303415248E-2</v>
      </c>
      <c r="X17" s="3">
        <f t="shared" si="9"/>
        <v>0.57508493355739665</v>
      </c>
    </row>
    <row r="18" spans="1:24" x14ac:dyDescent="0.25">
      <c r="A18" s="79" t="s">
        <v>79</v>
      </c>
      <c r="F18" s="20">
        <f t="shared" si="0"/>
        <v>-7.3059360730593603E-2</v>
      </c>
      <c r="G18" s="20">
        <f t="shared" si="1"/>
        <v>-0.5714285714285714</v>
      </c>
      <c r="H18" s="20">
        <f t="shared" si="2"/>
        <v>-0.5714285714285714</v>
      </c>
      <c r="J18" s="20">
        <f t="array" ref="J18:L18">MMULT(F18:H18,$F$2:$H$4)</f>
        <v>-0.91568793215916489</v>
      </c>
      <c r="K18" s="20">
        <v>0.34751206784083494</v>
      </c>
      <c r="L18" s="20">
        <v>-1.1481450750163078</v>
      </c>
      <c r="N18" s="20">
        <f t="shared" si="3"/>
        <v>0</v>
      </c>
      <c r="O18" s="20">
        <f t="shared" si="4"/>
        <v>17.904299451925393</v>
      </c>
      <c r="P18" s="20">
        <f t="shared" si="5"/>
        <v>0</v>
      </c>
      <c r="R18" s="1" cm="1">
        <f t="array" ref="R18:T18">MMULT(N18:P18,$N$2:$P$4)</f>
        <v>4.7034632619340115</v>
      </c>
      <c r="S18" s="1">
        <v>12.139080500301796</v>
      </c>
      <c r="T18" s="1">
        <v>1.0617556896895852</v>
      </c>
      <c r="V18" s="3">
        <f t="shared" si="10"/>
        <v>250.59576922683021</v>
      </c>
      <c r="W18" s="3">
        <f t="shared" si="8"/>
        <v>9.9033342303415248E-2</v>
      </c>
      <c r="X18" s="3">
        <f t="shared" si="9"/>
        <v>0.57508493355739665</v>
      </c>
    </row>
    <row r="19" spans="1:24" x14ac:dyDescent="0.25">
      <c r="A19" s="79" t="s">
        <v>80</v>
      </c>
      <c r="F19" s="20">
        <f t="shared" si="0"/>
        <v>-7.3059360730593603E-2</v>
      </c>
      <c r="G19" s="20">
        <f t="shared" si="1"/>
        <v>-0.5714285714285714</v>
      </c>
      <c r="H19" s="20">
        <f t="shared" si="2"/>
        <v>-0.5714285714285714</v>
      </c>
      <c r="J19" s="20">
        <f t="array" ref="J19:L19">MMULT(F19:H19,$F$2:$H$4)</f>
        <v>-0.91568793215916489</v>
      </c>
      <c r="K19" s="20">
        <v>0.34751206784083494</v>
      </c>
      <c r="L19" s="20">
        <v>-1.1481450750163078</v>
      </c>
      <c r="N19" s="20">
        <f t="shared" si="3"/>
        <v>0</v>
      </c>
      <c r="O19" s="20">
        <f t="shared" si="4"/>
        <v>17.904299451925393</v>
      </c>
      <c r="P19" s="20">
        <f t="shared" si="5"/>
        <v>0</v>
      </c>
      <c r="R19" s="1" cm="1">
        <f t="array" ref="R19:T19">MMULT(N19:P19,$N$2:$P$4)</f>
        <v>4.7034632619340115</v>
      </c>
      <c r="S19" s="1">
        <v>12.139080500301796</v>
      </c>
      <c r="T19" s="1">
        <v>1.0617556896895852</v>
      </c>
      <c r="V19" s="3">
        <f t="shared" si="10"/>
        <v>250.59576922683021</v>
      </c>
      <c r="W19" s="3">
        <f t="shared" si="8"/>
        <v>9.9033342303415248E-2</v>
      </c>
      <c r="X19" s="3">
        <f t="shared" si="9"/>
        <v>0.57508493355739665</v>
      </c>
    </row>
    <row r="20" spans="1:24" x14ac:dyDescent="0.25">
      <c r="A20" s="79" t="s">
        <v>81</v>
      </c>
      <c r="F20" s="20">
        <f t="shared" si="0"/>
        <v>-7.3059360730593603E-2</v>
      </c>
      <c r="G20" s="20">
        <f t="shared" si="1"/>
        <v>-0.5714285714285714</v>
      </c>
      <c r="H20" s="20">
        <f t="shared" si="2"/>
        <v>-0.5714285714285714</v>
      </c>
      <c r="J20" s="20">
        <f t="array" ref="J20:L20">MMULT(F20:H20,$F$2:$H$4)</f>
        <v>-0.91568793215916489</v>
      </c>
      <c r="K20" s="20">
        <v>0.34751206784083494</v>
      </c>
      <c r="L20" s="20">
        <v>-1.1481450750163078</v>
      </c>
      <c r="N20" s="20">
        <f t="shared" si="3"/>
        <v>0</v>
      </c>
      <c r="O20" s="20">
        <f t="shared" si="4"/>
        <v>17.904299451925393</v>
      </c>
      <c r="P20" s="20">
        <f t="shared" si="5"/>
        <v>0</v>
      </c>
      <c r="R20" s="1" cm="1">
        <f t="array" ref="R20:T20">MMULT(N20:P20,$N$2:$P$4)</f>
        <v>4.7034632619340115</v>
      </c>
      <c r="S20" s="1">
        <v>12.139080500301796</v>
      </c>
      <c r="T20" s="1">
        <v>1.0617556896895852</v>
      </c>
      <c r="V20" s="3">
        <f t="shared" si="10"/>
        <v>250.59576922683021</v>
      </c>
      <c r="W20" s="3">
        <f t="shared" si="8"/>
        <v>9.9033342303415248E-2</v>
      </c>
      <c r="X20" s="3">
        <f t="shared" si="9"/>
        <v>0.57508493355739665</v>
      </c>
    </row>
    <row r="21" spans="1:24" x14ac:dyDescent="0.25">
      <c r="A21" s="79" t="s">
        <v>82</v>
      </c>
      <c r="F21" s="20">
        <f t="shared" si="0"/>
        <v>-7.3059360730593603E-2</v>
      </c>
      <c r="G21" s="20">
        <f t="shared" si="1"/>
        <v>-0.5714285714285714</v>
      </c>
      <c r="H21" s="20">
        <f t="shared" si="2"/>
        <v>-0.5714285714285714</v>
      </c>
      <c r="J21" s="20">
        <f t="array" ref="J21:L21">MMULT(F21:H21,$F$2:$H$4)</f>
        <v>-0.91568793215916489</v>
      </c>
      <c r="K21" s="20">
        <v>0.34751206784083494</v>
      </c>
      <c r="L21" s="20">
        <v>-1.1481450750163078</v>
      </c>
      <c r="N21" s="20">
        <f t="shared" si="3"/>
        <v>0</v>
      </c>
      <c r="O21" s="20">
        <f t="shared" si="4"/>
        <v>17.904299451925393</v>
      </c>
      <c r="P21" s="20">
        <f t="shared" si="5"/>
        <v>0</v>
      </c>
      <c r="R21" s="1" cm="1">
        <f t="array" ref="R21:T21">MMULT(N21:P21,$N$2:$P$4)</f>
        <v>4.7034632619340115</v>
      </c>
      <c r="S21" s="1">
        <v>12.139080500301796</v>
      </c>
      <c r="T21" s="1">
        <v>1.0617556896895852</v>
      </c>
      <c r="V21" s="3">
        <f t="shared" si="10"/>
        <v>250.59576922683021</v>
      </c>
      <c r="W21" s="3">
        <f t="shared" si="8"/>
        <v>9.9033342303415248E-2</v>
      </c>
      <c r="X21" s="3">
        <f t="shared" si="9"/>
        <v>0.57508493355739665</v>
      </c>
    </row>
    <row r="22" spans="1:24" x14ac:dyDescent="0.25">
      <c r="A22" s="79" t="s">
        <v>83</v>
      </c>
      <c r="F22" s="20">
        <f t="shared" si="0"/>
        <v>-7.3059360730593603E-2</v>
      </c>
      <c r="G22" s="20">
        <f t="shared" si="1"/>
        <v>-0.5714285714285714</v>
      </c>
      <c r="H22" s="20">
        <f t="shared" si="2"/>
        <v>-0.5714285714285714</v>
      </c>
      <c r="J22" s="20">
        <f t="array" ref="J22:L22">MMULT(F22:H22,$F$2:$H$4)</f>
        <v>-0.91568793215916489</v>
      </c>
      <c r="K22" s="20">
        <v>0.34751206784083494</v>
      </c>
      <c r="L22" s="20">
        <v>-1.1481450750163078</v>
      </c>
      <c r="N22" s="20">
        <f t="shared" si="3"/>
        <v>0</v>
      </c>
      <c r="O22" s="20">
        <f t="shared" si="4"/>
        <v>17.904299451925393</v>
      </c>
      <c r="P22" s="20">
        <f t="shared" si="5"/>
        <v>0</v>
      </c>
      <c r="R22" s="1" cm="1">
        <f t="array" ref="R22:T22">MMULT(N22:P22,$N$2:$P$4)</f>
        <v>4.7034632619340115</v>
      </c>
      <c r="S22" s="1">
        <v>12.139080500301796</v>
      </c>
      <c r="T22" s="1">
        <v>1.0617556896895852</v>
      </c>
      <c r="V22" s="3">
        <f t="shared" si="10"/>
        <v>250.59576922683021</v>
      </c>
      <c r="W22" s="3">
        <f t="shared" si="8"/>
        <v>9.9033342303415248E-2</v>
      </c>
      <c r="X22" s="3">
        <f t="shared" si="9"/>
        <v>0.57508493355739665</v>
      </c>
    </row>
    <row r="23" spans="1:24" x14ac:dyDescent="0.25">
      <c r="A23" s="79" t="s">
        <v>84</v>
      </c>
      <c r="F23" s="20">
        <f t="shared" si="0"/>
        <v>-7.3059360730593603E-2</v>
      </c>
      <c r="G23" s="20">
        <f t="shared" si="1"/>
        <v>-0.5714285714285714</v>
      </c>
      <c r="H23" s="20">
        <f t="shared" si="2"/>
        <v>-0.5714285714285714</v>
      </c>
      <c r="J23" s="20">
        <f t="array" ref="J23:L23">MMULT(F23:H23,$F$2:$H$4)</f>
        <v>-0.91568793215916489</v>
      </c>
      <c r="K23" s="20">
        <v>0.34751206784083494</v>
      </c>
      <c r="L23" s="20">
        <v>-1.1481450750163078</v>
      </c>
      <c r="N23" s="20">
        <f t="shared" si="3"/>
        <v>0</v>
      </c>
      <c r="O23" s="20">
        <f t="shared" si="4"/>
        <v>17.904299451925393</v>
      </c>
      <c r="P23" s="20">
        <f t="shared" si="5"/>
        <v>0</v>
      </c>
      <c r="R23" s="1" cm="1">
        <f t="array" ref="R23:T23">MMULT(N23:P23,$N$2:$P$4)</f>
        <v>4.7034632619340115</v>
      </c>
      <c r="S23" s="1">
        <v>12.139080500301796</v>
      </c>
      <c r="T23" s="1">
        <v>1.0617556896895852</v>
      </c>
      <c r="V23" s="3">
        <f t="shared" si="10"/>
        <v>250.59576922683021</v>
      </c>
      <c r="W23" s="3">
        <f t="shared" si="8"/>
        <v>9.9033342303415248E-2</v>
      </c>
      <c r="X23" s="3">
        <f t="shared" si="9"/>
        <v>0.57508493355739665</v>
      </c>
    </row>
    <row r="24" spans="1:24" x14ac:dyDescent="0.25">
      <c r="A24" s="79" t="s">
        <v>85</v>
      </c>
      <c r="F24" s="20">
        <f t="shared" si="0"/>
        <v>-7.3059360730593603E-2</v>
      </c>
      <c r="G24" s="20">
        <f t="shared" si="1"/>
        <v>-0.5714285714285714</v>
      </c>
      <c r="H24" s="20">
        <f t="shared" si="2"/>
        <v>-0.5714285714285714</v>
      </c>
      <c r="J24" s="20">
        <f t="array" ref="J24:L24">MMULT(F24:H24,$F$2:$H$4)</f>
        <v>-0.91568793215916489</v>
      </c>
      <c r="K24" s="20">
        <v>0.34751206784083494</v>
      </c>
      <c r="L24" s="20">
        <v>-1.1481450750163078</v>
      </c>
      <c r="N24" s="20">
        <f t="shared" si="3"/>
        <v>0</v>
      </c>
      <c r="O24" s="20">
        <f t="shared" si="4"/>
        <v>17.904299451925393</v>
      </c>
      <c r="P24" s="20">
        <f t="shared" si="5"/>
        <v>0</v>
      </c>
      <c r="R24" s="1" cm="1">
        <f t="array" ref="R24:T24">MMULT(N24:P24,$N$2:$P$4)</f>
        <v>4.7034632619340115</v>
      </c>
      <c r="S24" s="1">
        <v>12.139080500301796</v>
      </c>
      <c r="T24" s="1">
        <v>1.0617556896895852</v>
      </c>
      <c r="V24" s="3">
        <f t="shared" si="10"/>
        <v>250.59576922683021</v>
      </c>
      <c r="W24" s="3">
        <f t="shared" si="8"/>
        <v>9.9033342303415248E-2</v>
      </c>
      <c r="X24" s="3">
        <f t="shared" si="9"/>
        <v>0.57508493355739665</v>
      </c>
    </row>
    <row r="25" spans="1:24" x14ac:dyDescent="0.25">
      <c r="A25" s="79" t="s">
        <v>86</v>
      </c>
      <c r="F25" s="20">
        <f t="shared" si="0"/>
        <v>-7.3059360730593603E-2</v>
      </c>
      <c r="G25" s="20">
        <f t="shared" si="1"/>
        <v>-0.5714285714285714</v>
      </c>
      <c r="H25" s="20">
        <f t="shared" si="2"/>
        <v>-0.5714285714285714</v>
      </c>
      <c r="J25" s="20">
        <f t="array" ref="J25:L25">MMULT(F25:H25,$F$2:$H$4)</f>
        <v>-0.91568793215916489</v>
      </c>
      <c r="K25" s="20">
        <v>0.34751206784083494</v>
      </c>
      <c r="L25" s="20">
        <v>-1.1481450750163078</v>
      </c>
      <c r="N25" s="20">
        <f t="shared" si="3"/>
        <v>0</v>
      </c>
      <c r="O25" s="20">
        <f t="shared" si="4"/>
        <v>17.904299451925393</v>
      </c>
      <c r="P25" s="20">
        <f t="shared" si="5"/>
        <v>0</v>
      </c>
      <c r="R25" s="1" cm="1">
        <f t="array" ref="R25:T25">MMULT(N25:P25,$N$2:$P$4)</f>
        <v>4.7034632619340115</v>
      </c>
      <c r="S25" s="1">
        <v>12.139080500301796</v>
      </c>
      <c r="T25" s="1">
        <v>1.0617556896895852</v>
      </c>
      <c r="V25" s="3">
        <f t="shared" si="10"/>
        <v>250.59576922683021</v>
      </c>
      <c r="W25" s="3">
        <f t="shared" si="8"/>
        <v>9.9033342303415248E-2</v>
      </c>
      <c r="X25" s="3">
        <f t="shared" si="9"/>
        <v>0.57508493355739665</v>
      </c>
    </row>
    <row r="26" spans="1:24" x14ac:dyDescent="0.25">
      <c r="A26" s="79" t="s">
        <v>87</v>
      </c>
      <c r="F26" s="20">
        <f t="shared" si="0"/>
        <v>-7.3059360730593603E-2</v>
      </c>
      <c r="G26" s="20">
        <f t="shared" si="1"/>
        <v>-0.5714285714285714</v>
      </c>
      <c r="H26" s="20">
        <f t="shared" si="2"/>
        <v>-0.5714285714285714</v>
      </c>
      <c r="J26" s="20">
        <f t="array" ref="J26:L26">MMULT(F26:H26,$F$2:$H$4)</f>
        <v>-0.91568793215916489</v>
      </c>
      <c r="K26" s="20">
        <v>0.34751206784083494</v>
      </c>
      <c r="L26" s="20">
        <v>-1.1481450750163078</v>
      </c>
      <c r="N26" s="20">
        <f t="shared" si="3"/>
        <v>0</v>
      </c>
      <c r="O26" s="20">
        <f t="shared" si="4"/>
        <v>17.904299451925393</v>
      </c>
      <c r="P26" s="20">
        <f t="shared" si="5"/>
        <v>0</v>
      </c>
      <c r="R26" s="1" cm="1">
        <f t="array" ref="R26:T26">MMULT(N26:P26,$N$2:$P$4)</f>
        <v>4.7034632619340115</v>
      </c>
      <c r="S26" s="1">
        <v>12.139080500301796</v>
      </c>
      <c r="T26" s="1">
        <v>1.0617556896895852</v>
      </c>
      <c r="V26" s="3">
        <f t="shared" si="10"/>
        <v>250.59576922683021</v>
      </c>
      <c r="W26" s="3">
        <f t="shared" si="8"/>
        <v>9.9033342303415248E-2</v>
      </c>
      <c r="X26" s="3">
        <f t="shared" si="9"/>
        <v>0.57508493355739665</v>
      </c>
    </row>
    <row r="27" spans="1:24" x14ac:dyDescent="0.25">
      <c r="A27" s="79" t="s">
        <v>88</v>
      </c>
      <c r="F27" s="20">
        <f t="shared" si="0"/>
        <v>-7.3059360730593603E-2</v>
      </c>
      <c r="G27" s="20">
        <f t="shared" si="1"/>
        <v>-0.5714285714285714</v>
      </c>
      <c r="H27" s="20">
        <f t="shared" si="2"/>
        <v>-0.5714285714285714</v>
      </c>
      <c r="J27" s="20">
        <f t="array" ref="J27:L27">MMULT(F27:H27,$F$2:$H$4)</f>
        <v>-0.91568793215916489</v>
      </c>
      <c r="K27" s="20">
        <v>0.34751206784083494</v>
      </c>
      <c r="L27" s="20">
        <v>-1.1481450750163078</v>
      </c>
      <c r="N27" s="20">
        <f t="shared" si="3"/>
        <v>0</v>
      </c>
      <c r="O27" s="20">
        <f t="shared" si="4"/>
        <v>17.904299451925393</v>
      </c>
      <c r="P27" s="20">
        <f t="shared" si="5"/>
        <v>0</v>
      </c>
      <c r="R27" s="1" cm="1">
        <f t="array" ref="R27:T27">MMULT(N27:P27,$N$2:$P$4)</f>
        <v>4.7034632619340115</v>
      </c>
      <c r="S27" s="1">
        <v>12.139080500301796</v>
      </c>
      <c r="T27" s="1">
        <v>1.0617556896895852</v>
      </c>
      <c r="V27" s="3">
        <f t="shared" si="10"/>
        <v>250.59576922683021</v>
      </c>
      <c r="W27" s="3">
        <f t="shared" si="8"/>
        <v>9.9033342303415248E-2</v>
      </c>
      <c r="X27" s="3">
        <f t="shared" si="9"/>
        <v>0.57508493355739665</v>
      </c>
    </row>
    <row r="28" spans="1:24" x14ac:dyDescent="0.25">
      <c r="A28" s="79" t="s">
        <v>89</v>
      </c>
      <c r="F28" s="20">
        <f t="shared" si="0"/>
        <v>-7.3059360730593603E-2</v>
      </c>
      <c r="G28" s="20">
        <f t="shared" si="1"/>
        <v>-0.5714285714285714</v>
      </c>
      <c r="H28" s="20">
        <f t="shared" si="2"/>
        <v>-0.5714285714285714</v>
      </c>
      <c r="J28" s="20">
        <f t="array" ref="J28:L28">MMULT(F28:H28,$F$2:$H$4)</f>
        <v>-0.91568793215916489</v>
      </c>
      <c r="K28" s="20">
        <v>0.34751206784083494</v>
      </c>
      <c r="L28" s="20">
        <v>-1.1481450750163078</v>
      </c>
      <c r="N28" s="20">
        <f t="shared" si="3"/>
        <v>0</v>
      </c>
      <c r="O28" s="20">
        <f t="shared" si="4"/>
        <v>17.904299451925393</v>
      </c>
      <c r="P28" s="20">
        <f t="shared" si="5"/>
        <v>0</v>
      </c>
      <c r="R28" s="1" cm="1">
        <f t="array" ref="R28:T28">MMULT(N28:P28,$N$2:$P$4)</f>
        <v>4.7034632619340115</v>
      </c>
      <c r="S28" s="1">
        <v>12.139080500301796</v>
      </c>
      <c r="T28" s="1">
        <v>1.0617556896895852</v>
      </c>
      <c r="V28" s="3">
        <f t="shared" si="10"/>
        <v>250.59576922683021</v>
      </c>
      <c r="W28" s="3">
        <f t="shared" si="8"/>
        <v>9.9033342303415248E-2</v>
      </c>
      <c r="X28" s="3">
        <f t="shared" si="9"/>
        <v>0.57508493355739665</v>
      </c>
    </row>
    <row r="29" spans="1:24" x14ac:dyDescent="0.25">
      <c r="A29" s="79" t="s">
        <v>90</v>
      </c>
      <c r="F29" s="20">
        <f t="shared" si="0"/>
        <v>-7.3059360730593603E-2</v>
      </c>
      <c r="G29" s="20">
        <f t="shared" si="1"/>
        <v>-0.5714285714285714</v>
      </c>
      <c r="H29" s="20">
        <f t="shared" si="2"/>
        <v>-0.5714285714285714</v>
      </c>
      <c r="J29" s="20">
        <f t="array" ref="J29:L29">MMULT(F29:H29,$F$2:$H$4)</f>
        <v>-0.91568793215916489</v>
      </c>
      <c r="K29" s="20">
        <v>0.34751206784083494</v>
      </c>
      <c r="L29" s="20">
        <v>-1.1481450750163078</v>
      </c>
      <c r="N29" s="20">
        <f t="shared" si="3"/>
        <v>0</v>
      </c>
      <c r="O29" s="20">
        <f t="shared" si="4"/>
        <v>17.904299451925393</v>
      </c>
      <c r="P29" s="20">
        <f t="shared" si="5"/>
        <v>0</v>
      </c>
      <c r="R29" s="1" cm="1">
        <f t="array" ref="R29:T29">MMULT(N29:P29,$N$2:$P$4)</f>
        <v>4.7034632619340115</v>
      </c>
      <c r="S29" s="1">
        <v>12.139080500301796</v>
      </c>
      <c r="T29" s="1">
        <v>1.0617556896895852</v>
      </c>
      <c r="V29" s="3">
        <f t="shared" si="10"/>
        <v>250.59576922683021</v>
      </c>
      <c r="W29" s="3">
        <f t="shared" si="8"/>
        <v>9.9033342303415248E-2</v>
      </c>
      <c r="X29" s="3">
        <f t="shared" si="9"/>
        <v>0.57508493355739665</v>
      </c>
    </row>
    <row r="30" spans="1:24" x14ac:dyDescent="0.25">
      <c r="A30" s="79" t="s">
        <v>91</v>
      </c>
      <c r="F30" s="20">
        <f t="shared" si="0"/>
        <v>-7.3059360730593603E-2</v>
      </c>
      <c r="G30" s="20">
        <f t="shared" si="1"/>
        <v>-0.5714285714285714</v>
      </c>
      <c r="H30" s="20">
        <f t="shared" si="2"/>
        <v>-0.5714285714285714</v>
      </c>
      <c r="J30" s="20">
        <f t="array" ref="J30:L30">MMULT(F30:H30,$F$2:$H$4)</f>
        <v>-0.91568793215916489</v>
      </c>
      <c r="K30" s="20">
        <v>0.34751206784083494</v>
      </c>
      <c r="L30" s="20">
        <v>-1.1481450750163078</v>
      </c>
      <c r="N30" s="20">
        <f t="shared" si="3"/>
        <v>0</v>
      </c>
      <c r="O30" s="20">
        <f t="shared" si="4"/>
        <v>17.904299451925393</v>
      </c>
      <c r="P30" s="20">
        <f t="shared" si="5"/>
        <v>0</v>
      </c>
      <c r="R30" s="1" cm="1">
        <f t="array" ref="R30:T30">MMULT(N30:P30,$N$2:$P$4)</f>
        <v>4.7034632619340115</v>
      </c>
      <c r="S30" s="1">
        <v>12.139080500301796</v>
      </c>
      <c r="T30" s="1">
        <v>1.0617556896895852</v>
      </c>
      <c r="V30" s="3">
        <f t="shared" si="10"/>
        <v>250.59576922683021</v>
      </c>
      <c r="W30" s="3">
        <f t="shared" si="8"/>
        <v>9.9033342303415248E-2</v>
      </c>
      <c r="X30" s="3">
        <f t="shared" si="9"/>
        <v>0.57508493355739665</v>
      </c>
    </row>
    <row r="31" spans="1:24" x14ac:dyDescent="0.25">
      <c r="A31" s="79" t="s">
        <v>92</v>
      </c>
      <c r="B31" s="23">
        <v>780</v>
      </c>
      <c r="C31" s="23">
        <v>512</v>
      </c>
      <c r="D31" s="23">
        <v>512</v>
      </c>
      <c r="F31" s="20">
        <f t="shared" si="0"/>
        <v>0.81735159817351599</v>
      </c>
      <c r="G31" s="20">
        <f t="shared" si="1"/>
        <v>0</v>
      </c>
      <c r="H31" s="20">
        <f t="shared" si="2"/>
        <v>0</v>
      </c>
      <c r="J31" s="20">
        <f t="array" ref="J31:L31">MMULT(F31:H31,$F$2:$H$4)</f>
        <v>0.81735159817351599</v>
      </c>
      <c r="K31" s="20">
        <v>0.81735159817351599</v>
      </c>
      <c r="L31" s="20">
        <v>0.81735159817351599</v>
      </c>
      <c r="N31" s="20">
        <f t="shared" si="3"/>
        <v>1823.4030064745666</v>
      </c>
      <c r="O31" s="20">
        <f t="shared" si="4"/>
        <v>1823.4030064745666</v>
      </c>
      <c r="P31" s="20">
        <f t="shared" si="5"/>
        <v>1823.4030064745666</v>
      </c>
      <c r="R31" s="1" cm="1">
        <f t="array" ref="R31:T31">MMULT(N31:P31,$N$2:$P$4)</f>
        <v>1640.4395766535965</v>
      </c>
      <c r="S31" s="1">
        <v>1551.1464516831447</v>
      </c>
      <c r="T31" s="1">
        <v>2350.6723500054027</v>
      </c>
      <c r="V31" s="3">
        <f t="shared" si="10"/>
        <v>1326.7925522961398</v>
      </c>
      <c r="W31" s="3">
        <f t="shared" si="8"/>
        <v>0.20531381314106503</v>
      </c>
      <c r="X31" s="3">
        <f t="shared" si="9"/>
        <v>0.43681068407052703</v>
      </c>
    </row>
    <row r="32" spans="1:24" x14ac:dyDescent="0.25">
      <c r="A32" s="79" t="s">
        <v>93</v>
      </c>
      <c r="F32" s="20">
        <f t="shared" si="0"/>
        <v>-7.3059360730593603E-2</v>
      </c>
      <c r="G32" s="20">
        <f t="shared" si="1"/>
        <v>-0.5714285714285714</v>
      </c>
      <c r="H32" s="20">
        <f t="shared" si="2"/>
        <v>-0.5714285714285714</v>
      </c>
      <c r="J32" s="20">
        <f t="array" ref="J32:L32">MMULT(F32:H32,$F$2:$H$4)</f>
        <v>-0.91568793215916489</v>
      </c>
      <c r="K32" s="20">
        <v>0.34751206784083494</v>
      </c>
      <c r="L32" s="20">
        <v>-1.1481450750163078</v>
      </c>
      <c r="N32" s="20">
        <f t="shared" si="3"/>
        <v>0</v>
      </c>
      <c r="O32" s="20">
        <f t="shared" si="4"/>
        <v>17.904299451925393</v>
      </c>
      <c r="P32" s="20">
        <f t="shared" si="5"/>
        <v>0</v>
      </c>
      <c r="R32" s="1" cm="1">
        <f t="array" ref="R32:T32">MMULT(N32:P32,$N$2:$P$4)</f>
        <v>4.7034632619340115</v>
      </c>
      <c r="S32" s="1">
        <v>12.139080500301796</v>
      </c>
      <c r="T32" s="1">
        <v>1.0617556896895852</v>
      </c>
      <c r="V32" s="3">
        <f t="shared" si="10"/>
        <v>250.59576922683021</v>
      </c>
      <c r="W32" s="3">
        <f t="shared" si="8"/>
        <v>9.9033342303415248E-2</v>
      </c>
      <c r="X32" s="3">
        <f t="shared" si="9"/>
        <v>0.57508493355739665</v>
      </c>
    </row>
    <row r="33" spans="1:24" x14ac:dyDescent="0.25">
      <c r="A33" s="79" t="s">
        <v>94</v>
      </c>
      <c r="F33" s="20">
        <f t="shared" si="0"/>
        <v>-7.3059360730593603E-2</v>
      </c>
      <c r="G33" s="20">
        <f t="shared" si="1"/>
        <v>-0.5714285714285714</v>
      </c>
      <c r="H33" s="20">
        <f t="shared" si="2"/>
        <v>-0.5714285714285714</v>
      </c>
      <c r="J33" s="20">
        <f t="array" ref="J33:L33">MMULT(F33:H33,$F$2:$H$4)</f>
        <v>-0.91568793215916489</v>
      </c>
      <c r="K33" s="20">
        <v>0.34751206784083494</v>
      </c>
      <c r="L33" s="20">
        <v>-1.1481450750163078</v>
      </c>
      <c r="N33" s="20">
        <f t="shared" si="3"/>
        <v>0</v>
      </c>
      <c r="O33" s="20">
        <f t="shared" si="4"/>
        <v>17.904299451925393</v>
      </c>
      <c r="P33" s="20">
        <f t="shared" si="5"/>
        <v>0</v>
      </c>
      <c r="R33" s="1" cm="1">
        <f t="array" ref="R33:T33">MMULT(N33:P33,$N$2:$P$4)</f>
        <v>4.7034632619340115</v>
      </c>
      <c r="S33" s="1">
        <v>12.139080500301796</v>
      </c>
      <c r="T33" s="1">
        <v>1.0617556896895852</v>
      </c>
      <c r="V33" s="3">
        <f t="shared" si="10"/>
        <v>250.59576922683021</v>
      </c>
      <c r="W33" s="3">
        <f t="shared" si="8"/>
        <v>9.9033342303415248E-2</v>
      </c>
      <c r="X33" s="3">
        <f t="shared" si="9"/>
        <v>0.57508493355739665</v>
      </c>
    </row>
    <row r="34" spans="1:24" x14ac:dyDescent="0.25">
      <c r="A34" s="79" t="s">
        <v>95</v>
      </c>
      <c r="F34" s="20">
        <f t="shared" si="0"/>
        <v>-7.3059360730593603E-2</v>
      </c>
      <c r="G34" s="20">
        <f t="shared" si="1"/>
        <v>-0.5714285714285714</v>
      </c>
      <c r="H34" s="20">
        <f t="shared" si="2"/>
        <v>-0.5714285714285714</v>
      </c>
      <c r="J34" s="20">
        <f t="array" ref="J34:L34">MMULT(F34:H34,$F$2:$H$4)</f>
        <v>-0.91568793215916489</v>
      </c>
      <c r="K34" s="20">
        <v>0.34751206784083494</v>
      </c>
      <c r="L34" s="20">
        <v>-1.1481450750163078</v>
      </c>
      <c r="N34" s="20">
        <f t="shared" si="3"/>
        <v>0</v>
      </c>
      <c r="O34" s="20">
        <f t="shared" si="4"/>
        <v>17.904299451925393</v>
      </c>
      <c r="P34" s="20">
        <f t="shared" si="5"/>
        <v>0</v>
      </c>
      <c r="R34" s="1" cm="1">
        <f t="array" ref="R34:T34">MMULT(N34:P34,$N$2:$P$4)</f>
        <v>4.7034632619340115</v>
      </c>
      <c r="S34" s="1">
        <v>12.139080500301796</v>
      </c>
      <c r="T34" s="1">
        <v>1.0617556896895852</v>
      </c>
      <c r="V34" s="3">
        <f t="shared" si="10"/>
        <v>250.59576922683021</v>
      </c>
      <c r="W34" s="3">
        <f t="shared" si="8"/>
        <v>9.9033342303415248E-2</v>
      </c>
      <c r="X34" s="3">
        <f t="shared" si="9"/>
        <v>0.57508493355739665</v>
      </c>
    </row>
    <row r="35" spans="1:24" x14ac:dyDescent="0.25">
      <c r="A35" s="79" t="s">
        <v>96</v>
      </c>
      <c r="F35" s="20">
        <f t="shared" si="0"/>
        <v>-7.3059360730593603E-2</v>
      </c>
      <c r="G35" s="20">
        <f t="shared" si="1"/>
        <v>-0.5714285714285714</v>
      </c>
      <c r="H35" s="20">
        <f t="shared" si="2"/>
        <v>-0.5714285714285714</v>
      </c>
      <c r="J35" s="20">
        <f t="array" ref="J35:L35">MMULT(F35:H35,$F$2:$H$4)</f>
        <v>-0.91568793215916489</v>
      </c>
      <c r="K35" s="20">
        <v>0.34751206784083494</v>
      </c>
      <c r="L35" s="20">
        <v>-1.1481450750163078</v>
      </c>
      <c r="N35" s="20">
        <f t="shared" si="3"/>
        <v>0</v>
      </c>
      <c r="O35" s="20">
        <f t="shared" si="4"/>
        <v>17.904299451925393</v>
      </c>
      <c r="P35" s="20">
        <f t="shared" si="5"/>
        <v>0</v>
      </c>
      <c r="R35" s="1" cm="1">
        <f t="array" ref="R35:T35">MMULT(N35:P35,$N$2:$P$4)</f>
        <v>4.7034632619340115</v>
      </c>
      <c r="S35" s="1">
        <v>12.139080500301796</v>
      </c>
      <c r="T35" s="1">
        <v>1.0617556896895852</v>
      </c>
      <c r="V35" s="3">
        <f t="shared" si="10"/>
        <v>250.59576922683021</v>
      </c>
      <c r="W35" s="3">
        <f t="shared" si="8"/>
        <v>9.9033342303415248E-2</v>
      </c>
      <c r="X35" s="3">
        <f t="shared" si="9"/>
        <v>0.57508493355739665</v>
      </c>
    </row>
    <row r="36" spans="1:24" x14ac:dyDescent="0.25">
      <c r="A36" s="79" t="s">
        <v>97</v>
      </c>
      <c r="F36" s="20">
        <f t="shared" si="0"/>
        <v>-7.3059360730593603E-2</v>
      </c>
      <c r="G36" s="20">
        <f t="shared" si="1"/>
        <v>-0.5714285714285714</v>
      </c>
      <c r="H36" s="20">
        <f t="shared" si="2"/>
        <v>-0.5714285714285714</v>
      </c>
      <c r="J36" s="20">
        <f t="array" ref="J36:L36">MMULT(F36:H36,$F$2:$H$4)</f>
        <v>-0.91568793215916489</v>
      </c>
      <c r="K36" s="20">
        <v>0.34751206784083494</v>
      </c>
      <c r="L36" s="20">
        <v>-1.1481450750163078</v>
      </c>
      <c r="N36" s="20">
        <f t="shared" si="3"/>
        <v>0</v>
      </c>
      <c r="O36" s="20">
        <f t="shared" si="4"/>
        <v>17.904299451925393</v>
      </c>
      <c r="P36" s="20">
        <f t="shared" si="5"/>
        <v>0</v>
      </c>
      <c r="R36" s="1" cm="1">
        <f t="array" ref="R36:T36">MMULT(N36:P36,$N$2:$P$4)</f>
        <v>4.7034632619340115</v>
      </c>
      <c r="S36" s="1">
        <v>12.139080500301796</v>
      </c>
      <c r="T36" s="1">
        <v>1.0617556896895852</v>
      </c>
      <c r="V36" s="3">
        <f t="shared" si="10"/>
        <v>250.59576922683021</v>
      </c>
      <c r="W36" s="3">
        <f t="shared" si="8"/>
        <v>9.9033342303415248E-2</v>
      </c>
      <c r="X36" s="3">
        <f t="shared" si="9"/>
        <v>0.57508493355739665</v>
      </c>
    </row>
    <row r="38" spans="1:24" x14ac:dyDescent="0.25">
      <c r="A38" s="21"/>
      <c r="B38" s="27"/>
      <c r="C38" s="27"/>
      <c r="D38" s="27"/>
    </row>
    <row r="39" spans="1:24" x14ac:dyDescent="0.25">
      <c r="A39" s="36"/>
      <c r="B39" s="27"/>
      <c r="C39" s="27"/>
      <c r="D39" s="27"/>
    </row>
    <row r="40" spans="1:24" x14ac:dyDescent="0.25">
      <c r="A40" s="36"/>
      <c r="B40" s="27"/>
      <c r="C40" s="27"/>
      <c r="D40" s="27"/>
    </row>
    <row r="41" spans="1:24" x14ac:dyDescent="0.25">
      <c r="A41" s="36"/>
      <c r="B41" s="27"/>
      <c r="C41" s="27"/>
      <c r="D41" s="27"/>
    </row>
    <row r="42" spans="1:24" x14ac:dyDescent="0.25">
      <c r="A42" s="36"/>
      <c r="B42" s="27"/>
      <c r="C42" s="27"/>
      <c r="D42" s="27"/>
    </row>
    <row r="43" spans="1:24" x14ac:dyDescent="0.25">
      <c r="A43" s="36"/>
      <c r="B43" s="27"/>
      <c r="C43" s="27"/>
      <c r="D43" s="27"/>
    </row>
    <row r="44" spans="1:24" x14ac:dyDescent="0.25">
      <c r="A44" s="36"/>
      <c r="B44" s="27"/>
      <c r="C44" s="27"/>
      <c r="D44" s="27"/>
    </row>
    <row r="45" spans="1:24" x14ac:dyDescent="0.25">
      <c r="A45" s="36"/>
      <c r="B45" s="27"/>
      <c r="C45" s="27"/>
      <c r="D45" s="27"/>
    </row>
    <row r="46" spans="1:24" x14ac:dyDescent="0.25">
      <c r="A46" s="36"/>
      <c r="B46" s="27"/>
      <c r="C46" s="27"/>
      <c r="D46" s="27"/>
    </row>
    <row r="47" spans="1:24" x14ac:dyDescent="0.25">
      <c r="A47" s="36"/>
      <c r="B47" s="27"/>
      <c r="C47" s="27"/>
      <c r="D47" s="27"/>
    </row>
    <row r="48" spans="1:24" x14ac:dyDescent="0.25">
      <c r="A48" s="36"/>
      <c r="B48" s="27"/>
      <c r="C48" s="27"/>
      <c r="D48" s="27"/>
    </row>
    <row r="49" spans="1:4" x14ac:dyDescent="0.25">
      <c r="A49" s="36"/>
      <c r="B49" s="27"/>
      <c r="C49" s="27"/>
      <c r="D49" s="27"/>
    </row>
    <row r="50" spans="1:4" x14ac:dyDescent="0.25">
      <c r="A50" s="36"/>
      <c r="B50" s="27"/>
      <c r="C50" s="27"/>
      <c r="D50" s="27"/>
    </row>
    <row r="51" spans="1:4" x14ac:dyDescent="0.25">
      <c r="A51" s="36"/>
      <c r="B51" s="27"/>
      <c r="C51" s="27"/>
      <c r="D51" s="27"/>
    </row>
    <row r="52" spans="1:4" x14ac:dyDescent="0.25">
      <c r="A52" s="36"/>
      <c r="B52" s="27"/>
      <c r="C52" s="27"/>
      <c r="D52" s="27"/>
    </row>
    <row r="53" spans="1:4" x14ac:dyDescent="0.25">
      <c r="A53" s="36"/>
      <c r="B53" s="27"/>
      <c r="C53" s="27"/>
      <c r="D53" s="27"/>
    </row>
    <row r="54" spans="1:4" x14ac:dyDescent="0.25">
      <c r="A54" s="36"/>
      <c r="B54" s="27"/>
      <c r="C54" s="27"/>
      <c r="D54" s="27"/>
    </row>
    <row r="55" spans="1:4" x14ac:dyDescent="0.25">
      <c r="A55" s="36"/>
      <c r="B55" s="27"/>
      <c r="C55" s="27"/>
      <c r="D55" s="27"/>
    </row>
    <row r="56" spans="1:4" x14ac:dyDescent="0.25">
      <c r="A56" s="36"/>
      <c r="B56" s="27"/>
      <c r="C56" s="27"/>
      <c r="D56" s="27"/>
    </row>
    <row r="57" spans="1:4" x14ac:dyDescent="0.25">
      <c r="A57" s="36"/>
      <c r="B57" s="27"/>
      <c r="C57" s="27"/>
      <c r="D57" s="27"/>
    </row>
    <row r="58" spans="1:4" x14ac:dyDescent="0.25">
      <c r="A58" s="36"/>
      <c r="B58" s="27"/>
      <c r="C58" s="27"/>
      <c r="D58" s="27"/>
    </row>
    <row r="59" spans="1:4" x14ac:dyDescent="0.25">
      <c r="A59" s="36"/>
      <c r="B59" s="27"/>
      <c r="C59" s="27"/>
      <c r="D59" s="27"/>
    </row>
    <row r="60" spans="1:4" x14ac:dyDescent="0.25">
      <c r="A60" s="36"/>
      <c r="B60" s="27"/>
      <c r="C60" s="27"/>
      <c r="D60" s="27"/>
    </row>
    <row r="61" spans="1:4" x14ac:dyDescent="0.25">
      <c r="A61" s="36"/>
      <c r="B61" s="27"/>
      <c r="C61" s="27"/>
      <c r="D61" s="27"/>
    </row>
    <row r="62" spans="1:4" x14ac:dyDescent="0.25">
      <c r="A62" s="36"/>
      <c r="B62" s="27"/>
      <c r="C62" s="27"/>
      <c r="D62" s="27"/>
    </row>
    <row r="63" spans="1:4" x14ac:dyDescent="0.25">
      <c r="A63" s="36"/>
      <c r="B63" s="27"/>
      <c r="C63" s="27"/>
      <c r="D63" s="27"/>
    </row>
    <row r="64" spans="1:4" x14ac:dyDescent="0.25">
      <c r="A64" s="36"/>
      <c r="B64" s="27"/>
      <c r="C64" s="27"/>
      <c r="D64" s="27"/>
    </row>
    <row r="65" spans="1:4" x14ac:dyDescent="0.25">
      <c r="A65" s="36"/>
      <c r="B65" s="27"/>
      <c r="C65" s="27"/>
      <c r="D65" s="27"/>
    </row>
    <row r="66" spans="1:4" x14ac:dyDescent="0.25">
      <c r="A66" s="36"/>
      <c r="B66" s="27"/>
      <c r="C66" s="27"/>
      <c r="D66" s="27"/>
    </row>
    <row r="67" spans="1:4" x14ac:dyDescent="0.25">
      <c r="A67" s="36"/>
      <c r="B67" s="27"/>
      <c r="C67" s="27"/>
      <c r="D67" s="27"/>
    </row>
    <row r="68" spans="1:4" x14ac:dyDescent="0.25">
      <c r="A68" s="36"/>
      <c r="B68" s="27"/>
      <c r="C68" s="27"/>
      <c r="D68" s="27"/>
    </row>
    <row r="69" spans="1:4" x14ac:dyDescent="0.25">
      <c r="A69" s="36"/>
      <c r="B69" s="27"/>
      <c r="C69" s="27"/>
      <c r="D69" s="27"/>
    </row>
    <row r="70" spans="1:4" x14ac:dyDescent="0.25">
      <c r="A70" s="36"/>
      <c r="B70" s="27"/>
      <c r="C70" s="27"/>
      <c r="D70" s="27"/>
    </row>
    <row r="71" spans="1:4" x14ac:dyDescent="0.25">
      <c r="A71" s="36"/>
      <c r="B71" s="27"/>
      <c r="C71" s="27"/>
      <c r="D71" s="27"/>
    </row>
    <row r="72" spans="1:4" x14ac:dyDescent="0.25">
      <c r="A72" s="36"/>
      <c r="B72" s="27"/>
      <c r="C72" s="27"/>
      <c r="D72" s="27"/>
    </row>
    <row r="73" spans="1:4" x14ac:dyDescent="0.25">
      <c r="A73" s="36"/>
      <c r="B73" s="27"/>
      <c r="C73" s="27"/>
      <c r="D73" s="27"/>
    </row>
    <row r="74" spans="1:4" x14ac:dyDescent="0.25">
      <c r="A74" s="36"/>
      <c r="B74" s="27"/>
      <c r="C74" s="27"/>
      <c r="D74" s="27"/>
    </row>
    <row r="75" spans="1:4" x14ac:dyDescent="0.25">
      <c r="A75" s="36"/>
      <c r="B75" s="27"/>
      <c r="C75" s="27"/>
      <c r="D75" s="27"/>
    </row>
    <row r="76" spans="1:4" x14ac:dyDescent="0.25">
      <c r="A76" s="36"/>
      <c r="B76" s="27"/>
      <c r="C76" s="27"/>
      <c r="D76" s="27"/>
    </row>
    <row r="77" spans="1:4" x14ac:dyDescent="0.25">
      <c r="A77" s="36"/>
      <c r="B77" s="27"/>
      <c r="C77" s="27"/>
      <c r="D77" s="27"/>
    </row>
    <row r="78" spans="1:4" x14ac:dyDescent="0.25">
      <c r="A78" s="36"/>
      <c r="B78" s="27"/>
      <c r="C78" s="27"/>
      <c r="D78" s="27"/>
    </row>
    <row r="79" spans="1:4" x14ac:dyDescent="0.25">
      <c r="A79" s="36"/>
      <c r="B79" s="27"/>
      <c r="C79" s="27"/>
      <c r="D79" s="27"/>
    </row>
    <row r="80" spans="1:4" x14ac:dyDescent="0.25">
      <c r="A80" s="36"/>
      <c r="B80" s="27"/>
      <c r="C80" s="27"/>
      <c r="D80" s="27"/>
    </row>
    <row r="81" spans="1:4" x14ac:dyDescent="0.25">
      <c r="A81" s="36"/>
      <c r="B81" s="27"/>
      <c r="C81" s="27"/>
      <c r="D81" s="27"/>
    </row>
    <row r="82" spans="1:4" x14ac:dyDescent="0.25">
      <c r="A82" s="36"/>
      <c r="B82" s="27"/>
      <c r="C82" s="27"/>
      <c r="D82" s="27"/>
    </row>
    <row r="83" spans="1:4" x14ac:dyDescent="0.25">
      <c r="A83" s="36"/>
      <c r="B83" s="27"/>
      <c r="C83" s="27"/>
      <c r="D83" s="27"/>
    </row>
    <row r="84" spans="1:4" x14ac:dyDescent="0.25">
      <c r="A84" s="36"/>
      <c r="B84" s="27"/>
      <c r="C84" s="27"/>
      <c r="D84" s="27"/>
    </row>
    <row r="85" spans="1:4" x14ac:dyDescent="0.25">
      <c r="A85" s="36"/>
      <c r="B85" s="27"/>
      <c r="C85" s="27"/>
      <c r="D85" s="27"/>
    </row>
    <row r="86" spans="1:4" x14ac:dyDescent="0.25">
      <c r="A86" s="36"/>
      <c r="B86" s="27"/>
      <c r="C86" s="27"/>
      <c r="D86" s="27"/>
    </row>
    <row r="87" spans="1:4" x14ac:dyDescent="0.25">
      <c r="A87" s="36"/>
      <c r="B87" s="27"/>
      <c r="C87" s="27"/>
      <c r="D87" s="27"/>
    </row>
  </sheetData>
  <mergeCells count="11">
    <mergeCell ref="R10:T10"/>
    <mergeCell ref="V10:X10"/>
    <mergeCell ref="B1:D2"/>
    <mergeCell ref="B6:D6"/>
    <mergeCell ref="F1:H1"/>
    <mergeCell ref="B4:D4"/>
    <mergeCell ref="F10:H10"/>
    <mergeCell ref="B10:D10"/>
    <mergeCell ref="N1:P1"/>
    <mergeCell ref="J10:L10"/>
    <mergeCell ref="N10:P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Linear RGB 709 SDR to uv</vt:lpstr>
      <vt:lpstr>YCbCr SDR to uv</vt:lpstr>
      <vt:lpstr>Linear RGB HLG to uv</vt:lpstr>
      <vt:lpstr>YCbCr HLG to uv</vt:lpstr>
      <vt:lpstr>Linear RGB to PQ to uv</vt:lpstr>
      <vt:lpstr>YCbCr PQ to 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Duane</dc:creator>
  <cp:lastModifiedBy>Microsoft Office User</cp:lastModifiedBy>
  <dcterms:created xsi:type="dcterms:W3CDTF">2018-10-06T16:46:40Z</dcterms:created>
  <dcterms:modified xsi:type="dcterms:W3CDTF">2021-09-14T15:15:15Z</dcterms:modified>
</cp:coreProperties>
</file>