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eeger/Dropbox (NBCUniversal)/_____PermaLinks/NBCU_HDR-SDR_LUTS_For_Partners/__Documentation/Normalization Mathematics For YCbCr to ITP and u'v' (from SDR, PQ, HLG)/"/>
    </mc:Choice>
  </mc:AlternateContent>
  <xr:revisionPtr revIDLastSave="0" documentId="13_ncr:1_{D83CF3B2-5BFA-7D4C-B652-743B49D8A55A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eltaEITP_Results" sheetId="7" r:id="rId1"/>
    <sheet name="SDR2ITP" sheetId="6" r:id="rId2"/>
    <sheet name="HLG2ITP" sheetId="5" r:id="rId3"/>
    <sheet name="PQ2IT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5" l="1"/>
  <c r="B7" i="7"/>
  <c r="H73" i="3" l="1"/>
  <c r="G73" i="3"/>
  <c r="F73" i="3"/>
  <c r="J73" i="3" s="1" a="1"/>
  <c r="H72" i="3"/>
  <c r="G72" i="3"/>
  <c r="F72" i="3"/>
  <c r="J72" i="3" s="1" a="1"/>
  <c r="H71" i="3"/>
  <c r="G71" i="3"/>
  <c r="F71" i="3"/>
  <c r="J71" i="3" s="1" a="1"/>
  <c r="H70" i="3"/>
  <c r="G70" i="3"/>
  <c r="F70" i="3"/>
  <c r="J70" i="3" s="1" a="1"/>
  <c r="H69" i="3"/>
  <c r="J69" i="3" s="1" a="1"/>
  <c r="G69" i="3"/>
  <c r="F69" i="3"/>
  <c r="H68" i="3"/>
  <c r="J68" i="3" s="1" a="1"/>
  <c r="G68" i="3"/>
  <c r="F68" i="3"/>
  <c r="H67" i="3"/>
  <c r="G67" i="3"/>
  <c r="F67" i="3"/>
  <c r="J67" i="3" s="1" a="1"/>
  <c r="H66" i="3"/>
  <c r="G66" i="3"/>
  <c r="F66" i="3"/>
  <c r="H65" i="3"/>
  <c r="G65" i="3"/>
  <c r="F65" i="3"/>
  <c r="J65" i="3" s="1" a="1"/>
  <c r="H64" i="3"/>
  <c r="G64" i="3"/>
  <c r="F64" i="3"/>
  <c r="J64" i="3" s="1" a="1"/>
  <c r="J63" i="3" a="1"/>
  <c r="L63" i="3" s="1"/>
  <c r="P63" i="3" s="1"/>
  <c r="H63" i="3"/>
  <c r="G63" i="3"/>
  <c r="F63" i="3"/>
  <c r="L62" i="3"/>
  <c r="P62" i="3" s="1"/>
  <c r="H62" i="3"/>
  <c r="G62" i="3"/>
  <c r="J62" i="3" s="1" a="1"/>
  <c r="F62" i="3"/>
  <c r="H61" i="3"/>
  <c r="G61" i="3"/>
  <c r="J61" i="3" s="1" a="1"/>
  <c r="F61" i="3"/>
  <c r="H60" i="3"/>
  <c r="G60" i="3"/>
  <c r="F60" i="3"/>
  <c r="J60" i="3" s="1" a="1"/>
  <c r="H59" i="3"/>
  <c r="G59" i="3"/>
  <c r="F59" i="3"/>
  <c r="J59" i="3" s="1" a="1"/>
  <c r="H58" i="3"/>
  <c r="G58" i="3"/>
  <c r="F58" i="3"/>
  <c r="J58" i="3" s="1" a="1"/>
  <c r="O57" i="3"/>
  <c r="K57" i="3"/>
  <c r="J57" i="3" a="1"/>
  <c r="L57" i="3" s="1"/>
  <c r="P57" i="3" s="1"/>
  <c r="H57" i="3"/>
  <c r="G57" i="3"/>
  <c r="F57" i="3"/>
  <c r="H56" i="3"/>
  <c r="G56" i="3"/>
  <c r="J56" i="3" s="1" a="1"/>
  <c r="F56" i="3"/>
  <c r="H55" i="3"/>
  <c r="G55" i="3"/>
  <c r="J55" i="3" s="1" a="1"/>
  <c r="F55" i="3"/>
  <c r="H54" i="3"/>
  <c r="G54" i="3"/>
  <c r="F54" i="3"/>
  <c r="J54" i="3" s="1" a="1"/>
  <c r="H53" i="3"/>
  <c r="G53" i="3"/>
  <c r="F53" i="3"/>
  <c r="J53" i="3" s="1" a="1"/>
  <c r="H52" i="3"/>
  <c r="G52" i="3"/>
  <c r="F52" i="3"/>
  <c r="J52" i="3" s="1" a="1"/>
  <c r="K51" i="3"/>
  <c r="O51" i="3" s="1"/>
  <c r="J51" i="3" a="1"/>
  <c r="H51" i="3"/>
  <c r="G51" i="3"/>
  <c r="F51" i="3"/>
  <c r="H50" i="3"/>
  <c r="G50" i="3"/>
  <c r="J50" i="3" s="1" a="1"/>
  <c r="F50" i="3"/>
  <c r="H49" i="3"/>
  <c r="G49" i="3"/>
  <c r="F49" i="3"/>
  <c r="J49" i="3" s="1" a="1"/>
  <c r="H48" i="3"/>
  <c r="G48" i="3"/>
  <c r="F48" i="3"/>
  <c r="J48" i="3" s="1" a="1"/>
  <c r="H47" i="3"/>
  <c r="G47" i="3"/>
  <c r="F47" i="3"/>
  <c r="J47" i="3" s="1" a="1"/>
  <c r="H46" i="3"/>
  <c r="G46" i="3"/>
  <c r="F46" i="3"/>
  <c r="J46" i="3" s="1" a="1"/>
  <c r="H45" i="3"/>
  <c r="J45" i="3" s="1" a="1"/>
  <c r="G45" i="3"/>
  <c r="F45" i="3"/>
  <c r="H44" i="3"/>
  <c r="G44" i="3"/>
  <c r="F44" i="3"/>
  <c r="J44" i="3" s="1" a="1"/>
  <c r="H43" i="3"/>
  <c r="G43" i="3"/>
  <c r="F43" i="3"/>
  <c r="H42" i="3"/>
  <c r="G42" i="3"/>
  <c r="F42" i="3"/>
  <c r="H41" i="3"/>
  <c r="G41" i="3"/>
  <c r="F41" i="3"/>
  <c r="P40" i="3"/>
  <c r="L40" i="3"/>
  <c r="K40" i="3"/>
  <c r="O40" i="3" s="1"/>
  <c r="J40" i="3"/>
  <c r="N40" i="3" s="1"/>
  <c r="H40" i="3"/>
  <c r="G40" i="3"/>
  <c r="F40" i="3"/>
  <c r="J40" i="3" s="1" a="1"/>
  <c r="H39" i="3"/>
  <c r="J39" i="3" s="1" a="1"/>
  <c r="G39" i="3"/>
  <c r="F39" i="3"/>
  <c r="H38" i="3"/>
  <c r="G38" i="3"/>
  <c r="F38" i="3"/>
  <c r="J38" i="3" s="1" a="1"/>
  <c r="H37" i="3"/>
  <c r="G37" i="3"/>
  <c r="J37" i="3" s="1" a="1"/>
  <c r="F37" i="3"/>
  <c r="J36" i="3" a="1"/>
  <c r="H36" i="3"/>
  <c r="G36" i="3"/>
  <c r="F36" i="3"/>
  <c r="H35" i="3"/>
  <c r="G35" i="3"/>
  <c r="F35" i="3"/>
  <c r="J35" i="3" s="1" a="1"/>
  <c r="L34" i="3"/>
  <c r="P34" i="3" s="1"/>
  <c r="H34" i="3"/>
  <c r="G34" i="3"/>
  <c r="F34" i="3"/>
  <c r="J34" i="3" s="1" a="1"/>
  <c r="K34" i="3" s="1"/>
  <c r="O34" i="3" s="1"/>
  <c r="P33" i="3"/>
  <c r="N33" i="3"/>
  <c r="L33" i="3"/>
  <c r="H33" i="3"/>
  <c r="J33" i="3" s="1" a="1"/>
  <c r="J33" i="3" s="1"/>
  <c r="G33" i="3"/>
  <c r="F33" i="3"/>
  <c r="H32" i="3"/>
  <c r="G32" i="3"/>
  <c r="F32" i="3"/>
  <c r="J32" i="3" s="1" a="1"/>
  <c r="J31" i="3" a="1"/>
  <c r="L31" i="3" s="1"/>
  <c r="P31" i="3" s="1"/>
  <c r="H31" i="3"/>
  <c r="G31" i="3"/>
  <c r="F31" i="3"/>
  <c r="H30" i="3"/>
  <c r="G30" i="3"/>
  <c r="J30" i="3" s="1" a="1"/>
  <c r="F30" i="3"/>
  <c r="H29" i="3"/>
  <c r="G29" i="3"/>
  <c r="F29" i="3"/>
  <c r="J29" i="3" s="1" a="1"/>
  <c r="K28" i="3"/>
  <c r="O28" i="3" s="1"/>
  <c r="J28" i="3"/>
  <c r="N28" i="3" s="1"/>
  <c r="H28" i="3"/>
  <c r="G28" i="3"/>
  <c r="F28" i="3"/>
  <c r="J28" i="3" s="1" a="1"/>
  <c r="L28" i="3" s="1"/>
  <c r="P28" i="3" s="1"/>
  <c r="J27" i="3" a="1"/>
  <c r="L27" i="3" s="1"/>
  <c r="P27" i="3" s="1"/>
  <c r="H27" i="3"/>
  <c r="G27" i="3"/>
  <c r="F27" i="3"/>
  <c r="H26" i="3"/>
  <c r="G26" i="3"/>
  <c r="F26" i="3"/>
  <c r="H25" i="3"/>
  <c r="G25" i="3"/>
  <c r="F25" i="3"/>
  <c r="J25" i="3" s="1" a="1"/>
  <c r="H24" i="3"/>
  <c r="G24" i="3"/>
  <c r="J24" i="3" s="1" a="1"/>
  <c r="F24" i="3"/>
  <c r="H23" i="3"/>
  <c r="G23" i="3"/>
  <c r="J23" i="3" s="1" a="1"/>
  <c r="F23" i="3"/>
  <c r="J22" i="3" a="1"/>
  <c r="H22" i="3"/>
  <c r="G22" i="3"/>
  <c r="F22" i="3"/>
  <c r="H21" i="3"/>
  <c r="G21" i="3"/>
  <c r="F21" i="3"/>
  <c r="J21" i="3" s="1" a="1"/>
  <c r="J21" i="3" s="1"/>
  <c r="N21" i="3" s="1"/>
  <c r="L20" i="3"/>
  <c r="P20" i="3" s="1"/>
  <c r="K20" i="3"/>
  <c r="O20" i="3" s="1"/>
  <c r="J20" i="3"/>
  <c r="N20" i="3" s="1"/>
  <c r="J20" i="3" a="1"/>
  <c r="H20" i="3"/>
  <c r="G20" i="3"/>
  <c r="F20" i="3"/>
  <c r="H19" i="3"/>
  <c r="G19" i="3"/>
  <c r="J19" i="3" s="1" a="1"/>
  <c r="F19" i="3"/>
  <c r="L18" i="3"/>
  <c r="P18" i="3" s="1"/>
  <c r="K18" i="3"/>
  <c r="O18" i="3" s="1"/>
  <c r="J18" i="3"/>
  <c r="N18" i="3" s="1"/>
  <c r="J18" i="3" a="1"/>
  <c r="H18" i="3"/>
  <c r="G18" i="3"/>
  <c r="F18" i="3"/>
  <c r="H17" i="3"/>
  <c r="G17" i="3"/>
  <c r="F17" i="3"/>
  <c r="J17" i="3" s="1" a="1"/>
  <c r="H16" i="3"/>
  <c r="G16" i="3"/>
  <c r="F16" i="3"/>
  <c r="J16" i="3" s="1" a="1"/>
  <c r="P15" i="3"/>
  <c r="N15" i="3"/>
  <c r="L15" i="3"/>
  <c r="H15" i="3"/>
  <c r="G15" i="3"/>
  <c r="F15" i="3"/>
  <c r="J15" i="3" s="1" a="1"/>
  <c r="J15" i="3" s="1"/>
  <c r="J14" i="3" a="1"/>
  <c r="J14" i="3" s="1"/>
  <c r="N14" i="3" s="1"/>
  <c r="H14" i="3"/>
  <c r="G14" i="3"/>
  <c r="F14" i="3"/>
  <c r="H13" i="3"/>
  <c r="G13" i="3"/>
  <c r="F13" i="3"/>
  <c r="J13" i="3" l="1" a="1"/>
  <c r="L13" i="3" s="1"/>
  <c r="P13" i="3" s="1"/>
  <c r="L25" i="3"/>
  <c r="P25" i="3" s="1"/>
  <c r="K25" i="3"/>
  <c r="O25" i="3" s="1"/>
  <c r="J25" i="3"/>
  <c r="N25" i="3" s="1"/>
  <c r="K32" i="3"/>
  <c r="O32" i="3" s="1"/>
  <c r="L32" i="3"/>
  <c r="P32" i="3" s="1"/>
  <c r="J32" i="3"/>
  <c r="N32" i="3" s="1"/>
  <c r="L19" i="3"/>
  <c r="P19" i="3" s="1"/>
  <c r="K19" i="3"/>
  <c r="O19" i="3" s="1"/>
  <c r="J19" i="3"/>
  <c r="N19" i="3" s="1"/>
  <c r="L45" i="3"/>
  <c r="P45" i="3" s="1"/>
  <c r="K45" i="3"/>
  <c r="O45" i="3" s="1"/>
  <c r="J45" i="3"/>
  <c r="N45" i="3" s="1"/>
  <c r="J50" i="3"/>
  <c r="N50" i="3" s="1"/>
  <c r="L50" i="3"/>
  <c r="P50" i="3" s="1"/>
  <c r="K50" i="3"/>
  <c r="O50" i="3" s="1"/>
  <c r="L23" i="3"/>
  <c r="P23" i="3" s="1"/>
  <c r="K23" i="3"/>
  <c r="O23" i="3" s="1"/>
  <c r="J23" i="3"/>
  <c r="N23" i="3" s="1"/>
  <c r="L30" i="3"/>
  <c r="P30" i="3" s="1"/>
  <c r="K30" i="3"/>
  <c r="O30" i="3" s="1"/>
  <c r="J30" i="3"/>
  <c r="N30" i="3" s="1"/>
  <c r="T20" i="3"/>
  <c r="X20" i="3" s="1"/>
  <c r="S20" i="3"/>
  <c r="W20" i="3" s="1"/>
  <c r="R20" i="3"/>
  <c r="V20" i="3" s="1"/>
  <c r="T40" i="3"/>
  <c r="X40" i="3" s="1"/>
  <c r="S40" i="3"/>
  <c r="W40" i="3" s="1"/>
  <c r="R40" i="3"/>
  <c r="V40" i="3" s="1"/>
  <c r="L16" i="3"/>
  <c r="P16" i="3" s="1"/>
  <c r="K16" i="3"/>
  <c r="O16" i="3" s="1"/>
  <c r="J16" i="3"/>
  <c r="N16" i="3" s="1"/>
  <c r="L38" i="3"/>
  <c r="P38" i="3" s="1"/>
  <c r="K38" i="3"/>
  <c r="O38" i="3" s="1"/>
  <c r="J38" i="3"/>
  <c r="N38" i="3" s="1"/>
  <c r="K56" i="3"/>
  <c r="O56" i="3" s="1"/>
  <c r="J56" i="3"/>
  <c r="N56" i="3" s="1"/>
  <c r="L56" i="3"/>
  <c r="P56" i="3" s="1"/>
  <c r="L17" i="3"/>
  <c r="P17" i="3" s="1"/>
  <c r="J17" i="3"/>
  <c r="N17" i="3" s="1"/>
  <c r="K17" i="3"/>
  <c r="O17" i="3" s="1"/>
  <c r="R18" i="3"/>
  <c r="V18" i="3" s="1"/>
  <c r="S18" i="3"/>
  <c r="W18" i="3" s="1"/>
  <c r="T18" i="3"/>
  <c r="X18" i="3" s="1"/>
  <c r="J24" i="3"/>
  <c r="N24" i="3" s="1"/>
  <c r="K24" i="3"/>
  <c r="O24" i="3" s="1"/>
  <c r="L24" i="3"/>
  <c r="P24" i="3" s="1"/>
  <c r="L37" i="3"/>
  <c r="P37" i="3" s="1"/>
  <c r="K37" i="3"/>
  <c r="O37" i="3" s="1"/>
  <c r="J37" i="3"/>
  <c r="N37" i="3" s="1"/>
  <c r="J44" i="3"/>
  <c r="N44" i="3" s="1"/>
  <c r="K44" i="3"/>
  <c r="O44" i="3" s="1"/>
  <c r="L44" i="3"/>
  <c r="P44" i="3" s="1"/>
  <c r="L55" i="3"/>
  <c r="P55" i="3" s="1"/>
  <c r="K55" i="3"/>
  <c r="O55" i="3" s="1"/>
  <c r="J55" i="3"/>
  <c r="N55" i="3" s="1"/>
  <c r="J27" i="3"/>
  <c r="N27" i="3" s="1"/>
  <c r="J31" i="3"/>
  <c r="N31" i="3" s="1"/>
  <c r="L60" i="3"/>
  <c r="P60" i="3" s="1"/>
  <c r="K60" i="3"/>
  <c r="O60" i="3" s="1"/>
  <c r="J60" i="3"/>
  <c r="N60" i="3" s="1"/>
  <c r="K27" i="3"/>
  <c r="O27" i="3" s="1"/>
  <c r="T28" i="3"/>
  <c r="X28" i="3" s="1"/>
  <c r="K31" i="3"/>
  <c r="O31" i="3" s="1"/>
  <c r="J42" i="3" a="1"/>
  <c r="L52" i="3"/>
  <c r="P52" i="3" s="1"/>
  <c r="J52" i="3"/>
  <c r="N52" i="3" s="1"/>
  <c r="R28" i="3"/>
  <c r="V28" i="3" s="1"/>
  <c r="J41" i="3" a="1"/>
  <c r="K52" i="3"/>
  <c r="O52" i="3" s="1"/>
  <c r="K14" i="3"/>
  <c r="O14" i="3" s="1"/>
  <c r="S14" i="3" s="1"/>
  <c r="W14" i="3" s="1"/>
  <c r="L58" i="3"/>
  <c r="P58" i="3" s="1"/>
  <c r="K58" i="3"/>
  <c r="O58" i="3" s="1"/>
  <c r="J58" i="3"/>
  <c r="N58" i="3" s="1"/>
  <c r="S28" i="3"/>
  <c r="W28" i="3" s="1"/>
  <c r="L14" i="3"/>
  <c r="P14" i="3" s="1"/>
  <c r="K68" i="3"/>
  <c r="O68" i="3" s="1"/>
  <c r="J68" i="3"/>
  <c r="N68" i="3" s="1"/>
  <c r="L68" i="3"/>
  <c r="P68" i="3" s="1"/>
  <c r="K21" i="3"/>
  <c r="O21" i="3" s="1"/>
  <c r="S21" i="3" s="1"/>
  <c r="W21" i="3" s="1"/>
  <c r="L39" i="3"/>
  <c r="P39" i="3" s="1"/>
  <c r="K39" i="3"/>
  <c r="O39" i="3" s="1"/>
  <c r="J39" i="3"/>
  <c r="N39" i="3" s="1"/>
  <c r="K35" i="3"/>
  <c r="O35" i="3" s="1"/>
  <c r="J35" i="3"/>
  <c r="N35" i="3" s="1"/>
  <c r="L35" i="3"/>
  <c r="P35" i="3" s="1"/>
  <c r="K65" i="3"/>
  <c r="O65" i="3" s="1"/>
  <c r="J65" i="3"/>
  <c r="N65" i="3" s="1"/>
  <c r="L65" i="3"/>
  <c r="P65" i="3" s="1"/>
  <c r="L21" i="3"/>
  <c r="P21" i="3" s="1"/>
  <c r="L49" i="3"/>
  <c r="P49" i="3" s="1"/>
  <c r="K49" i="3"/>
  <c r="O49" i="3" s="1"/>
  <c r="J49" i="3"/>
  <c r="N49" i="3" s="1"/>
  <c r="K15" i="3"/>
  <c r="O15" i="3" s="1"/>
  <c r="T15" i="3" s="1"/>
  <c r="X15" i="3" s="1"/>
  <c r="J26" i="3" a="1"/>
  <c r="K33" i="3"/>
  <c r="O33" i="3" s="1"/>
  <c r="T33" i="3" s="1"/>
  <c r="X33" i="3" s="1"/>
  <c r="J34" i="3"/>
  <c r="N34" i="3" s="1"/>
  <c r="L36" i="3"/>
  <c r="P36" i="3" s="1"/>
  <c r="K36" i="3"/>
  <c r="O36" i="3" s="1"/>
  <c r="J36" i="3"/>
  <c r="N36" i="3" s="1"/>
  <c r="J43" i="3" a="1"/>
  <c r="L22" i="3"/>
  <c r="P22" i="3" s="1"/>
  <c r="K22" i="3"/>
  <c r="O22" i="3" s="1"/>
  <c r="J22" i="3"/>
  <c r="N22" i="3" s="1"/>
  <c r="L46" i="3"/>
  <c r="P46" i="3" s="1"/>
  <c r="K46" i="3"/>
  <c r="O46" i="3" s="1"/>
  <c r="J46" i="3"/>
  <c r="N46" i="3" s="1"/>
  <c r="L51" i="3"/>
  <c r="P51" i="3" s="1"/>
  <c r="J51" i="3"/>
  <c r="N51" i="3" s="1"/>
  <c r="K71" i="3"/>
  <c r="O71" i="3" s="1"/>
  <c r="J71" i="3"/>
  <c r="N71" i="3" s="1"/>
  <c r="L71" i="3"/>
  <c r="P71" i="3" s="1"/>
  <c r="J66" i="3" a="1"/>
  <c r="L61" i="3"/>
  <c r="P61" i="3" s="1"/>
  <c r="K61" i="3"/>
  <c r="O61" i="3" s="1"/>
  <c r="L72" i="3"/>
  <c r="P72" i="3" s="1"/>
  <c r="K72" i="3"/>
  <c r="O72" i="3" s="1"/>
  <c r="J72" i="3"/>
  <c r="N72" i="3" s="1"/>
  <c r="J61" i="3"/>
  <c r="N61" i="3" s="1"/>
  <c r="L54" i="3"/>
  <c r="P54" i="3" s="1"/>
  <c r="K54" i="3"/>
  <c r="O54" i="3" s="1"/>
  <c r="J54" i="3"/>
  <c r="N54" i="3" s="1"/>
  <c r="K59" i="3"/>
  <c r="O59" i="3" s="1"/>
  <c r="J59" i="3"/>
  <c r="N59" i="3" s="1"/>
  <c r="L59" i="3"/>
  <c r="P59" i="3" s="1"/>
  <c r="L64" i="3"/>
  <c r="P64" i="3" s="1"/>
  <c r="K64" i="3"/>
  <c r="O64" i="3" s="1"/>
  <c r="J64" i="3"/>
  <c r="N64" i="3" s="1"/>
  <c r="L67" i="3"/>
  <c r="P67" i="3" s="1"/>
  <c r="K67" i="3"/>
  <c r="O67" i="3" s="1"/>
  <c r="L69" i="3"/>
  <c r="P69" i="3" s="1"/>
  <c r="K69" i="3"/>
  <c r="O69" i="3" s="1"/>
  <c r="J69" i="3"/>
  <c r="N69" i="3" s="1"/>
  <c r="K47" i="3"/>
  <c r="O47" i="3" s="1"/>
  <c r="J47" i="3"/>
  <c r="N47" i="3" s="1"/>
  <c r="L73" i="3"/>
  <c r="P73" i="3" s="1"/>
  <c r="K73" i="3"/>
  <c r="O73" i="3" s="1"/>
  <c r="J73" i="3"/>
  <c r="N73" i="3" s="1"/>
  <c r="K62" i="3"/>
  <c r="O62" i="3" s="1"/>
  <c r="J62" i="3"/>
  <c r="N62" i="3" s="1"/>
  <c r="K29" i="3"/>
  <c r="O29" i="3" s="1"/>
  <c r="J29" i="3"/>
  <c r="N29" i="3" s="1"/>
  <c r="L48" i="3"/>
  <c r="P48" i="3" s="1"/>
  <c r="K48" i="3"/>
  <c r="O48" i="3" s="1"/>
  <c r="J48" i="3"/>
  <c r="N48" i="3" s="1"/>
  <c r="L29" i="3"/>
  <c r="P29" i="3" s="1"/>
  <c r="L47" i="3"/>
  <c r="P47" i="3" s="1"/>
  <c r="K53" i="3"/>
  <c r="O53" i="3" s="1"/>
  <c r="J53" i="3"/>
  <c r="N53" i="3" s="1"/>
  <c r="L53" i="3"/>
  <c r="P53" i="3" s="1"/>
  <c r="J67" i="3"/>
  <c r="N67" i="3" s="1"/>
  <c r="L70" i="3"/>
  <c r="P70" i="3" s="1"/>
  <c r="K70" i="3"/>
  <c r="O70" i="3" s="1"/>
  <c r="J70" i="3"/>
  <c r="N70" i="3" s="1"/>
  <c r="J57" i="3"/>
  <c r="N57" i="3" s="1"/>
  <c r="J63" i="3"/>
  <c r="N63" i="3" s="1"/>
  <c r="K63" i="3"/>
  <c r="O63" i="3" s="1"/>
  <c r="H13" i="6"/>
  <c r="G13" i="6"/>
  <c r="F13" i="6"/>
  <c r="J13" i="6" s="1" a="1"/>
  <c r="J13" i="3" l="1"/>
  <c r="N13" i="3" s="1"/>
  <c r="K13" i="3"/>
  <c r="O13" i="3" s="1"/>
  <c r="T46" i="3"/>
  <c r="X46" i="3" s="1"/>
  <c r="S46" i="3"/>
  <c r="W46" i="3" s="1"/>
  <c r="R46" i="3"/>
  <c r="V46" i="3" s="1"/>
  <c r="T60" i="3"/>
  <c r="X60" i="3" s="1"/>
  <c r="S60" i="3"/>
  <c r="W60" i="3" s="1"/>
  <c r="R60" i="3"/>
  <c r="V60" i="3" s="1"/>
  <c r="R14" i="3"/>
  <c r="V14" i="3" s="1"/>
  <c r="S16" i="3"/>
  <c r="W16" i="3" s="1"/>
  <c r="T16" i="3"/>
  <c r="X16" i="3" s="1"/>
  <c r="R16" i="3"/>
  <c r="V16" i="3" s="1"/>
  <c r="R30" i="3"/>
  <c r="V30" i="3" s="1"/>
  <c r="S30" i="3"/>
  <c r="W30" i="3" s="1"/>
  <c r="T30" i="3"/>
  <c r="X30" i="3" s="1"/>
  <c r="T19" i="3"/>
  <c r="X19" i="3" s="1"/>
  <c r="S19" i="3"/>
  <c r="W19" i="3" s="1"/>
  <c r="R19" i="3"/>
  <c r="V19" i="3" s="1"/>
  <c r="T37" i="3"/>
  <c r="X37" i="3" s="1"/>
  <c r="S37" i="3"/>
  <c r="W37" i="3" s="1"/>
  <c r="R37" i="3"/>
  <c r="V37" i="3" s="1"/>
  <c r="T14" i="3"/>
  <c r="X14" i="3" s="1"/>
  <c r="T64" i="3"/>
  <c r="X64" i="3" s="1"/>
  <c r="S64" i="3"/>
  <c r="W64" i="3" s="1"/>
  <c r="R64" i="3"/>
  <c r="V64" i="3" s="1"/>
  <c r="S15" i="3"/>
  <c r="W15" i="3" s="1"/>
  <c r="S32" i="3"/>
  <c r="W32" i="3" s="1"/>
  <c r="R32" i="3"/>
  <c r="V32" i="3" s="1"/>
  <c r="T32" i="3"/>
  <c r="X32" i="3" s="1"/>
  <c r="L26" i="3"/>
  <c r="P26" i="3" s="1"/>
  <c r="K26" i="3"/>
  <c r="O26" i="3" s="1"/>
  <c r="J26" i="3"/>
  <c r="N26" i="3" s="1"/>
  <c r="T29" i="3"/>
  <c r="X29" i="3" s="1"/>
  <c r="S29" i="3"/>
  <c r="W29" i="3" s="1"/>
  <c r="R29" i="3"/>
  <c r="V29" i="3" s="1"/>
  <c r="T61" i="3"/>
  <c r="X61" i="3" s="1"/>
  <c r="S61" i="3"/>
  <c r="W61" i="3" s="1"/>
  <c r="R61" i="3"/>
  <c r="V61" i="3" s="1"/>
  <c r="T70" i="3"/>
  <c r="X70" i="3" s="1"/>
  <c r="S70" i="3"/>
  <c r="W70" i="3" s="1"/>
  <c r="R70" i="3"/>
  <c r="V70" i="3" s="1"/>
  <c r="T22" i="3"/>
  <c r="X22" i="3" s="1"/>
  <c r="S22" i="3"/>
  <c r="W22" i="3" s="1"/>
  <c r="R22" i="3"/>
  <c r="V22" i="3" s="1"/>
  <c r="T23" i="3"/>
  <c r="X23" i="3" s="1"/>
  <c r="S23" i="3"/>
  <c r="W23" i="3" s="1"/>
  <c r="R23" i="3"/>
  <c r="V23" i="3" s="1"/>
  <c r="AB28" i="3"/>
  <c r="AF28" i="3" s="1"/>
  <c r="AA28" i="3"/>
  <c r="AE28" i="3" s="1"/>
  <c r="Z28" i="3"/>
  <c r="AD28" i="3" s="1"/>
  <c r="R21" i="3"/>
  <c r="V21" i="3" s="1"/>
  <c r="S59" i="3"/>
  <c r="W59" i="3" s="1"/>
  <c r="R59" i="3"/>
  <c r="V59" i="3" s="1"/>
  <c r="T59" i="3"/>
  <c r="X59" i="3" s="1"/>
  <c r="T36" i="3"/>
  <c r="X36" i="3" s="1"/>
  <c r="S36" i="3"/>
  <c r="W36" i="3" s="1"/>
  <c r="R36" i="3"/>
  <c r="V36" i="3" s="1"/>
  <c r="S56" i="3"/>
  <c r="W56" i="3" s="1"/>
  <c r="R56" i="3"/>
  <c r="V56" i="3" s="1"/>
  <c r="T56" i="3"/>
  <c r="X56" i="3" s="1"/>
  <c r="R47" i="3"/>
  <c r="V47" i="3" s="1"/>
  <c r="T47" i="3"/>
  <c r="X47" i="3" s="1"/>
  <c r="S47" i="3"/>
  <c r="W47" i="3" s="1"/>
  <c r="S44" i="3"/>
  <c r="W44" i="3" s="1"/>
  <c r="R44" i="3"/>
  <c r="V44" i="3" s="1"/>
  <c r="T44" i="3"/>
  <c r="X44" i="3" s="1"/>
  <c r="S62" i="3"/>
  <c r="W62" i="3" s="1"/>
  <c r="R62" i="3"/>
  <c r="V62" i="3" s="1"/>
  <c r="T62" i="3"/>
  <c r="X62" i="3" s="1"/>
  <c r="T21" i="3"/>
  <c r="X21" i="3" s="1"/>
  <c r="T67" i="3"/>
  <c r="X67" i="3" s="1"/>
  <c r="S67" i="3"/>
  <c r="W67" i="3" s="1"/>
  <c r="R67" i="3"/>
  <c r="V67" i="3" s="1"/>
  <c r="T73" i="3"/>
  <c r="X73" i="3" s="1"/>
  <c r="S73" i="3"/>
  <c r="W73" i="3" s="1"/>
  <c r="R73" i="3"/>
  <c r="V73" i="3" s="1"/>
  <c r="T55" i="3"/>
  <c r="X55" i="3" s="1"/>
  <c r="R55" i="3"/>
  <c r="V55" i="3" s="1"/>
  <c r="S55" i="3"/>
  <c r="W55" i="3" s="1"/>
  <c r="R53" i="3"/>
  <c r="V53" i="3" s="1"/>
  <c r="T53" i="3"/>
  <c r="X53" i="3" s="1"/>
  <c r="S53" i="3"/>
  <c r="W53" i="3" s="1"/>
  <c r="L66" i="3"/>
  <c r="P66" i="3" s="1"/>
  <c r="K66" i="3"/>
  <c r="O66" i="3" s="1"/>
  <c r="J66" i="3"/>
  <c r="N66" i="3" s="1"/>
  <c r="T24" i="3"/>
  <c r="X24" i="3" s="1"/>
  <c r="S24" i="3"/>
  <c r="W24" i="3" s="1"/>
  <c r="R24" i="3"/>
  <c r="V24" i="3" s="1"/>
  <c r="T71" i="3"/>
  <c r="X71" i="3" s="1"/>
  <c r="S71" i="3"/>
  <c r="W71" i="3" s="1"/>
  <c r="R71" i="3"/>
  <c r="V71" i="3" s="1"/>
  <c r="L42" i="3"/>
  <c r="P42" i="3" s="1"/>
  <c r="K42" i="3"/>
  <c r="O42" i="3" s="1"/>
  <c r="J42" i="3"/>
  <c r="N42" i="3" s="1"/>
  <c r="R33" i="3"/>
  <c r="V33" i="3" s="1"/>
  <c r="S50" i="3"/>
  <c r="W50" i="3" s="1"/>
  <c r="R50" i="3"/>
  <c r="V50" i="3" s="1"/>
  <c r="T50" i="3"/>
  <c r="X50" i="3" s="1"/>
  <c r="T54" i="3"/>
  <c r="X54" i="3" s="1"/>
  <c r="R54" i="3"/>
  <c r="V54" i="3" s="1"/>
  <c r="S54" i="3"/>
  <c r="W54" i="3" s="1"/>
  <c r="S33" i="3"/>
  <c r="W33" i="3" s="1"/>
  <c r="S38" i="3"/>
  <c r="W38" i="3" s="1"/>
  <c r="R38" i="3"/>
  <c r="V38" i="3" s="1"/>
  <c r="T38" i="3"/>
  <c r="X38" i="3" s="1"/>
  <c r="AB20" i="3"/>
  <c r="AF20" i="3" s="1"/>
  <c r="AA20" i="3"/>
  <c r="AE20" i="3" s="1"/>
  <c r="Z20" i="3"/>
  <c r="AD20" i="3" s="1"/>
  <c r="T45" i="3"/>
  <c r="X45" i="3" s="1"/>
  <c r="S45" i="3"/>
  <c r="W45" i="3" s="1"/>
  <c r="R45" i="3"/>
  <c r="V45" i="3" s="1"/>
  <c r="T49" i="3"/>
  <c r="X49" i="3" s="1"/>
  <c r="R49" i="3"/>
  <c r="V49" i="3" s="1"/>
  <c r="S49" i="3"/>
  <c r="W49" i="3" s="1"/>
  <c r="T31" i="3"/>
  <c r="X31" i="3" s="1"/>
  <c r="S31" i="3"/>
  <c r="W31" i="3" s="1"/>
  <c r="R31" i="3"/>
  <c r="V31" i="3" s="1"/>
  <c r="R15" i="3"/>
  <c r="V15" i="3" s="1"/>
  <c r="T27" i="3"/>
  <c r="X27" i="3" s="1"/>
  <c r="S27" i="3"/>
  <c r="W27" i="3" s="1"/>
  <c r="R27" i="3"/>
  <c r="V27" i="3" s="1"/>
  <c r="R17" i="3"/>
  <c r="V17" i="3" s="1"/>
  <c r="T17" i="3"/>
  <c r="X17" i="3" s="1"/>
  <c r="S17" i="3"/>
  <c r="W17" i="3" s="1"/>
  <c r="L43" i="3"/>
  <c r="P43" i="3" s="1"/>
  <c r="K43" i="3"/>
  <c r="O43" i="3" s="1"/>
  <c r="J43" i="3"/>
  <c r="N43" i="3" s="1"/>
  <c r="S68" i="3"/>
  <c r="W68" i="3" s="1"/>
  <c r="R68" i="3"/>
  <c r="V68" i="3" s="1"/>
  <c r="T68" i="3"/>
  <c r="X68" i="3" s="1"/>
  <c r="T52" i="3"/>
  <c r="X52" i="3" s="1"/>
  <c r="S52" i="3"/>
  <c r="W52" i="3" s="1"/>
  <c r="R52" i="3"/>
  <c r="V52" i="3" s="1"/>
  <c r="AA40" i="3"/>
  <c r="AE40" i="3" s="1"/>
  <c r="Z40" i="3"/>
  <c r="AD40" i="3" s="1"/>
  <c r="AB40" i="3"/>
  <c r="AF40" i="3" s="1"/>
  <c r="T25" i="3"/>
  <c r="X25" i="3" s="1"/>
  <c r="S25" i="3"/>
  <c r="W25" i="3" s="1"/>
  <c r="R25" i="3"/>
  <c r="V25" i="3" s="1"/>
  <c r="S65" i="3"/>
  <c r="W65" i="3" s="1"/>
  <c r="R65" i="3"/>
  <c r="V65" i="3" s="1"/>
  <c r="T65" i="3"/>
  <c r="X65" i="3" s="1"/>
  <c r="T48" i="3"/>
  <c r="X48" i="3" s="1"/>
  <c r="S48" i="3"/>
  <c r="W48" i="3" s="1"/>
  <c r="R48" i="3"/>
  <c r="V48" i="3" s="1"/>
  <c r="T69" i="3"/>
  <c r="X69" i="3" s="1"/>
  <c r="S69" i="3"/>
  <c r="W69" i="3" s="1"/>
  <c r="R69" i="3"/>
  <c r="V69" i="3" s="1"/>
  <c r="T51" i="3"/>
  <c r="X51" i="3" s="1"/>
  <c r="S51" i="3"/>
  <c r="W51" i="3" s="1"/>
  <c r="R51" i="3"/>
  <c r="V51" i="3" s="1"/>
  <c r="T34" i="3"/>
  <c r="X34" i="3" s="1"/>
  <c r="S34" i="3"/>
  <c r="W34" i="3" s="1"/>
  <c r="R34" i="3"/>
  <c r="V34" i="3" s="1"/>
  <c r="T35" i="3"/>
  <c r="X35" i="3" s="1"/>
  <c r="S35" i="3"/>
  <c r="W35" i="3" s="1"/>
  <c r="R35" i="3"/>
  <c r="V35" i="3" s="1"/>
  <c r="T58" i="3"/>
  <c r="X58" i="3" s="1"/>
  <c r="S58" i="3"/>
  <c r="W58" i="3" s="1"/>
  <c r="R58" i="3"/>
  <c r="V58" i="3" s="1"/>
  <c r="AB18" i="3"/>
  <c r="AF18" i="3" s="1"/>
  <c r="AA18" i="3"/>
  <c r="AE18" i="3" s="1"/>
  <c r="Z18" i="3"/>
  <c r="AD18" i="3" s="1"/>
  <c r="T57" i="3"/>
  <c r="X57" i="3" s="1"/>
  <c r="S57" i="3"/>
  <c r="W57" i="3" s="1"/>
  <c r="R57" i="3"/>
  <c r="V57" i="3" s="1"/>
  <c r="T39" i="3"/>
  <c r="X39" i="3" s="1"/>
  <c r="S39" i="3"/>
  <c r="W39" i="3" s="1"/>
  <c r="R39" i="3"/>
  <c r="V39" i="3" s="1"/>
  <c r="T72" i="3"/>
  <c r="X72" i="3" s="1"/>
  <c r="S72" i="3"/>
  <c r="W72" i="3" s="1"/>
  <c r="R72" i="3"/>
  <c r="V72" i="3" s="1"/>
  <c r="K41" i="3"/>
  <c r="O41" i="3" s="1"/>
  <c r="J41" i="3"/>
  <c r="N41" i="3" s="1"/>
  <c r="L41" i="3"/>
  <c r="P41" i="3" s="1"/>
  <c r="T63" i="3"/>
  <c r="X63" i="3" s="1"/>
  <c r="S63" i="3"/>
  <c r="W63" i="3" s="1"/>
  <c r="R63" i="3"/>
  <c r="V63" i="3" s="1"/>
  <c r="L13" i="6"/>
  <c r="P13" i="6" s="1"/>
  <c r="K13" i="6"/>
  <c r="O13" i="6" s="1"/>
  <c r="J13" i="6"/>
  <c r="N13" i="6" s="1"/>
  <c r="R13" i="3" l="1"/>
  <c r="V13" i="3" s="1"/>
  <c r="T13" i="3"/>
  <c r="X13" i="3" s="1"/>
  <c r="S13" i="3"/>
  <c r="W13" i="3" s="1"/>
  <c r="AB61" i="3"/>
  <c r="AF61" i="3" s="1"/>
  <c r="AA61" i="3"/>
  <c r="AE61" i="3" s="1"/>
  <c r="Z61" i="3"/>
  <c r="AD61" i="3" s="1"/>
  <c r="AB34" i="3"/>
  <c r="AF34" i="3" s="1"/>
  <c r="AA34" i="3"/>
  <c r="AE34" i="3" s="1"/>
  <c r="Z34" i="3"/>
  <c r="AD34" i="3" s="1"/>
  <c r="Z50" i="3"/>
  <c r="AD50" i="3" s="1"/>
  <c r="AA50" i="3"/>
  <c r="AE50" i="3" s="1"/>
  <c r="AB50" i="3"/>
  <c r="AF50" i="3" s="1"/>
  <c r="T66" i="3"/>
  <c r="X66" i="3" s="1"/>
  <c r="S66" i="3"/>
  <c r="W66" i="3" s="1"/>
  <c r="R66" i="3"/>
  <c r="V66" i="3" s="1"/>
  <c r="AB67" i="3"/>
  <c r="AF67" i="3" s="1"/>
  <c r="AA67" i="3"/>
  <c r="AE67" i="3" s="1"/>
  <c r="Z67" i="3"/>
  <c r="AD67" i="3" s="1"/>
  <c r="AA47" i="3"/>
  <c r="AE47" i="3" s="1"/>
  <c r="Z47" i="3"/>
  <c r="AD47" i="3" s="1"/>
  <c r="AB47" i="3"/>
  <c r="AF47" i="3" s="1"/>
  <c r="AB64" i="3"/>
  <c r="AF64" i="3" s="1"/>
  <c r="AA64" i="3"/>
  <c r="AE64" i="3" s="1"/>
  <c r="Z64" i="3"/>
  <c r="AD64" i="3" s="1"/>
  <c r="AB30" i="3"/>
  <c r="AF30" i="3" s="1"/>
  <c r="AA30" i="3"/>
  <c r="AE30" i="3" s="1"/>
  <c r="Z30" i="3"/>
  <c r="AD30" i="3" s="1"/>
  <c r="AB16" i="3"/>
  <c r="AF16" i="3" s="1"/>
  <c r="AA16" i="3"/>
  <c r="AE16" i="3" s="1"/>
  <c r="Z16" i="3"/>
  <c r="AD16" i="3" s="1"/>
  <c r="Z15" i="3"/>
  <c r="AD15" i="3" s="1"/>
  <c r="AB15" i="3"/>
  <c r="AF15" i="3" s="1"/>
  <c r="AA15" i="3"/>
  <c r="AE15" i="3" s="1"/>
  <c r="AA33" i="3"/>
  <c r="AE33" i="3" s="1"/>
  <c r="AB33" i="3"/>
  <c r="AF33" i="3" s="1"/>
  <c r="Z33" i="3"/>
  <c r="AD33" i="3" s="1"/>
  <c r="AA56" i="3"/>
  <c r="AE56" i="3" s="1"/>
  <c r="Z56" i="3"/>
  <c r="AD56" i="3" s="1"/>
  <c r="AB56" i="3"/>
  <c r="AF56" i="3" s="1"/>
  <c r="AA23" i="3"/>
  <c r="AE23" i="3" s="1"/>
  <c r="AB23" i="3"/>
  <c r="AF23" i="3" s="1"/>
  <c r="Z23" i="3"/>
  <c r="AD23" i="3" s="1"/>
  <c r="AA29" i="3"/>
  <c r="AE29" i="3" s="1"/>
  <c r="Z29" i="3"/>
  <c r="AD29" i="3" s="1"/>
  <c r="AB29" i="3"/>
  <c r="AF29" i="3" s="1"/>
  <c r="T42" i="3"/>
  <c r="X42" i="3" s="1"/>
  <c r="R42" i="3"/>
  <c r="V42" i="3" s="1"/>
  <c r="S42" i="3"/>
  <c r="W42" i="3" s="1"/>
  <c r="AB57" i="3"/>
  <c r="AF57" i="3" s="1"/>
  <c r="Z57" i="3"/>
  <c r="AD57" i="3" s="1"/>
  <c r="AA57" i="3"/>
  <c r="AE57" i="3" s="1"/>
  <c r="AB25" i="3"/>
  <c r="AF25" i="3" s="1"/>
  <c r="AA25" i="3"/>
  <c r="AE25" i="3" s="1"/>
  <c r="Z25" i="3"/>
  <c r="AD25" i="3" s="1"/>
  <c r="AB36" i="3"/>
  <c r="AF36" i="3" s="1"/>
  <c r="AA36" i="3"/>
  <c r="AE36" i="3" s="1"/>
  <c r="Z36" i="3"/>
  <c r="AD36" i="3" s="1"/>
  <c r="AB37" i="3"/>
  <c r="AF37" i="3" s="1"/>
  <c r="Z37" i="3"/>
  <c r="AD37" i="3" s="1"/>
  <c r="AA37" i="3"/>
  <c r="AE37" i="3" s="1"/>
  <c r="AA14" i="3"/>
  <c r="AE14" i="3" s="1"/>
  <c r="Z14" i="3"/>
  <c r="AD14" i="3" s="1"/>
  <c r="AB14" i="3"/>
  <c r="AF14" i="3" s="1"/>
  <c r="AA68" i="3"/>
  <c r="AE68" i="3" s="1"/>
  <c r="Z68" i="3"/>
  <c r="AD68" i="3" s="1"/>
  <c r="AB68" i="3"/>
  <c r="AF68" i="3" s="1"/>
  <c r="AB49" i="3"/>
  <c r="AF49" i="3" s="1"/>
  <c r="AA49" i="3"/>
  <c r="AE49" i="3" s="1"/>
  <c r="Z49" i="3"/>
  <c r="AD49" i="3" s="1"/>
  <c r="AB38" i="3"/>
  <c r="AF38" i="3" s="1"/>
  <c r="AA38" i="3"/>
  <c r="AE38" i="3" s="1"/>
  <c r="Z38" i="3"/>
  <c r="AD38" i="3" s="1"/>
  <c r="AA53" i="3"/>
  <c r="AE53" i="3" s="1"/>
  <c r="Z53" i="3"/>
  <c r="AD53" i="3" s="1"/>
  <c r="AB53" i="3"/>
  <c r="AF53" i="3" s="1"/>
  <c r="AA62" i="3"/>
  <c r="AE62" i="3" s="1"/>
  <c r="Z62" i="3"/>
  <c r="AD62" i="3" s="1"/>
  <c r="AB62" i="3"/>
  <c r="AF62" i="3" s="1"/>
  <c r="AB22" i="3"/>
  <c r="AF22" i="3" s="1"/>
  <c r="AA22" i="3"/>
  <c r="AE22" i="3" s="1"/>
  <c r="Z22" i="3"/>
  <c r="AD22" i="3" s="1"/>
  <c r="S26" i="3"/>
  <c r="W26" i="3" s="1"/>
  <c r="R26" i="3"/>
  <c r="V26" i="3" s="1"/>
  <c r="T26" i="3"/>
  <c r="X26" i="3" s="1"/>
  <c r="AB60" i="3"/>
  <c r="AF60" i="3" s="1"/>
  <c r="AA60" i="3"/>
  <c r="AE60" i="3" s="1"/>
  <c r="Z60" i="3"/>
  <c r="AD60" i="3" s="1"/>
  <c r="AA65" i="3"/>
  <c r="AE65" i="3" s="1"/>
  <c r="Z65" i="3"/>
  <c r="AD65" i="3" s="1"/>
  <c r="AB65" i="3"/>
  <c r="AF65" i="3" s="1"/>
  <c r="AA19" i="3"/>
  <c r="AE19" i="3" s="1"/>
  <c r="AB19" i="3"/>
  <c r="AF19" i="3" s="1"/>
  <c r="Z19" i="3"/>
  <c r="AD19" i="3" s="1"/>
  <c r="AB51" i="3"/>
  <c r="AF51" i="3" s="1"/>
  <c r="Z51" i="3"/>
  <c r="AD51" i="3" s="1"/>
  <c r="AA51" i="3"/>
  <c r="AE51" i="3" s="1"/>
  <c r="AB58" i="3"/>
  <c r="AF58" i="3" s="1"/>
  <c r="AA58" i="3"/>
  <c r="AE58" i="3" s="1"/>
  <c r="Z58" i="3"/>
  <c r="AD58" i="3" s="1"/>
  <c r="AA59" i="3"/>
  <c r="AE59" i="3" s="1"/>
  <c r="Z59" i="3"/>
  <c r="AD59" i="3" s="1"/>
  <c r="AB59" i="3"/>
  <c r="AF59" i="3" s="1"/>
  <c r="AB63" i="3"/>
  <c r="AF63" i="3" s="1"/>
  <c r="AA63" i="3"/>
  <c r="AE63" i="3" s="1"/>
  <c r="Z63" i="3"/>
  <c r="AD63" i="3" s="1"/>
  <c r="AB31" i="3"/>
  <c r="AF31" i="3" s="1"/>
  <c r="AA31" i="3"/>
  <c r="AE31" i="3" s="1"/>
  <c r="Z31" i="3"/>
  <c r="AD31" i="3" s="1"/>
  <c r="S43" i="3"/>
  <c r="W43" i="3" s="1"/>
  <c r="R43" i="3"/>
  <c r="V43" i="3" s="1"/>
  <c r="T43" i="3"/>
  <c r="X43" i="3" s="1"/>
  <c r="AB69" i="3"/>
  <c r="AF69" i="3" s="1"/>
  <c r="AA69" i="3"/>
  <c r="AE69" i="3" s="1"/>
  <c r="Z69" i="3"/>
  <c r="AD69" i="3" s="1"/>
  <c r="AA71" i="3"/>
  <c r="AE71" i="3" s="1"/>
  <c r="Z71" i="3"/>
  <c r="AD71" i="3" s="1"/>
  <c r="AB71" i="3"/>
  <c r="AF71" i="3" s="1"/>
  <c r="Z44" i="3"/>
  <c r="AD44" i="3" s="1"/>
  <c r="AA44" i="3"/>
  <c r="AE44" i="3" s="1"/>
  <c r="AB44" i="3"/>
  <c r="AF44" i="3" s="1"/>
  <c r="AB39" i="3"/>
  <c r="AF39" i="3" s="1"/>
  <c r="AA39" i="3"/>
  <c r="AE39" i="3" s="1"/>
  <c r="Z39" i="3"/>
  <c r="AD39" i="3" s="1"/>
  <c r="AA35" i="3"/>
  <c r="AE35" i="3" s="1"/>
  <c r="Z35" i="3"/>
  <c r="AD35" i="3" s="1"/>
  <c r="AB35" i="3"/>
  <c r="AF35" i="3" s="1"/>
  <c r="AB48" i="3"/>
  <c r="AF48" i="3" s="1"/>
  <c r="AA48" i="3"/>
  <c r="AE48" i="3" s="1"/>
  <c r="Z48" i="3"/>
  <c r="AD48" i="3" s="1"/>
  <c r="AB52" i="3"/>
  <c r="AF52" i="3" s="1"/>
  <c r="Z52" i="3"/>
  <c r="AD52" i="3" s="1"/>
  <c r="AA52" i="3"/>
  <c r="AE52" i="3" s="1"/>
  <c r="AB27" i="3"/>
  <c r="AF27" i="3" s="1"/>
  <c r="AA27" i="3"/>
  <c r="AE27" i="3" s="1"/>
  <c r="Z27" i="3"/>
  <c r="AD27" i="3" s="1"/>
  <c r="AB54" i="3"/>
  <c r="AF54" i="3" s="1"/>
  <c r="AA54" i="3"/>
  <c r="AE54" i="3" s="1"/>
  <c r="Z54" i="3"/>
  <c r="AD54" i="3" s="1"/>
  <c r="AB24" i="3"/>
  <c r="AF24" i="3" s="1"/>
  <c r="AA24" i="3"/>
  <c r="AE24" i="3" s="1"/>
  <c r="Z24" i="3"/>
  <c r="AD24" i="3" s="1"/>
  <c r="AB73" i="3"/>
  <c r="AF73" i="3" s="1"/>
  <c r="AA73" i="3"/>
  <c r="AE73" i="3" s="1"/>
  <c r="Z73" i="3"/>
  <c r="AD73" i="3" s="1"/>
  <c r="AB32" i="3"/>
  <c r="AF32" i="3" s="1"/>
  <c r="AA32" i="3"/>
  <c r="AE32" i="3" s="1"/>
  <c r="Z32" i="3"/>
  <c r="AD32" i="3" s="1"/>
  <c r="R41" i="3"/>
  <c r="V41" i="3" s="1"/>
  <c r="S41" i="3"/>
  <c r="W41" i="3" s="1"/>
  <c r="T41" i="3"/>
  <c r="X41" i="3" s="1"/>
  <c r="AB72" i="3"/>
  <c r="AF72" i="3" s="1"/>
  <c r="AA72" i="3"/>
  <c r="AE72" i="3" s="1"/>
  <c r="Z72" i="3"/>
  <c r="AD72" i="3" s="1"/>
  <c r="AB55" i="3"/>
  <c r="AF55" i="3" s="1"/>
  <c r="AA55" i="3"/>
  <c r="AE55" i="3" s="1"/>
  <c r="Z55" i="3"/>
  <c r="AD55" i="3" s="1"/>
  <c r="AB17" i="3"/>
  <c r="AF17" i="3" s="1"/>
  <c r="Z17" i="3"/>
  <c r="AD17" i="3" s="1"/>
  <c r="AA17" i="3"/>
  <c r="AE17" i="3" s="1"/>
  <c r="AB70" i="3"/>
  <c r="AF70" i="3" s="1"/>
  <c r="AA70" i="3"/>
  <c r="AE70" i="3" s="1"/>
  <c r="Z70" i="3"/>
  <c r="AD70" i="3" s="1"/>
  <c r="AA46" i="3"/>
  <c r="AE46" i="3" s="1"/>
  <c r="AB46" i="3"/>
  <c r="AF46" i="3" s="1"/>
  <c r="Z46" i="3"/>
  <c r="AD46" i="3" s="1"/>
  <c r="AB45" i="3"/>
  <c r="AF45" i="3" s="1"/>
  <c r="AA45" i="3"/>
  <c r="AE45" i="3" s="1"/>
  <c r="Z45" i="3"/>
  <c r="AD45" i="3" s="1"/>
  <c r="Z21" i="3"/>
  <c r="AD21" i="3" s="1"/>
  <c r="AB21" i="3"/>
  <c r="AF21" i="3" s="1"/>
  <c r="AA21" i="3"/>
  <c r="AE21" i="3" s="1"/>
  <c r="S13" i="6"/>
  <c r="R13" i="6"/>
  <c r="T13" i="6"/>
  <c r="Z13" i="3" l="1"/>
  <c r="AD13" i="3" s="1"/>
  <c r="AB13" i="3"/>
  <c r="AF13" i="3" s="1"/>
  <c r="AA13" i="3"/>
  <c r="AE13" i="3" s="1"/>
  <c r="AB66" i="3"/>
  <c r="AF66" i="3" s="1"/>
  <c r="AA66" i="3"/>
  <c r="AE66" i="3" s="1"/>
  <c r="Z66" i="3"/>
  <c r="AD66" i="3" s="1"/>
  <c r="AB43" i="3"/>
  <c r="AF43" i="3" s="1"/>
  <c r="AA43" i="3"/>
  <c r="AE43" i="3" s="1"/>
  <c r="Z43" i="3"/>
  <c r="AD43" i="3" s="1"/>
  <c r="AB42" i="3"/>
  <c r="AF42" i="3" s="1"/>
  <c r="AA42" i="3"/>
  <c r="AE42" i="3" s="1"/>
  <c r="Z42" i="3"/>
  <c r="AD42" i="3" s="1"/>
  <c r="AB26" i="3"/>
  <c r="AF26" i="3" s="1"/>
  <c r="AA26" i="3"/>
  <c r="AE26" i="3" s="1"/>
  <c r="Z26" i="3"/>
  <c r="AD26" i="3" s="1"/>
  <c r="AA41" i="3"/>
  <c r="AE41" i="3" s="1"/>
  <c r="Z41" i="3"/>
  <c r="AD41" i="3" s="1"/>
  <c r="AB41" i="3"/>
  <c r="AF41" i="3" s="1"/>
  <c r="X13" i="6"/>
  <c r="AB13" i="6" s="1"/>
  <c r="W13" i="6"/>
  <c r="AA13" i="6" s="1"/>
  <c r="V13" i="6"/>
  <c r="Z13" i="6" s="1"/>
  <c r="AE13" i="6" l="1"/>
  <c r="AI13" i="6" s="1"/>
  <c r="AF13" i="6"/>
  <c r="AJ13" i="6" s="1"/>
  <c r="AD13" i="6"/>
  <c r="AH13" i="6" s="1"/>
  <c r="H13" i="5" l="1"/>
  <c r="G13" i="5"/>
  <c r="F13" i="5"/>
  <c r="Q2" i="5"/>
  <c r="Q5" i="5"/>
  <c r="J13" i="5" l="1" a="1"/>
  <c r="J13" i="5" s="1"/>
  <c r="N13" i="5" s="1"/>
  <c r="L13" i="5" l="1"/>
  <c r="P13" i="5" s="1"/>
  <c r="K13" i="5"/>
  <c r="O13" i="5" s="1"/>
  <c r="S13" i="5" l="1"/>
  <c r="R13" i="5"/>
  <c r="T13" i="5"/>
  <c r="B185" i="7" l="1"/>
  <c r="B198" i="7"/>
  <c r="B200" i="7"/>
  <c r="B199" i="7"/>
  <c r="H15" i="7"/>
  <c r="H23" i="7"/>
  <c r="J25" i="7"/>
  <c r="J11" i="7"/>
  <c r="J21" i="7"/>
  <c r="J24" i="7"/>
  <c r="J15" i="7"/>
  <c r="J19" i="7"/>
  <c r="X13" i="5"/>
  <c r="AB13" i="5" s="1"/>
  <c r="W13" i="5"/>
  <c r="AA13" i="5" s="1"/>
  <c r="V13" i="5"/>
  <c r="Z13" i="5" s="1"/>
  <c r="D7" i="7"/>
  <c r="J20" i="7" l="1"/>
  <c r="J13" i="7"/>
  <c r="L15" i="7"/>
  <c r="J14" i="7"/>
  <c r="J22" i="7"/>
  <c r="J16" i="7"/>
  <c r="J12" i="7"/>
  <c r="J17" i="7"/>
  <c r="J23" i="7"/>
  <c r="L23" i="7" s="1"/>
  <c r="J18" i="7"/>
  <c r="H11" i="7"/>
  <c r="L11" i="7" s="1"/>
  <c r="H12" i="7"/>
  <c r="H20" i="7"/>
  <c r="H18" i="7"/>
  <c r="B192" i="7"/>
  <c r="H21" i="7"/>
  <c r="L21" i="7" s="1"/>
  <c r="B194" i="7"/>
  <c r="B187" i="7"/>
  <c r="H24" i="7"/>
  <c r="L24" i="7" s="1"/>
  <c r="B193" i="7"/>
  <c r="B197" i="7"/>
  <c r="B191" i="7"/>
  <c r="B190" i="7"/>
  <c r="H17" i="7"/>
  <c r="B195" i="7"/>
  <c r="H16" i="7"/>
  <c r="B189" i="7"/>
  <c r="B186" i="7"/>
  <c r="H25" i="7"/>
  <c r="L25" i="7" s="1"/>
  <c r="H14" i="7"/>
  <c r="B183" i="7"/>
  <c r="B188" i="7"/>
  <c r="H13" i="7"/>
  <c r="H19" i="7"/>
  <c r="L19" i="7" s="1"/>
  <c r="H22" i="7"/>
  <c r="B182" i="7"/>
  <c r="B196" i="7"/>
  <c r="B181" i="7"/>
  <c r="B184" i="7"/>
  <c r="J9" i="7"/>
  <c r="J10" i="7"/>
  <c r="AD13" i="5"/>
  <c r="AH13" i="5" s="1"/>
  <c r="AF13" i="5"/>
  <c r="AJ13" i="5" s="1"/>
  <c r="AE13" i="5"/>
  <c r="AI13" i="5" s="1"/>
  <c r="L20" i="7" l="1"/>
  <c r="L17" i="7"/>
  <c r="L14" i="7"/>
  <c r="L13" i="7"/>
  <c r="L12" i="7"/>
  <c r="L18" i="7"/>
  <c r="J7" i="7"/>
  <c r="L16" i="7"/>
  <c r="J8" i="7"/>
  <c r="L22" i="7"/>
  <c r="H8" i="7"/>
  <c r="H7" i="7"/>
  <c r="H10" i="7"/>
  <c r="L10" i="7" s="1"/>
  <c r="B177" i="7"/>
  <c r="B180" i="7"/>
  <c r="B179" i="7"/>
  <c r="B178" i="7"/>
  <c r="H9" i="7"/>
  <c r="L9" i="7" s="1"/>
  <c r="F7" i="7"/>
  <c r="L7" i="7" l="1"/>
  <c r="L8" i="7"/>
</calcChain>
</file>

<file path=xl/sharedStrings.xml><?xml version="1.0" encoding="utf-8"?>
<sst xmlns="http://schemas.openxmlformats.org/spreadsheetml/2006/main" count="371" uniqueCount="166">
  <si>
    <t>Y</t>
  </si>
  <si>
    <t>R</t>
  </si>
  <si>
    <t>G</t>
  </si>
  <si>
    <t>B</t>
  </si>
  <si>
    <t>L</t>
  </si>
  <si>
    <t>M</t>
  </si>
  <si>
    <t>S</t>
  </si>
  <si>
    <t>M'</t>
  </si>
  <si>
    <t>S'</t>
  </si>
  <si>
    <t>L'</t>
  </si>
  <si>
    <t>I</t>
  </si>
  <si>
    <t>Ct</t>
  </si>
  <si>
    <t>Cp</t>
  </si>
  <si>
    <t>R'</t>
  </si>
  <si>
    <t>G'</t>
  </si>
  <si>
    <t>B'</t>
  </si>
  <si>
    <t>Cb</t>
  </si>
  <si>
    <t>Cr</t>
  </si>
  <si>
    <t>Linear RGB</t>
  </si>
  <si>
    <t>Linear LMS</t>
  </si>
  <si>
    <t>LMS PQ</t>
  </si>
  <si>
    <t>ICtCp</t>
  </si>
  <si>
    <t>Narrow</t>
  </si>
  <si>
    <t xml:space="preserve">Range: </t>
  </si>
  <si>
    <t>User Input Section</t>
  </si>
  <si>
    <t>Narrow/Full Range YCbCr</t>
  </si>
  <si>
    <t>YCbCr to RGB Matrix</t>
  </si>
  <si>
    <t>Bit Depth:</t>
  </si>
  <si>
    <t>Normalized YCbCr</t>
  </si>
  <si>
    <t>Full</t>
  </si>
  <si>
    <t>ITP</t>
  </si>
  <si>
    <t>T</t>
  </si>
  <si>
    <t>P</t>
  </si>
  <si>
    <t>Color:</t>
  </si>
  <si>
    <t>HLG Values</t>
  </si>
  <si>
    <t>gamma</t>
  </si>
  <si>
    <t>b</t>
  </si>
  <si>
    <t>a</t>
  </si>
  <si>
    <t>c</t>
  </si>
  <si>
    <t>RGB'</t>
  </si>
  <si>
    <t>OETF^-1 RGB</t>
  </si>
  <si>
    <t>Peak Lum:</t>
  </si>
  <si>
    <t>Linear RGB 709</t>
  </si>
  <si>
    <t>Linear RGB 2100</t>
  </si>
  <si>
    <t>HLG vs SDR DE_ITP</t>
  </si>
  <si>
    <t>PQ vs SDR DE_ITP</t>
  </si>
  <si>
    <t>HLG vs PQ DE_ITP</t>
  </si>
  <si>
    <t>dark skin</t>
  </si>
  <si>
    <t>light skin</t>
  </si>
  <si>
    <t>blue sky</t>
  </si>
  <si>
    <t>foliage</t>
  </si>
  <si>
    <t>blue flower</t>
  </si>
  <si>
    <t>bluish green</t>
  </si>
  <si>
    <t>orange</t>
  </si>
  <si>
    <t>moderate red</t>
  </si>
  <si>
    <t>purple</t>
  </si>
  <si>
    <t>yellow green</t>
  </si>
  <si>
    <t>orange yellow</t>
  </si>
  <si>
    <t>blue</t>
  </si>
  <si>
    <t>green</t>
  </si>
  <si>
    <t>red</t>
  </si>
  <si>
    <t>yellow</t>
  </si>
  <si>
    <t>magenta</t>
  </si>
  <si>
    <t>cyan</t>
  </si>
  <si>
    <t>white</t>
  </si>
  <si>
    <t>purplish blue</t>
  </si>
  <si>
    <t>Colors:</t>
  </si>
  <si>
    <t xml:space="preserve">Calculated Results from Other Tabs - Do Not Edit
(except for pulling down to extend number of results)		</t>
  </si>
  <si>
    <t>narrow</t>
  </si>
  <si>
    <t>Blue 100%</t>
  </si>
  <si>
    <t>Blue 16%</t>
  </si>
  <si>
    <t>Blue 75% (200nits)</t>
  </si>
  <si>
    <t>CyanL2 100%</t>
  </si>
  <si>
    <t>CyanL2 75%</t>
  </si>
  <si>
    <t>CyanL2 16%</t>
  </si>
  <si>
    <t>GreenL5 16%</t>
  </si>
  <si>
    <t>GreenL5 75%</t>
  </si>
  <si>
    <t>GreenL5 100%</t>
  </si>
  <si>
    <t>CyanGreenL4 100%</t>
  </si>
  <si>
    <t>CyanGreenL4 75%</t>
  </si>
  <si>
    <t>CyanGreenL4 16%</t>
  </si>
  <si>
    <t>RedL9 100%</t>
  </si>
  <si>
    <t>RedL9 75%</t>
  </si>
  <si>
    <t>RedL9 16%</t>
  </si>
  <si>
    <t>CyanL2 102%</t>
  </si>
  <si>
    <t>CyanGreenL4 102%</t>
  </si>
  <si>
    <t>GreenL5 102%</t>
  </si>
  <si>
    <t>RedL9 102%</t>
  </si>
  <si>
    <t>Blue 45%</t>
  </si>
  <si>
    <t>CyanL2 45%</t>
  </si>
  <si>
    <t>CyanGreenL4 45%</t>
  </si>
  <si>
    <t>GreenL5 45%</t>
  </si>
  <si>
    <t>RedL9 45%</t>
  </si>
  <si>
    <t>YellowGrnL6 102%</t>
  </si>
  <si>
    <t>YellowGrnL6 100%</t>
  </si>
  <si>
    <t>YellowGrnL6 75%</t>
  </si>
  <si>
    <t>YellowGrnL6 45%</t>
  </si>
  <si>
    <t>YellowGrnL6 16%</t>
  </si>
  <si>
    <t>YellowL7 102%</t>
  </si>
  <si>
    <t>YellowL7 100%</t>
  </si>
  <si>
    <t>YellowL7 75%</t>
  </si>
  <si>
    <t>YellowL7 45%</t>
  </si>
  <si>
    <t>YellowL7 16%</t>
  </si>
  <si>
    <t>Blue 40% (11nits)</t>
  </si>
  <si>
    <t>Blue 100% (100nits)</t>
  </si>
  <si>
    <t>Blue 1squp 102% (102nits)</t>
  </si>
  <si>
    <t>Blue 62% (32nits)</t>
  </si>
  <si>
    <t>Cyan 102% (102nits)</t>
  </si>
  <si>
    <t>Cyan 100% (100nits)</t>
  </si>
  <si>
    <t>Cyan 62% (32nits)</t>
  </si>
  <si>
    <t>Cyan 40% (11nits)</t>
  </si>
  <si>
    <t>Cyan-Green 102% (102nits)</t>
  </si>
  <si>
    <t>Cyan-Green 100% (100nits)</t>
  </si>
  <si>
    <t>Cyan-Green 62% (32nits)</t>
  </si>
  <si>
    <t>Cyan-Green 40% (11nits)</t>
  </si>
  <si>
    <t>Green 102% (102nits)</t>
  </si>
  <si>
    <t>Green 100% (100nits)</t>
  </si>
  <si>
    <t>Green 62% (32nits)</t>
  </si>
  <si>
    <t>Green 40% (11nits)</t>
  </si>
  <si>
    <t>Yellow-Green 102% (102nits)</t>
  </si>
  <si>
    <t>Yellow-Green 100% (100nits)</t>
  </si>
  <si>
    <t>Yellow-Green 62% (32nits)</t>
  </si>
  <si>
    <t>Yellow-Green 40% (11nits)</t>
  </si>
  <si>
    <t>Yellow 102% (102nits)</t>
  </si>
  <si>
    <t>Yellow 100% (100nits)</t>
  </si>
  <si>
    <t>Yellow 62% (32nits)</t>
  </si>
  <si>
    <t>Yellow 40% (11nits)</t>
  </si>
  <si>
    <t>Red 102% (102nits)</t>
  </si>
  <si>
    <t>Red 100% (100nits)</t>
  </si>
  <si>
    <t>Red 62% (32nits)</t>
  </si>
  <si>
    <t>Red 40% (11nits)</t>
  </si>
  <si>
    <t>Blue 91% (77.56nits)</t>
  </si>
  <si>
    <t>Cyan 91% (77.56nits)</t>
  </si>
  <si>
    <t>Cyan-Green 91% (77.56nits)</t>
  </si>
  <si>
    <t>Green 91% (77.56nits)</t>
  </si>
  <si>
    <t>Yellow-Green 91% (77.56nits)</t>
  </si>
  <si>
    <t>Yellow 91% (77.56nits)</t>
  </si>
  <si>
    <t>Red 91% (77.56nits)</t>
  </si>
  <si>
    <t>White 100%</t>
  </si>
  <si>
    <t>(SQRT(((X1-Y1)^2)+((X2-Y2)^2)))</t>
  </si>
  <si>
    <t>Distance From White Point
SDR</t>
  </si>
  <si>
    <t>Distance From White Point
HLG</t>
  </si>
  <si>
    <t>SQRT((T1^2)+(P1^2))</t>
  </si>
  <si>
    <t>Saturation Difference</t>
  </si>
  <si>
    <t>white 1</t>
  </si>
  <si>
    <t>Gray 2</t>
  </si>
  <si>
    <t>Gray 3</t>
  </si>
  <si>
    <t>Gray 4</t>
  </si>
  <si>
    <t>Gray 5</t>
  </si>
  <si>
    <t>Gray 6</t>
  </si>
  <si>
    <t>Colorchecker Xrite 2014 Direct Conversion HLG to BBC LUT9v1 RESOLVE</t>
  </si>
  <si>
    <t>HLG REFERENCE Sarnoff CSM 709 Colors in HLG **REFERENCE**</t>
  </si>
  <si>
    <t>Color Checker Sarnoff Xrite 2014 709 REFERENCE ORIGINAL from Sarnoff Visualizer BT.709 Dec 2019</t>
  </si>
  <si>
    <t>YBR Sarnoff CSM 709 SOURCE *ORIGINAL*</t>
  </si>
  <si>
    <t>YBR 2020 CSM HLG ORIGINAL **REFERENCE**</t>
  </si>
  <si>
    <t>Blue 1squp 102%</t>
  </si>
  <si>
    <t>YBR 2020 CSM PQ ORIGINAL **REFERENCE**</t>
  </si>
  <si>
    <t>Blue 40%</t>
  </si>
  <si>
    <t>CyanL2 40%</t>
  </si>
  <si>
    <t>CyanGreenL4 40%</t>
  </si>
  <si>
    <t>GreenL5 40%</t>
  </si>
  <si>
    <t>YellowGrnL6 40%</t>
  </si>
  <si>
    <t>YellowL7 40%</t>
  </si>
  <si>
    <t>RedL9 40%</t>
  </si>
  <si>
    <t>Linear RGB w Y Gamma</t>
  </si>
  <si>
    <t>PQ REFERENCE Sarnoff CSM 709 Colors in HLG **REFERENCE**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</si>
</sst>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0.00000"/>
    <numFmt numFmtId="166" formatCode="0.000"/>
    <numFmt numFmtId="167" formatCode="0.0"/>
    <numFmt numFmtId="168" formatCode="0.000000000000"/>
    <numFmt numFmtId="169" formatCode="0.000000000000000000"/>
    <numFmt numFmtId="170" formatCode="0.00000000"/>
    <numFmt numFmtId="171" formatCode="0.0000000000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05BA6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C29682"/>
        <bgColor indexed="64"/>
      </patternFill>
    </fill>
    <fill>
      <patternFill patternType="solid">
        <fgColor rgb="FF627A9C"/>
        <bgColor indexed="64"/>
      </patternFill>
    </fill>
    <fill>
      <patternFill patternType="solid">
        <fgColor rgb="FF576C42"/>
        <bgColor indexed="64"/>
      </patternFill>
    </fill>
    <fill>
      <patternFill patternType="solid">
        <fgColor rgb="FF8580B2"/>
        <bgColor indexed="64"/>
      </patternFill>
    </fill>
    <fill>
      <patternFill patternType="solid">
        <fgColor rgb="FF67BEAB"/>
        <bgColor indexed="64"/>
      </patternFill>
    </fill>
    <fill>
      <patternFill patternType="solid">
        <fgColor rgb="FFD67E2C"/>
        <bgColor indexed="64"/>
      </patternFill>
    </fill>
    <fill>
      <patternFill patternType="solid">
        <fgColor rgb="FFC25A62"/>
        <bgColor indexed="64"/>
      </patternFill>
    </fill>
    <fill>
      <patternFill patternType="solid">
        <fgColor rgb="FF5E3B6B"/>
        <bgColor indexed="64"/>
      </patternFill>
    </fill>
    <fill>
      <patternFill patternType="solid">
        <fgColor rgb="FF9DBC40"/>
        <bgColor indexed="64"/>
      </patternFill>
    </fill>
    <fill>
      <patternFill patternType="solid">
        <fgColor rgb="FF373C96"/>
        <bgColor indexed="64"/>
      </patternFill>
    </fill>
    <fill>
      <patternFill patternType="solid">
        <fgColor rgb="FF45944A"/>
        <bgColor indexed="64"/>
      </patternFill>
    </fill>
    <fill>
      <patternFill patternType="solid">
        <fgColor rgb="FFAF373C"/>
        <bgColor indexed="64"/>
      </patternFill>
    </fill>
    <fill>
      <patternFill patternType="solid">
        <fgColor rgb="FFE7C720"/>
        <bgColor indexed="64"/>
      </patternFill>
    </fill>
    <fill>
      <patternFill patternType="solid">
        <fgColor rgb="FFBB5696"/>
        <bgColor indexed="64"/>
      </patternFill>
    </fill>
    <fill>
      <patternFill patternType="solid">
        <fgColor rgb="FF0486A2"/>
        <bgColor indexed="64"/>
      </patternFill>
    </fill>
    <fill>
      <patternFill patternType="solid">
        <fgColor rgb="FFE0A82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6C6C6B"/>
        <bgColor indexed="64"/>
      </patternFill>
    </fill>
    <fill>
      <patternFill patternType="solid">
        <fgColor rgb="FF989A9A"/>
        <bgColor indexed="64"/>
      </patternFill>
    </fill>
    <fill>
      <patternFill patternType="solid">
        <fgColor rgb="FFC4C5C3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1A1A1B"/>
        <bgColor indexed="64"/>
      </patternFill>
    </fill>
    <fill>
      <patternFill patternType="solid">
        <fgColor rgb="FF735145"/>
        <bgColor rgb="FF000000"/>
      </patternFill>
    </fill>
    <fill>
      <patternFill patternType="solid">
        <fgColor rgb="FFC29682"/>
        <bgColor rgb="FF000000"/>
      </patternFill>
    </fill>
    <fill>
      <patternFill patternType="solid">
        <fgColor rgb="FF627A9C"/>
        <bgColor rgb="FF000000"/>
      </patternFill>
    </fill>
    <fill>
      <patternFill patternType="solid">
        <fgColor rgb="FF576C42"/>
        <bgColor rgb="FF000000"/>
      </patternFill>
    </fill>
    <fill>
      <patternFill patternType="solid">
        <fgColor rgb="FF8580B2"/>
        <bgColor rgb="FF000000"/>
      </patternFill>
    </fill>
    <fill>
      <patternFill patternType="solid">
        <fgColor rgb="FF67BEAB"/>
        <bgColor rgb="FF000000"/>
      </patternFill>
    </fill>
    <fill>
      <patternFill patternType="solid">
        <fgColor rgb="FFD67E2C"/>
        <bgColor rgb="FF000000"/>
      </patternFill>
    </fill>
    <fill>
      <patternFill patternType="solid">
        <fgColor rgb="FF505BA6"/>
        <bgColor rgb="FF000000"/>
      </patternFill>
    </fill>
    <fill>
      <patternFill patternType="solid">
        <fgColor rgb="FFC25A62"/>
        <bgColor rgb="FF000000"/>
      </patternFill>
    </fill>
    <fill>
      <patternFill patternType="solid">
        <fgColor rgb="FF5E3B6B"/>
        <bgColor rgb="FF000000"/>
      </patternFill>
    </fill>
    <fill>
      <patternFill patternType="solid">
        <fgColor rgb="FF9DBC40"/>
        <bgColor rgb="FF000000"/>
      </patternFill>
    </fill>
    <fill>
      <patternFill patternType="solid">
        <fgColor rgb="FFE0A82E"/>
        <bgColor rgb="FF000000"/>
      </patternFill>
    </fill>
    <fill>
      <patternFill patternType="solid">
        <fgColor rgb="FF373C96"/>
        <bgColor rgb="FF000000"/>
      </patternFill>
    </fill>
    <fill>
      <patternFill patternType="solid">
        <fgColor rgb="FF45944A"/>
        <bgColor rgb="FF000000"/>
      </patternFill>
    </fill>
    <fill>
      <patternFill patternType="solid">
        <fgColor rgb="FFAF373C"/>
        <bgColor rgb="FF000000"/>
      </patternFill>
    </fill>
    <fill>
      <patternFill patternType="solid">
        <fgColor rgb="FFE7C720"/>
        <bgColor rgb="FF000000"/>
      </patternFill>
    </fill>
    <fill>
      <patternFill patternType="solid">
        <fgColor rgb="FFBB5696"/>
        <bgColor rgb="FF000000"/>
      </patternFill>
    </fill>
    <fill>
      <patternFill patternType="solid">
        <fgColor rgb="FF0486A2"/>
        <bgColor rgb="FF000000"/>
      </patternFill>
    </fill>
    <fill>
      <patternFill patternType="solid">
        <fgColor rgb="FFF1F1E9"/>
        <bgColor rgb="FF000000"/>
      </patternFill>
    </fill>
    <fill>
      <patternFill patternType="solid">
        <fgColor rgb="FFC4C5C3"/>
        <bgColor rgb="FF000000"/>
      </patternFill>
    </fill>
    <fill>
      <patternFill patternType="solid">
        <fgColor rgb="FF989A9A"/>
        <bgColor rgb="FF000000"/>
      </patternFill>
    </fill>
    <fill>
      <patternFill patternType="solid">
        <fgColor rgb="FF6C6C6B"/>
        <bgColor rgb="FF000000"/>
      </patternFill>
    </fill>
    <fill>
      <patternFill patternType="solid">
        <fgColor rgb="FF444545"/>
        <bgColor rgb="FF000000"/>
      </patternFill>
    </fill>
    <fill>
      <patternFill patternType="solid">
        <fgColor rgb="FF1A1A1B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7" applyNumberFormat="0" applyAlignment="0" applyProtection="0"/>
  </cellStyleXfs>
  <cellXfs count="183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/>
    <xf numFmtId="2" fontId="2" fillId="0" borderId="0" xfId="0" applyNumberFormat="1" applyFont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Fill="1" applyBorder="1"/>
    <xf numFmtId="164" fontId="2" fillId="0" borderId="0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7" fontId="2" fillId="0" borderId="0" xfId="0" applyNumberFormat="1" applyFont="1"/>
    <xf numFmtId="166" fontId="2" fillId="0" borderId="0" xfId="0" applyNumberFormat="1" applyFont="1"/>
    <xf numFmtId="0" fontId="5" fillId="6" borderId="0" xfId="0" applyFont="1" applyFill="1"/>
    <xf numFmtId="0" fontId="6" fillId="0" borderId="0" xfId="0" applyFont="1"/>
    <xf numFmtId="0" fontId="5" fillId="7" borderId="8" xfId="0" applyFont="1" applyFill="1" applyBorder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19" borderId="0" xfId="0" applyFont="1" applyFill="1"/>
    <xf numFmtId="0" fontId="5" fillId="20" borderId="0" xfId="0" applyFont="1" applyFill="1"/>
    <xf numFmtId="0" fontId="5" fillId="21" borderId="0" xfId="0" applyFont="1" applyFill="1"/>
    <xf numFmtId="0" fontId="5" fillId="22" borderId="0" xfId="0" applyFont="1" applyFill="1"/>
    <xf numFmtId="0" fontId="5" fillId="23" borderId="0" xfId="0" applyFont="1" applyFill="1"/>
    <xf numFmtId="164" fontId="2" fillId="2" borderId="0" xfId="0" applyNumberFormat="1" applyFont="1" applyFill="1"/>
    <xf numFmtId="0" fontId="7" fillId="0" borderId="0" xfId="0" applyFont="1"/>
    <xf numFmtId="0" fontId="7" fillId="0" borderId="0" xfId="0" applyFont="1" applyAlignment="1"/>
    <xf numFmtId="0" fontId="6" fillId="5" borderId="11" xfId="0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6" fillId="0" borderId="11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/>
    <xf numFmtId="164" fontId="7" fillId="0" borderId="0" xfId="0" applyNumberFormat="1" applyFont="1"/>
    <xf numFmtId="164" fontId="2" fillId="2" borderId="4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5" fontId="2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2" fillId="0" borderId="0" xfId="0" applyFont="1" applyAlignment="1"/>
    <xf numFmtId="0" fontId="2" fillId="4" borderId="0" xfId="0" applyFont="1" applyFill="1"/>
    <xf numFmtId="11" fontId="2" fillId="0" borderId="0" xfId="0" applyNumberFormat="1" applyFo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8" fillId="7" borderId="8" xfId="0" applyFont="1" applyFill="1" applyBorder="1"/>
    <xf numFmtId="0" fontId="4" fillId="4" borderId="0" xfId="1" applyFont="1" applyFill="1" applyBorder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12" borderId="0" xfId="0" applyFont="1" applyFill="1"/>
    <xf numFmtId="0" fontId="8" fillId="13" borderId="0" xfId="0" applyFont="1" applyFill="1"/>
    <xf numFmtId="0" fontId="8" fillId="6" borderId="0" xfId="0" applyFont="1" applyFill="1"/>
    <xf numFmtId="0" fontId="8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23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8" fillId="20" borderId="0" xfId="0" applyFont="1" applyFill="1"/>
    <xf numFmtId="0" fontId="8" fillId="21" borderId="0" xfId="0" applyFont="1" applyFill="1"/>
    <xf numFmtId="0" fontId="8" fillId="22" borderId="0" xfId="0" applyFont="1" applyFill="1"/>
    <xf numFmtId="0" fontId="2" fillId="4" borderId="0" xfId="0" applyFont="1" applyFill="1" applyBorder="1" applyAlignment="1">
      <alignment horizontal="center" vertical="center"/>
    </xf>
    <xf numFmtId="0" fontId="7" fillId="24" borderId="0" xfId="0" applyFont="1" applyFill="1"/>
    <xf numFmtId="49" fontId="6" fillId="5" borderId="11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 wrapText="1"/>
    </xf>
    <xf numFmtId="169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8" xfId="0" applyFont="1" applyFill="1" applyBorder="1" applyAlignment="1">
      <alignment horizontal="right" wrapText="1"/>
    </xf>
    <xf numFmtId="0" fontId="5" fillId="7" borderId="8" xfId="0" applyFont="1" applyFill="1" applyBorder="1" applyAlignment="1">
      <alignment horizontal="right" wrapText="1"/>
    </xf>
    <xf numFmtId="0" fontId="5" fillId="8" borderId="0" xfId="0" applyFont="1" applyFill="1" applyAlignment="1">
      <alignment horizontal="right" wrapText="1"/>
    </xf>
    <xf numFmtId="0" fontId="5" fillId="9" borderId="0" xfId="0" applyFont="1" applyFill="1" applyAlignment="1">
      <alignment horizontal="right" wrapText="1"/>
    </xf>
    <xf numFmtId="0" fontId="5" fillId="10" borderId="0" xfId="0" applyFont="1" applyFill="1" applyAlignment="1">
      <alignment horizontal="right" wrapText="1"/>
    </xf>
    <xf numFmtId="0" fontId="5" fillId="11" borderId="0" xfId="0" applyFont="1" applyFill="1" applyAlignment="1">
      <alignment horizontal="right" wrapText="1"/>
    </xf>
    <xf numFmtId="0" fontId="5" fillId="12" borderId="0" xfId="0" applyFont="1" applyFill="1" applyAlignment="1">
      <alignment horizontal="right" wrapText="1"/>
    </xf>
    <xf numFmtId="0" fontId="5" fillId="13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5" fillId="14" borderId="0" xfId="0" applyFont="1" applyFill="1" applyAlignment="1">
      <alignment horizontal="right" wrapText="1"/>
    </xf>
    <xf numFmtId="0" fontId="5" fillId="15" borderId="0" xfId="0" applyFont="1" applyFill="1" applyAlignment="1">
      <alignment horizontal="right" wrapText="1"/>
    </xf>
    <xf numFmtId="0" fontId="5" fillId="16" borderId="0" xfId="0" applyFont="1" applyFill="1" applyAlignment="1">
      <alignment horizontal="right" wrapText="1"/>
    </xf>
    <xf numFmtId="0" fontId="5" fillId="23" borderId="0" xfId="0" applyFont="1" applyFill="1" applyAlignment="1">
      <alignment horizontal="right" wrapText="1"/>
    </xf>
    <xf numFmtId="0" fontId="5" fillId="17" borderId="0" xfId="0" applyFont="1" applyFill="1" applyAlignment="1">
      <alignment horizontal="right" wrapText="1"/>
    </xf>
    <xf numFmtId="0" fontId="5" fillId="18" borderId="0" xfId="0" applyFont="1" applyFill="1" applyAlignment="1">
      <alignment horizontal="right" wrapText="1"/>
    </xf>
    <xf numFmtId="0" fontId="5" fillId="19" borderId="0" xfId="0" applyFont="1" applyFill="1" applyAlignment="1">
      <alignment horizontal="right" wrapText="1"/>
    </xf>
    <xf numFmtId="0" fontId="5" fillId="20" borderId="0" xfId="0" applyFont="1" applyFill="1" applyAlignment="1">
      <alignment horizontal="right" wrapText="1"/>
    </xf>
    <xf numFmtId="0" fontId="5" fillId="21" borderId="0" xfId="0" applyFont="1" applyFill="1" applyAlignment="1">
      <alignment horizontal="right" wrapText="1"/>
    </xf>
    <xf numFmtId="0" fontId="5" fillId="22" borderId="0" xfId="0" applyFont="1" applyFill="1" applyAlignment="1">
      <alignment horizontal="right" wrapText="1"/>
    </xf>
    <xf numFmtId="0" fontId="6" fillId="0" borderId="0" xfId="0" applyFont="1" applyAlignment="1">
      <alignment horizontal="right" wrapText="1"/>
    </xf>
    <xf numFmtId="168" fontId="7" fillId="0" borderId="0" xfId="0" applyNumberFormat="1" applyFont="1" applyAlignment="1"/>
    <xf numFmtId="49" fontId="7" fillId="0" borderId="0" xfId="0" applyNumberFormat="1" applyFont="1" applyAlignment="1">
      <alignment horizontal="center" wrapText="1"/>
    </xf>
    <xf numFmtId="0" fontId="11" fillId="0" borderId="0" xfId="0" applyFont="1" applyAlignment="1"/>
    <xf numFmtId="170" fontId="2" fillId="0" borderId="0" xfId="0" applyNumberFormat="1" applyFont="1"/>
    <xf numFmtId="0" fontId="8" fillId="25" borderId="0" xfId="0" applyFont="1" applyFill="1" applyAlignment="1">
      <alignment horizontal="right" wrapText="1"/>
    </xf>
    <xf numFmtId="0" fontId="8" fillId="26" borderId="0" xfId="0" applyFont="1" applyFill="1" applyAlignment="1">
      <alignment horizontal="right" wrapText="1"/>
    </xf>
    <xf numFmtId="0" fontId="8" fillId="27" borderId="0" xfId="0" applyFont="1" applyFill="1" applyAlignment="1">
      <alignment horizontal="right" wrapText="1"/>
    </xf>
    <xf numFmtId="0" fontId="8" fillId="28" borderId="0" xfId="0" applyFont="1" applyFill="1" applyAlignment="1">
      <alignment horizontal="right" wrapText="1"/>
    </xf>
    <xf numFmtId="0" fontId="6" fillId="29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8" fillId="30" borderId="0" xfId="0" applyFont="1" applyFill="1" applyAlignment="1">
      <alignment horizontal="right" wrapText="1"/>
    </xf>
    <xf numFmtId="0" fontId="12" fillId="0" borderId="0" xfId="0" applyFont="1" applyAlignment="1">
      <alignment horizontal="left"/>
    </xf>
    <xf numFmtId="0" fontId="13" fillId="31" borderId="8" xfId="0" applyFont="1" applyFill="1" applyBorder="1" applyAlignment="1">
      <alignment horizontal="right" wrapText="1"/>
    </xf>
    <xf numFmtId="0" fontId="13" fillId="32" borderId="0" xfId="0" applyFont="1" applyFill="1" applyAlignment="1">
      <alignment horizontal="right" wrapText="1"/>
    </xf>
    <xf numFmtId="0" fontId="13" fillId="33" borderId="0" xfId="0" applyFont="1" applyFill="1" applyAlignment="1">
      <alignment horizontal="right" wrapText="1"/>
    </xf>
    <xf numFmtId="0" fontId="13" fillId="34" borderId="0" xfId="0" applyFont="1" applyFill="1" applyAlignment="1">
      <alignment horizontal="right" wrapText="1"/>
    </xf>
    <xf numFmtId="0" fontId="13" fillId="35" borderId="0" xfId="0" applyFont="1" applyFill="1" applyAlignment="1">
      <alignment horizontal="right" wrapText="1"/>
    </xf>
    <xf numFmtId="0" fontId="13" fillId="36" borderId="0" xfId="0" applyFont="1" applyFill="1" applyAlignment="1">
      <alignment horizontal="right" wrapText="1"/>
    </xf>
    <xf numFmtId="0" fontId="13" fillId="37" borderId="0" xfId="0" applyFont="1" applyFill="1" applyAlignment="1">
      <alignment horizontal="right" wrapText="1"/>
    </xf>
    <xf numFmtId="0" fontId="13" fillId="38" borderId="0" xfId="0" applyFont="1" applyFill="1" applyAlignment="1">
      <alignment horizontal="right" wrapText="1"/>
    </xf>
    <xf numFmtId="0" fontId="13" fillId="39" borderId="0" xfId="0" applyFont="1" applyFill="1" applyAlignment="1">
      <alignment horizontal="right" wrapText="1"/>
    </xf>
    <xf numFmtId="0" fontId="13" fillId="40" borderId="0" xfId="0" applyFont="1" applyFill="1" applyAlignment="1">
      <alignment horizontal="right" wrapText="1"/>
    </xf>
    <xf numFmtId="0" fontId="13" fillId="41" borderId="0" xfId="0" applyFont="1" applyFill="1" applyAlignment="1">
      <alignment horizontal="right" wrapText="1"/>
    </xf>
    <xf numFmtId="0" fontId="13" fillId="42" borderId="0" xfId="0" applyFont="1" applyFill="1" applyAlignment="1">
      <alignment horizontal="right" wrapText="1"/>
    </xf>
    <xf numFmtId="0" fontId="13" fillId="43" borderId="0" xfId="0" applyFont="1" applyFill="1" applyAlignment="1">
      <alignment horizontal="right" wrapText="1"/>
    </xf>
    <xf numFmtId="0" fontId="13" fillId="44" borderId="0" xfId="0" applyFont="1" applyFill="1" applyAlignment="1">
      <alignment horizontal="right" wrapText="1"/>
    </xf>
    <xf numFmtId="0" fontId="13" fillId="45" borderId="0" xfId="0" applyFont="1" applyFill="1" applyAlignment="1">
      <alignment horizontal="right" wrapText="1"/>
    </xf>
    <xf numFmtId="0" fontId="13" fillId="46" borderId="0" xfId="0" applyFont="1" applyFill="1" applyAlignment="1">
      <alignment horizontal="right" wrapText="1"/>
    </xf>
    <xf numFmtId="0" fontId="13" fillId="47" borderId="0" xfId="0" applyFont="1" applyFill="1" applyAlignment="1">
      <alignment horizontal="right" wrapText="1"/>
    </xf>
    <xf numFmtId="0" fontId="13" fillId="48" borderId="0" xfId="0" applyFont="1" applyFill="1" applyAlignment="1">
      <alignment horizontal="right" wrapText="1"/>
    </xf>
    <xf numFmtId="0" fontId="14" fillId="49" borderId="0" xfId="0" applyFont="1" applyFill="1" applyAlignment="1">
      <alignment horizontal="right" wrapText="1"/>
    </xf>
    <xf numFmtId="0" fontId="15" fillId="50" borderId="0" xfId="0" applyFont="1" applyFill="1" applyAlignment="1">
      <alignment horizontal="right" wrapText="1"/>
    </xf>
    <xf numFmtId="0" fontId="15" fillId="51" borderId="0" xfId="0" applyFont="1" applyFill="1" applyAlignment="1">
      <alignment horizontal="right" wrapText="1"/>
    </xf>
    <xf numFmtId="0" fontId="15" fillId="52" borderId="0" xfId="0" applyFont="1" applyFill="1" applyAlignment="1">
      <alignment horizontal="right" wrapText="1"/>
    </xf>
    <xf numFmtId="0" fontId="15" fillId="53" borderId="0" xfId="0" applyFont="1" applyFill="1" applyAlignment="1">
      <alignment horizontal="right" wrapText="1"/>
    </xf>
    <xf numFmtId="0" fontId="15" fillId="54" borderId="0" xfId="0" applyFont="1" applyFill="1" applyAlignment="1">
      <alignment horizontal="right" wrapText="1"/>
    </xf>
    <xf numFmtId="0" fontId="16" fillId="4" borderId="0" xfId="0" applyFont="1" applyFill="1" applyAlignment="1">
      <alignment horizontal="center" vertical="center"/>
    </xf>
    <xf numFmtId="171" fontId="2" fillId="0" borderId="0" xfId="0" applyNumberFormat="1" applyFont="1"/>
    <xf numFmtId="166" fontId="2" fillId="0" borderId="0" xfId="0" applyNumberFormat="1" applyFont="1" applyAlignment="1"/>
    <xf numFmtId="166" fontId="2" fillId="0" borderId="0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1A1A1B"/>
      <color rgb="FFF1F1E9"/>
      <color rgb="FFC4C5C3"/>
      <color rgb="FF989A9A"/>
      <color rgb="FF6C6C6B"/>
      <color rgb="FF232222"/>
      <color rgb="FF444545"/>
      <color rgb="FF232323"/>
      <color rgb="FF434646"/>
      <color rgb="FF5F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9232-927A-49D5-9DD7-6F4B0768B6B0}">
  <dimension ref="A1:N200"/>
  <sheetViews>
    <sheetView topLeftCell="A21" zoomScale="150" workbookViewId="0">
      <selection activeCell="B30" sqref="B8:F30"/>
    </sheetView>
  </sheetViews>
  <sheetFormatPr baseColWidth="10" defaultColWidth="24.33203125" defaultRowHeight="21" x14ac:dyDescent="0.25"/>
  <cols>
    <col min="1" max="1" width="19.5" style="35" customWidth="1"/>
    <col min="2" max="2" width="24" style="35" customWidth="1"/>
    <col min="3" max="3" width="5.1640625" style="35" customWidth="1"/>
    <col min="4" max="4" width="24.33203125" style="35"/>
    <col min="5" max="5" width="4.6640625" style="35" customWidth="1"/>
    <col min="6" max="6" width="24.33203125" style="35"/>
    <col min="7" max="7" width="3.5" style="82" customWidth="1"/>
    <col min="8" max="8" width="42.1640625" style="85" customWidth="1"/>
    <col min="9" max="9" width="3.5" style="82" customWidth="1"/>
    <col min="10" max="10" width="38" style="35" customWidth="1"/>
    <col min="11" max="11" width="3.5" style="82" customWidth="1"/>
    <col min="12" max="16384" width="24.33203125" style="35"/>
  </cols>
  <sheetData>
    <row r="1" spans="1:14" x14ac:dyDescent="0.25">
      <c r="H1" s="84"/>
    </row>
    <row r="2" spans="1:14" ht="79" customHeight="1" x14ac:dyDescent="0.25">
      <c r="A2" s="155" t="s">
        <v>67</v>
      </c>
      <c r="B2" s="156"/>
      <c r="C2" s="156"/>
      <c r="D2" s="156"/>
      <c r="E2" s="156"/>
      <c r="F2" s="156"/>
      <c r="H2" s="86" t="s">
        <v>141</v>
      </c>
      <c r="J2" s="86" t="s">
        <v>140</v>
      </c>
      <c r="L2" s="86" t="s">
        <v>143</v>
      </c>
    </row>
    <row r="3" spans="1:14" ht="22" x14ac:dyDescent="0.25">
      <c r="H3" s="111" t="s">
        <v>139</v>
      </c>
      <c r="J3" s="112"/>
      <c r="L3" s="36"/>
      <c r="M3" s="36"/>
      <c r="N3" s="36"/>
    </row>
    <row r="4" spans="1:14" x14ac:dyDescent="0.25">
      <c r="H4" s="84" t="s">
        <v>142</v>
      </c>
      <c r="J4" s="36"/>
      <c r="L4" s="36"/>
      <c r="M4" s="36"/>
      <c r="N4" s="36"/>
    </row>
    <row r="5" spans="1:14" x14ac:dyDescent="0.25">
      <c r="B5" s="37" t="s">
        <v>44</v>
      </c>
      <c r="C5" s="16"/>
      <c r="D5" s="37" t="s">
        <v>45</v>
      </c>
      <c r="E5" s="16"/>
      <c r="F5" s="37" t="s">
        <v>46</v>
      </c>
      <c r="H5" s="83"/>
      <c r="J5" s="36"/>
      <c r="L5" s="36"/>
      <c r="M5" s="36"/>
      <c r="N5" s="36"/>
    </row>
    <row r="6" spans="1:14" ht="22" thickBot="1" x14ac:dyDescent="0.3">
      <c r="B6" s="37"/>
      <c r="C6" s="16"/>
      <c r="D6" s="37"/>
      <c r="E6" s="16"/>
      <c r="F6" s="37"/>
      <c r="H6" s="83"/>
      <c r="J6" s="36"/>
      <c r="L6" s="36"/>
      <c r="M6" s="36"/>
      <c r="N6" s="36"/>
    </row>
    <row r="7" spans="1:14" ht="22" thickBot="1" x14ac:dyDescent="0.3">
      <c r="A7" s="17" t="s">
        <v>47</v>
      </c>
      <c r="B7" s="40">
        <f>720*SQRT(SUMXMY2(HLG2ITP!AH13:AJ13,SDR2ITP!AH13:AJ13))</f>
        <v>21.207072594053578</v>
      </c>
      <c r="C7" s="16"/>
      <c r="D7" s="40" t="e">
        <f>720*SQRT(SUMXMY2(PQ2ITP!AD11:AF12,SDR2ITP!AH13:AJ13))</f>
        <v>#N/A</v>
      </c>
      <c r="E7" s="42"/>
      <c r="F7" s="40" t="e">
        <f>720*SQRT(SUMXMY2(HLG2ITP!AH13:AJ13,PQ2ITP!AD11:AF11))</f>
        <v>#DIV/0!</v>
      </c>
      <c r="H7" s="85">
        <f>(SQRT((HLG2ITP!AI13^2)+((HLG2ITP!AJ13^2))))</f>
        <v>5.7868379384322099E-2</v>
      </c>
      <c r="J7" s="85">
        <f>(SQRT(SDR2ITP!AI13^2)+((SDR2ITP!AJ13^2)))</f>
        <v>3.0500097499030657E-2</v>
      </c>
      <c r="L7" s="110">
        <f>H7-J7</f>
        <v>2.7368281885291442E-2</v>
      </c>
      <c r="M7" s="36"/>
      <c r="N7" s="36"/>
    </row>
    <row r="8" spans="1:14" x14ac:dyDescent="0.25">
      <c r="A8" s="18" t="s">
        <v>48</v>
      </c>
      <c r="B8" s="40"/>
      <c r="C8" s="16"/>
      <c r="D8" s="40"/>
      <c r="E8" s="42"/>
      <c r="F8" s="40"/>
      <c r="H8" s="85">
        <f>(SQRT((HLG2ITP!AI14^2)+((HLG2ITP!AJ14^2))))</f>
        <v>0</v>
      </c>
      <c r="J8" s="85">
        <f>(SQRT(SDR2ITP!AI14^2)+((SDR2ITP!AJ14^2)))</f>
        <v>0</v>
      </c>
      <c r="L8" s="110">
        <f t="shared" ref="L8:L25" si="0">H8-J8</f>
        <v>0</v>
      </c>
      <c r="M8" s="36"/>
      <c r="N8" s="36"/>
    </row>
    <row r="9" spans="1:14" x14ac:dyDescent="0.25">
      <c r="A9" s="19" t="s">
        <v>49</v>
      </c>
      <c r="B9" s="40"/>
      <c r="C9" s="16"/>
      <c r="D9" s="40"/>
      <c r="E9" s="42"/>
      <c r="F9" s="40"/>
      <c r="H9" s="85">
        <f>(SQRT((HLG2ITP!AI15^2)+((HLG2ITP!AJ15^2))))</f>
        <v>0</v>
      </c>
      <c r="J9" s="85">
        <f>(SQRT(SDR2ITP!AI15^2)+((SDR2ITP!AJ15^2)))</f>
        <v>0</v>
      </c>
      <c r="L9" s="110">
        <f t="shared" si="0"/>
        <v>0</v>
      </c>
      <c r="M9" s="36"/>
      <c r="N9" s="36"/>
    </row>
    <row r="10" spans="1:14" x14ac:dyDescent="0.25">
      <c r="A10" s="20" t="s">
        <v>50</v>
      </c>
      <c r="B10" s="40"/>
      <c r="C10" s="16"/>
      <c r="D10" s="40"/>
      <c r="E10" s="42"/>
      <c r="F10" s="40"/>
      <c r="H10" s="85">
        <f>(SQRT((HLG2ITP!AI16^2)+((HLG2ITP!AJ16^2))))</f>
        <v>0</v>
      </c>
      <c r="J10" s="85">
        <f>(SQRT(SDR2ITP!AI16^2)+((SDR2ITP!AJ16^2)))</f>
        <v>0</v>
      </c>
      <c r="L10" s="110">
        <f t="shared" si="0"/>
        <v>0</v>
      </c>
      <c r="M10" s="36"/>
      <c r="N10" s="36"/>
    </row>
    <row r="11" spans="1:14" x14ac:dyDescent="0.25">
      <c r="A11" s="21" t="s">
        <v>51</v>
      </c>
      <c r="B11" s="40"/>
      <c r="C11" s="16"/>
      <c r="D11" s="40"/>
      <c r="E11" s="42"/>
      <c r="F11" s="40"/>
      <c r="H11" s="85">
        <f>(SQRT((HLG2ITP!AI17^2)+((HLG2ITP!AJ17^2))))</f>
        <v>0</v>
      </c>
      <c r="J11" s="85">
        <f>(SQRT(SDR2ITP!AI17^2)+((SDR2ITP!AJ17^2)))</f>
        <v>0</v>
      </c>
      <c r="L11" s="110">
        <f t="shared" si="0"/>
        <v>0</v>
      </c>
      <c r="M11" s="36"/>
      <c r="N11" s="36"/>
    </row>
    <row r="12" spans="1:14" x14ac:dyDescent="0.25">
      <c r="A12" s="22" t="s">
        <v>52</v>
      </c>
      <c r="B12" s="40"/>
      <c r="D12" s="40"/>
      <c r="E12" s="43"/>
      <c r="F12" s="40"/>
      <c r="H12" s="85">
        <f>(SQRT((HLG2ITP!AI18^2)+((HLG2ITP!AJ18^2))))</f>
        <v>0</v>
      </c>
      <c r="J12" s="85">
        <f>(SQRT(SDR2ITP!AI18^2)+((SDR2ITP!AJ18^2)))</f>
        <v>0</v>
      </c>
      <c r="L12" s="110">
        <f t="shared" si="0"/>
        <v>0</v>
      </c>
    </row>
    <row r="13" spans="1:14" x14ac:dyDescent="0.25">
      <c r="A13" s="23" t="s">
        <v>53</v>
      </c>
      <c r="B13" s="40"/>
      <c r="D13" s="40"/>
      <c r="E13" s="43"/>
      <c r="F13" s="40"/>
      <c r="H13" s="85">
        <f>(SQRT((HLG2ITP!AI19^2)+((HLG2ITP!AJ19^2))))</f>
        <v>0</v>
      </c>
      <c r="J13" s="85">
        <f>(SQRT(SDR2ITP!AI19^2)+((SDR2ITP!AJ19^2)))</f>
        <v>0</v>
      </c>
      <c r="L13" s="110">
        <f t="shared" si="0"/>
        <v>0</v>
      </c>
    </row>
    <row r="14" spans="1:14" x14ac:dyDescent="0.25">
      <c r="A14" s="15" t="s">
        <v>65</v>
      </c>
      <c r="B14" s="40"/>
      <c r="D14" s="40"/>
      <c r="E14" s="43"/>
      <c r="F14" s="40"/>
      <c r="H14" s="85">
        <f>(SQRT((HLG2ITP!AI20^2)+((HLG2ITP!AJ20^2))))</f>
        <v>0</v>
      </c>
      <c r="J14" s="85">
        <f>(SQRT(SDR2ITP!AI20^2)+((SDR2ITP!AJ20^2)))</f>
        <v>0</v>
      </c>
      <c r="L14" s="110">
        <f t="shared" si="0"/>
        <v>0</v>
      </c>
    </row>
    <row r="15" spans="1:14" x14ac:dyDescent="0.25">
      <c r="A15" s="24" t="s">
        <v>54</v>
      </c>
      <c r="B15" s="40"/>
      <c r="D15" s="40"/>
      <c r="E15" s="43"/>
      <c r="F15" s="40"/>
      <c r="H15" s="85">
        <f>(SQRT((HLG2ITP!AI21^2)+((HLG2ITP!AJ21^2))))</f>
        <v>0</v>
      </c>
      <c r="J15" s="85">
        <f>(SQRT(SDR2ITP!AI21^2)+((SDR2ITP!AJ21^2)))</f>
        <v>0</v>
      </c>
      <c r="L15" s="110">
        <f t="shared" si="0"/>
        <v>0</v>
      </c>
    </row>
    <row r="16" spans="1:14" x14ac:dyDescent="0.25">
      <c r="A16" s="25" t="s">
        <v>55</v>
      </c>
      <c r="B16" s="40"/>
      <c r="D16" s="40"/>
      <c r="E16" s="43"/>
      <c r="F16" s="40"/>
      <c r="H16" s="85">
        <f>(SQRT((HLG2ITP!AI22^2)+((HLG2ITP!AJ22^2))))</f>
        <v>0</v>
      </c>
      <c r="J16" s="85">
        <f>(SQRT(SDR2ITP!AI22^2)+((SDR2ITP!AJ22^2)))</f>
        <v>0</v>
      </c>
      <c r="L16" s="110">
        <f t="shared" si="0"/>
        <v>0</v>
      </c>
    </row>
    <row r="17" spans="1:12" x14ac:dyDescent="0.25">
      <c r="A17" s="26" t="s">
        <v>56</v>
      </c>
      <c r="B17" s="40"/>
      <c r="D17" s="40"/>
      <c r="E17" s="43"/>
      <c r="F17" s="40"/>
      <c r="H17" s="85">
        <f>(SQRT((HLG2ITP!AI23^2)+((HLG2ITP!AJ23^2))))</f>
        <v>0</v>
      </c>
      <c r="J17" s="85">
        <f>(SQRT(SDR2ITP!AI23^2)+((SDR2ITP!AJ23^2)))</f>
        <v>0</v>
      </c>
      <c r="L17" s="110">
        <f t="shared" si="0"/>
        <v>0</v>
      </c>
    </row>
    <row r="18" spans="1:12" x14ac:dyDescent="0.25">
      <c r="A18" s="33" t="s">
        <v>57</v>
      </c>
      <c r="B18" s="40"/>
      <c r="D18" s="40"/>
      <c r="E18" s="43"/>
      <c r="F18" s="40"/>
      <c r="H18" s="85">
        <f>(SQRT((HLG2ITP!AI24^2)+((HLG2ITP!AJ24^2))))</f>
        <v>0</v>
      </c>
      <c r="J18" s="85">
        <f>(SQRT(SDR2ITP!AI24^2)+((SDR2ITP!AJ24^2)))</f>
        <v>0</v>
      </c>
      <c r="L18" s="110">
        <f t="shared" si="0"/>
        <v>0</v>
      </c>
    </row>
    <row r="19" spans="1:12" x14ac:dyDescent="0.25">
      <c r="A19" s="27" t="s">
        <v>58</v>
      </c>
      <c r="B19" s="40"/>
      <c r="D19" s="40"/>
      <c r="E19" s="43"/>
      <c r="F19" s="40"/>
      <c r="H19" s="85">
        <f>(SQRT((HLG2ITP!AI25^2)+((HLG2ITP!AJ25^2))))</f>
        <v>0</v>
      </c>
      <c r="J19" s="85">
        <f>(SQRT(SDR2ITP!AI25^2)+((SDR2ITP!AJ25^2)))</f>
        <v>0</v>
      </c>
      <c r="L19" s="110">
        <f t="shared" si="0"/>
        <v>0</v>
      </c>
    </row>
    <row r="20" spans="1:12" x14ac:dyDescent="0.25">
      <c r="A20" s="28" t="s">
        <v>59</v>
      </c>
      <c r="B20" s="40"/>
      <c r="D20" s="40"/>
      <c r="E20" s="43"/>
      <c r="F20" s="40"/>
      <c r="H20" s="85">
        <f>(SQRT((HLG2ITP!AI26^2)+((HLG2ITP!AJ26^2))))</f>
        <v>0</v>
      </c>
      <c r="J20" s="85">
        <f>(SQRT(SDR2ITP!AI26^2)+((SDR2ITP!AJ26^2)))</f>
        <v>0</v>
      </c>
      <c r="L20" s="110">
        <f t="shared" si="0"/>
        <v>0</v>
      </c>
    </row>
    <row r="21" spans="1:12" x14ac:dyDescent="0.25">
      <c r="A21" s="29" t="s">
        <v>60</v>
      </c>
      <c r="B21" s="40"/>
      <c r="D21" s="40"/>
      <c r="E21" s="43"/>
      <c r="F21" s="40"/>
      <c r="H21" s="85">
        <f>(SQRT((HLG2ITP!AI27^2)+((HLG2ITP!AJ27^2))))</f>
        <v>0</v>
      </c>
      <c r="J21" s="85">
        <f>(SQRT(SDR2ITP!AI27^2)+((SDR2ITP!AJ27^2)))</f>
        <v>0</v>
      </c>
      <c r="L21" s="110">
        <f t="shared" si="0"/>
        <v>0</v>
      </c>
    </row>
    <row r="22" spans="1:12" x14ac:dyDescent="0.25">
      <c r="A22" s="30" t="s">
        <v>61</v>
      </c>
      <c r="B22" s="40"/>
      <c r="D22" s="40"/>
      <c r="E22" s="43"/>
      <c r="F22" s="40"/>
      <c r="H22" s="85">
        <f>(SQRT((HLG2ITP!AI28^2)+((HLG2ITP!AJ28^2))))</f>
        <v>0</v>
      </c>
      <c r="J22" s="85">
        <f>(SQRT(SDR2ITP!AI28^2)+((SDR2ITP!AJ28^2)))</f>
        <v>0</v>
      </c>
      <c r="L22" s="110">
        <f t="shared" si="0"/>
        <v>0</v>
      </c>
    </row>
    <row r="23" spans="1:12" x14ac:dyDescent="0.25">
      <c r="A23" s="31" t="s">
        <v>62</v>
      </c>
      <c r="B23" s="40"/>
      <c r="D23" s="40"/>
      <c r="E23" s="43"/>
      <c r="F23" s="40"/>
      <c r="H23" s="85">
        <f>(SQRT((HLG2ITP!AI29^2)+((HLG2ITP!AJ29^2))))</f>
        <v>0</v>
      </c>
      <c r="J23" s="85">
        <f>(SQRT(SDR2ITP!AI29^2)+((SDR2ITP!AJ29^2)))</f>
        <v>0</v>
      </c>
      <c r="L23" s="110">
        <f t="shared" si="0"/>
        <v>0</v>
      </c>
    </row>
    <row r="24" spans="1:12" x14ac:dyDescent="0.25">
      <c r="A24" s="32" t="s">
        <v>63</v>
      </c>
      <c r="B24" s="40"/>
      <c r="D24" s="40"/>
      <c r="E24" s="43"/>
      <c r="F24" s="40"/>
      <c r="H24" s="85">
        <f>(SQRT((HLG2ITP!AI30^2)+((HLG2ITP!AJ30^2))))</f>
        <v>0</v>
      </c>
      <c r="J24" s="85">
        <f>(SQRT(SDR2ITP!AI30^2)+((SDR2ITP!AJ30^2)))</f>
        <v>0</v>
      </c>
      <c r="L24" s="110">
        <f t="shared" si="0"/>
        <v>0</v>
      </c>
    </row>
    <row r="25" spans="1:12" x14ac:dyDescent="0.25">
      <c r="A25" s="16" t="s">
        <v>64</v>
      </c>
      <c r="B25" s="40"/>
      <c r="D25" s="38"/>
      <c r="F25" s="38"/>
      <c r="H25" s="85">
        <f>(SQRT((HLG2ITP!AI31^2)+((HLG2ITP!AJ31^2))))</f>
        <v>0</v>
      </c>
      <c r="J25" s="85">
        <f>(SQRT(SDR2ITP!AI31^2)+((SDR2ITP!AJ31^2)))</f>
        <v>0</v>
      </c>
      <c r="L25" s="110">
        <f t="shared" si="0"/>
        <v>0</v>
      </c>
    </row>
    <row r="26" spans="1:12" x14ac:dyDescent="0.25">
      <c r="A26" s="141" t="s">
        <v>145</v>
      </c>
      <c r="B26" s="40"/>
      <c r="D26" s="38"/>
      <c r="F26" s="38"/>
      <c r="J26" s="85"/>
      <c r="L26" s="110"/>
    </row>
    <row r="27" spans="1:12" x14ac:dyDescent="0.25">
      <c r="A27" s="142" t="s">
        <v>146</v>
      </c>
      <c r="B27" s="40"/>
      <c r="D27" s="38"/>
      <c r="F27" s="38"/>
      <c r="J27" s="85"/>
      <c r="L27" s="110"/>
    </row>
    <row r="28" spans="1:12" x14ac:dyDescent="0.25">
      <c r="A28" s="143" t="s">
        <v>147</v>
      </c>
      <c r="B28" s="40"/>
      <c r="D28" s="38"/>
      <c r="F28" s="38"/>
      <c r="J28" s="85"/>
      <c r="L28" s="110"/>
    </row>
    <row r="29" spans="1:12" x14ac:dyDescent="0.25">
      <c r="A29" s="144" t="s">
        <v>148</v>
      </c>
      <c r="B29" s="40"/>
      <c r="D29" s="38"/>
      <c r="F29" s="38"/>
      <c r="J29" s="85"/>
      <c r="L29" s="110"/>
    </row>
    <row r="30" spans="1:12" x14ac:dyDescent="0.25">
      <c r="A30" s="145" t="s">
        <v>149</v>
      </c>
      <c r="B30" s="40"/>
      <c r="D30" s="38"/>
      <c r="F30" s="38"/>
      <c r="J30" s="85"/>
      <c r="L30" s="110"/>
    </row>
    <row r="31" spans="1:12" x14ac:dyDescent="0.25">
      <c r="B31" s="41"/>
    </row>
    <row r="176" spans="1:1" ht="22" thickBot="1" x14ac:dyDescent="0.3">
      <c r="A176" s="121" t="s">
        <v>150</v>
      </c>
    </row>
    <row r="177" spans="1:2" ht="23" thickBot="1" x14ac:dyDescent="0.3">
      <c r="A177" s="122" t="s">
        <v>47</v>
      </c>
      <c r="B177" s="40" t="e">
        <f>720*SQRT(SUMXMY2(HLG2ITP!AH13:AJ13,SDR2ITP!#REF!))</f>
        <v>#REF!</v>
      </c>
    </row>
    <row r="178" spans="1:2" ht="22" x14ac:dyDescent="0.25">
      <c r="A178" s="123" t="s">
        <v>48</v>
      </c>
      <c r="B178" s="40" t="e">
        <f>720*SQRT(SUMXMY2(HLG2ITP!AH14:AJ14,SDR2ITP!#REF!))</f>
        <v>#REF!</v>
      </c>
    </row>
    <row r="179" spans="1:2" ht="22" x14ac:dyDescent="0.25">
      <c r="A179" s="124" t="s">
        <v>49</v>
      </c>
      <c r="B179" s="40" t="e">
        <f>720*SQRT(SUMXMY2(HLG2ITP!AH15:AJ15,SDR2ITP!#REF!))</f>
        <v>#REF!</v>
      </c>
    </row>
    <row r="180" spans="1:2" ht="22" x14ac:dyDescent="0.25">
      <c r="A180" s="125" t="s">
        <v>50</v>
      </c>
      <c r="B180" s="40" t="e">
        <f>720*SQRT(SUMXMY2(HLG2ITP!AH16:AJ16,SDR2ITP!#REF!))</f>
        <v>#REF!</v>
      </c>
    </row>
    <row r="181" spans="1:2" ht="22" x14ac:dyDescent="0.25">
      <c r="A181" s="126" t="s">
        <v>51</v>
      </c>
      <c r="B181" s="40" t="e">
        <f>720*SQRT(SUMXMY2(HLG2ITP!AH17:AJ17,SDR2ITP!#REF!))</f>
        <v>#REF!</v>
      </c>
    </row>
    <row r="182" spans="1:2" ht="22" x14ac:dyDescent="0.25">
      <c r="A182" s="127" t="s">
        <v>52</v>
      </c>
      <c r="B182" s="40" t="e">
        <f>720*SQRT(SUMXMY2(HLG2ITP!AH18:AJ18,SDR2ITP!#REF!))</f>
        <v>#REF!</v>
      </c>
    </row>
    <row r="183" spans="1:2" ht="22" x14ac:dyDescent="0.25">
      <c r="A183" s="128" t="s">
        <v>53</v>
      </c>
      <c r="B183" s="40" t="e">
        <f>720*SQRT(SUMXMY2(HLG2ITP!AH19:AJ19,SDR2ITP!#REF!))</f>
        <v>#REF!</v>
      </c>
    </row>
    <row r="184" spans="1:2" ht="22" x14ac:dyDescent="0.25">
      <c r="A184" s="129" t="s">
        <v>65</v>
      </c>
      <c r="B184" s="40" t="e">
        <f>720*SQRT(SUMXMY2(HLG2ITP!AH20:AJ20,SDR2ITP!#REF!))</f>
        <v>#REF!</v>
      </c>
    </row>
    <row r="185" spans="1:2" ht="22" x14ac:dyDescent="0.25">
      <c r="A185" s="130" t="s">
        <v>54</v>
      </c>
      <c r="B185" s="40" t="e">
        <f>720*SQRT(SUMXMY2(HLG2ITP!AH21:AJ21,SDR2ITP!#REF!))</f>
        <v>#REF!</v>
      </c>
    </row>
    <row r="186" spans="1:2" ht="22" x14ac:dyDescent="0.25">
      <c r="A186" s="131" t="s">
        <v>55</v>
      </c>
      <c r="B186" s="40" t="e">
        <f>720*SQRT(SUMXMY2(HLG2ITP!AH22:AJ22,SDR2ITP!#REF!))</f>
        <v>#REF!</v>
      </c>
    </row>
    <row r="187" spans="1:2" ht="22" x14ac:dyDescent="0.25">
      <c r="A187" s="132" t="s">
        <v>56</v>
      </c>
      <c r="B187" s="40" t="e">
        <f>720*SQRT(SUMXMY2(HLG2ITP!AH23:AJ23,SDR2ITP!#REF!))</f>
        <v>#REF!</v>
      </c>
    </row>
    <row r="188" spans="1:2" ht="22" x14ac:dyDescent="0.25">
      <c r="A188" s="133" t="s">
        <v>57</v>
      </c>
      <c r="B188" s="40" t="e">
        <f>720*SQRT(SUMXMY2(HLG2ITP!AH24:AJ24,SDR2ITP!#REF!))</f>
        <v>#REF!</v>
      </c>
    </row>
    <row r="189" spans="1:2" ht="22" x14ac:dyDescent="0.25">
      <c r="A189" s="134" t="s">
        <v>58</v>
      </c>
      <c r="B189" s="40" t="e">
        <f>720*SQRT(SUMXMY2(HLG2ITP!AH25:AJ25,SDR2ITP!#REF!))</f>
        <v>#REF!</v>
      </c>
    </row>
    <row r="190" spans="1:2" ht="22" x14ac:dyDescent="0.25">
      <c r="A190" s="135" t="s">
        <v>59</v>
      </c>
      <c r="B190" s="40" t="e">
        <f>720*SQRT(SUMXMY2(HLG2ITP!AH26:AJ26,SDR2ITP!#REF!))</f>
        <v>#REF!</v>
      </c>
    </row>
    <row r="191" spans="1:2" ht="22" x14ac:dyDescent="0.25">
      <c r="A191" s="136" t="s">
        <v>60</v>
      </c>
      <c r="B191" s="40" t="e">
        <f>720*SQRT(SUMXMY2(HLG2ITP!AH27:AJ27,SDR2ITP!#REF!))</f>
        <v>#REF!</v>
      </c>
    </row>
    <row r="192" spans="1:2" ht="22" x14ac:dyDescent="0.25">
      <c r="A192" s="137" t="s">
        <v>61</v>
      </c>
      <c r="B192" s="40" t="e">
        <f>720*SQRT(SUMXMY2(HLG2ITP!AH28:AJ28,SDR2ITP!#REF!))</f>
        <v>#REF!</v>
      </c>
    </row>
    <row r="193" spans="1:2" ht="22" x14ac:dyDescent="0.25">
      <c r="A193" s="138" t="s">
        <v>62</v>
      </c>
      <c r="B193" s="40" t="e">
        <f>720*SQRT(SUMXMY2(HLG2ITP!AH29:AJ29,SDR2ITP!#REF!))</f>
        <v>#REF!</v>
      </c>
    </row>
    <row r="194" spans="1:2" ht="22" x14ac:dyDescent="0.25">
      <c r="A194" s="139" t="s">
        <v>63</v>
      </c>
      <c r="B194" s="40" t="e">
        <f>720*SQRT(SUMXMY2(HLG2ITP!AH30:AJ30,SDR2ITP!#REF!))</f>
        <v>#REF!</v>
      </c>
    </row>
    <row r="195" spans="1:2" ht="22" x14ac:dyDescent="0.25">
      <c r="A195" s="140" t="s">
        <v>144</v>
      </c>
      <c r="B195" s="40" t="e">
        <f>720*SQRT(SUMXMY2(HLG2ITP!AH31:AJ31,SDR2ITP!#REF!))</f>
        <v>#REF!</v>
      </c>
    </row>
    <row r="196" spans="1:2" x14ac:dyDescent="0.25">
      <c r="A196" s="141" t="s">
        <v>145</v>
      </c>
      <c r="B196" s="40" t="e">
        <f>720*SQRT(SUMXMY2(HLG2ITP!AH32:AJ32,SDR2ITP!#REF!))</f>
        <v>#REF!</v>
      </c>
    </row>
    <row r="197" spans="1:2" x14ac:dyDescent="0.25">
      <c r="A197" s="142" t="s">
        <v>146</v>
      </c>
      <c r="B197" s="40" t="e">
        <f>720*SQRT(SUMXMY2(HLG2ITP!AH33:AJ33,SDR2ITP!#REF!))</f>
        <v>#REF!</v>
      </c>
    </row>
    <row r="198" spans="1:2" x14ac:dyDescent="0.25">
      <c r="A198" s="143" t="s">
        <v>147</v>
      </c>
      <c r="B198" s="40" t="e">
        <f>720*SQRT(SUMXMY2(HLG2ITP!AH34:AJ34,SDR2ITP!#REF!))</f>
        <v>#REF!</v>
      </c>
    </row>
    <row r="199" spans="1:2" x14ac:dyDescent="0.25">
      <c r="A199" s="144" t="s">
        <v>148</v>
      </c>
      <c r="B199" s="40" t="e">
        <f>720*SQRT(SUMXMY2(HLG2ITP!AH35:AJ35,SDR2ITP!#REF!))</f>
        <v>#REF!</v>
      </c>
    </row>
    <row r="200" spans="1:2" x14ac:dyDescent="0.25">
      <c r="A200" s="145" t="s">
        <v>149</v>
      </c>
      <c r="B200" s="40" t="e">
        <f>720*SQRT(SUMXMY2(HLG2ITP!AH36:AJ36,SDR2ITP!#REF!))</f>
        <v>#REF!</v>
      </c>
    </row>
  </sheetData>
  <mergeCells count="1">
    <mergeCell ref="A2:F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D6B-9AF6-40D6-BAE1-0F9FD2349356}">
  <dimension ref="A1:AJ76"/>
  <sheetViews>
    <sheetView zoomScale="83" zoomScaleNormal="101" workbookViewId="0">
      <selection activeCell="B14" sqref="B14:AJ76"/>
    </sheetView>
  </sheetViews>
  <sheetFormatPr baseColWidth="10" defaultColWidth="8.83203125" defaultRowHeight="19" x14ac:dyDescent="0.25"/>
  <cols>
    <col min="1" max="1" width="33.33203125" style="88" customWidth="1"/>
    <col min="2" max="2" width="7.83203125" style="50" customWidth="1"/>
    <col min="3" max="3" width="8.1640625" style="50" customWidth="1"/>
    <col min="4" max="4" width="10.1640625" style="50" customWidth="1"/>
    <col min="5" max="5" width="12.6640625" style="1" customWidth="1"/>
    <col min="6" max="6" width="11.83203125" style="1" customWidth="1"/>
    <col min="7" max="7" width="13.33203125" style="1" customWidth="1"/>
    <col min="8" max="8" width="14.83203125" style="1" customWidth="1"/>
    <col min="9" max="9" width="7.83203125" style="1" customWidth="1"/>
    <col min="10" max="10" width="15.6640625" style="1" customWidth="1"/>
    <col min="11" max="11" width="16.33203125" style="1" customWidth="1"/>
    <col min="12" max="12" width="7.83203125" style="1" customWidth="1"/>
    <col min="13" max="13" width="16" style="1" customWidth="1"/>
    <col min="14" max="14" width="16.1640625" style="1" customWidth="1"/>
    <col min="15" max="15" width="16" style="1" customWidth="1"/>
    <col min="16" max="16" width="14" style="1" customWidth="1"/>
    <col min="17" max="25" width="7.83203125" style="1" customWidth="1"/>
    <col min="26" max="26" width="15.6640625" style="1" customWidth="1"/>
    <col min="27" max="27" width="13" style="1" customWidth="1"/>
    <col min="28" max="28" width="14" style="1" customWidth="1"/>
    <col min="29" max="29" width="7.83203125" style="1" customWidth="1"/>
    <col min="30" max="30" width="13.6640625" style="1" customWidth="1"/>
    <col min="31" max="32" width="7.83203125" style="1" customWidth="1"/>
    <col min="33" max="33" width="8.83203125" style="1"/>
    <col min="34" max="34" width="12.83203125" style="3" bestFit="1" customWidth="1"/>
    <col min="35" max="35" width="17.33203125" style="3" customWidth="1"/>
    <col min="36" max="36" width="17.1640625" style="3" customWidth="1"/>
    <col min="37" max="16384" width="8.83203125" style="1"/>
  </cols>
  <sheetData>
    <row r="1" spans="1:36" x14ac:dyDescent="0.25">
      <c r="B1" s="157" t="s">
        <v>24</v>
      </c>
      <c r="C1" s="157"/>
      <c r="D1" s="157"/>
      <c r="F1" s="158" t="s">
        <v>26</v>
      </c>
      <c r="G1" s="158"/>
      <c r="H1" s="158"/>
      <c r="K1" s="49"/>
      <c r="L1" s="49"/>
      <c r="M1" s="49"/>
      <c r="N1" s="49"/>
      <c r="O1" s="49"/>
      <c r="P1" s="49"/>
      <c r="V1" s="2"/>
      <c r="W1" s="2"/>
      <c r="X1" s="2"/>
      <c r="Y1" s="2"/>
      <c r="Z1" s="2"/>
      <c r="AA1" s="2"/>
      <c r="AB1" s="2"/>
    </row>
    <row r="2" spans="1:36" x14ac:dyDescent="0.25">
      <c r="B2" s="157"/>
      <c r="C2" s="157"/>
      <c r="D2" s="157"/>
      <c r="F2" s="34">
        <v>1</v>
      </c>
      <c r="G2" s="34">
        <v>1</v>
      </c>
      <c r="H2" s="34">
        <v>1</v>
      </c>
      <c r="K2" s="3"/>
      <c r="L2" s="3"/>
      <c r="M2" s="3"/>
      <c r="N2" s="49"/>
      <c r="O2" s="49"/>
      <c r="P2" s="49"/>
      <c r="Q2" s="3"/>
      <c r="R2" s="3"/>
      <c r="S2" s="3"/>
      <c r="V2" s="2"/>
      <c r="W2" s="2"/>
      <c r="X2" s="2"/>
      <c r="Y2" s="2"/>
      <c r="Z2" s="2"/>
      <c r="AA2" s="2"/>
      <c r="AB2" s="2"/>
    </row>
    <row r="3" spans="1:36" ht="20" thickBot="1" x14ac:dyDescent="0.3">
      <c r="F3" s="34">
        <v>1.8497608673191298E-17</v>
      </c>
      <c r="G3" s="34">
        <v>-0.18731408953478901</v>
      </c>
      <c r="H3" s="34">
        <v>1.85561536927853</v>
      </c>
      <c r="K3" s="3"/>
      <c r="L3" s="3"/>
      <c r="M3" s="3"/>
      <c r="Q3" s="3"/>
      <c r="R3" s="3"/>
      <c r="S3" s="3"/>
      <c r="V3" s="2"/>
      <c r="W3" s="2"/>
      <c r="X3" s="2"/>
      <c r="Y3" s="2"/>
      <c r="Z3" s="2"/>
      <c r="AA3" s="2"/>
      <c r="AB3" s="2"/>
    </row>
    <row r="4" spans="1:36" ht="21" thickBot="1" x14ac:dyDescent="0.3">
      <c r="A4" s="89" t="s">
        <v>27</v>
      </c>
      <c r="B4" s="159">
        <v>10</v>
      </c>
      <c r="C4" s="160"/>
      <c r="D4" s="161"/>
      <c r="F4" s="34">
        <v>1.5747219882569801</v>
      </c>
      <c r="G4" s="34">
        <v>-0.46820747055634199</v>
      </c>
      <c r="H4" s="34">
        <v>-2.6145451598998698E-17</v>
      </c>
      <c r="K4" s="3"/>
      <c r="L4" s="3"/>
      <c r="M4" s="3"/>
      <c r="N4" s="49"/>
      <c r="O4" s="49"/>
      <c r="P4" s="49"/>
      <c r="Q4" s="3"/>
      <c r="R4" s="3"/>
      <c r="S4" s="3"/>
      <c r="V4" s="2"/>
      <c r="W4" s="2"/>
      <c r="X4" s="2"/>
      <c r="Y4" s="2"/>
      <c r="Z4" s="2"/>
      <c r="AA4" s="2"/>
      <c r="AB4" s="2"/>
    </row>
    <row r="5" spans="1:36" ht="21" thickBot="1" x14ac:dyDescent="0.3">
      <c r="A5" s="88" t="s">
        <v>41</v>
      </c>
      <c r="B5" s="159">
        <v>203</v>
      </c>
      <c r="C5" s="160"/>
      <c r="D5" s="161"/>
      <c r="E5" s="39">
        <v>251.17</v>
      </c>
      <c r="F5" s="39">
        <v>203</v>
      </c>
      <c r="G5" s="39">
        <v>127.40900000000001</v>
      </c>
      <c r="U5" s="6"/>
      <c r="V5" s="7"/>
      <c r="W5" s="7"/>
      <c r="X5" s="2"/>
      <c r="Y5" s="2"/>
      <c r="Z5" s="2"/>
      <c r="AA5" s="2"/>
      <c r="AB5" s="2"/>
    </row>
    <row r="6" spans="1:36" ht="21" thickBot="1" x14ac:dyDescent="0.3">
      <c r="A6" s="90" t="s">
        <v>23</v>
      </c>
      <c r="B6" s="159" t="s">
        <v>68</v>
      </c>
      <c r="C6" s="160"/>
      <c r="D6" s="161"/>
      <c r="U6" s="3"/>
      <c r="V6" s="9"/>
      <c r="W6" s="9"/>
      <c r="X6" s="2"/>
      <c r="Y6" s="2"/>
      <c r="Z6" s="2"/>
      <c r="AA6" s="2"/>
      <c r="AB6" s="2"/>
    </row>
    <row r="7" spans="1:36" x14ac:dyDescent="0.25">
      <c r="U7" s="3"/>
      <c r="V7" s="9"/>
      <c r="W7" s="9"/>
      <c r="X7" s="2"/>
      <c r="Y7" s="2"/>
      <c r="Z7" s="2"/>
      <c r="AA7" s="2"/>
      <c r="AB7" s="2"/>
    </row>
    <row r="8" spans="1:36" x14ac:dyDescent="0.25">
      <c r="U8" s="3"/>
      <c r="V8" s="3"/>
      <c r="W8" s="3"/>
    </row>
    <row r="9" spans="1:36" ht="20" thickBot="1" x14ac:dyDescent="0.3">
      <c r="U9" s="3"/>
      <c r="V9" s="3"/>
      <c r="W9" s="3"/>
    </row>
    <row r="10" spans="1:36" x14ac:dyDescent="0.25">
      <c r="B10" s="168" t="s">
        <v>25</v>
      </c>
      <c r="C10" s="169"/>
      <c r="D10" s="170"/>
      <c r="F10" s="162" t="s">
        <v>28</v>
      </c>
      <c r="G10" s="163"/>
      <c r="H10" s="164"/>
      <c r="J10" s="162" t="s">
        <v>39</v>
      </c>
      <c r="K10" s="163"/>
      <c r="L10" s="164"/>
      <c r="N10" s="162" t="s">
        <v>42</v>
      </c>
      <c r="O10" s="163"/>
      <c r="P10" s="164"/>
      <c r="R10" s="162" t="s">
        <v>43</v>
      </c>
      <c r="S10" s="163"/>
      <c r="T10" s="164"/>
      <c r="V10" s="162" t="s">
        <v>19</v>
      </c>
      <c r="W10" s="163"/>
      <c r="X10" s="164"/>
      <c r="Y10" s="3"/>
      <c r="Z10" s="162" t="s">
        <v>20</v>
      </c>
      <c r="AA10" s="163"/>
      <c r="AB10" s="164"/>
      <c r="AD10" s="162" t="s">
        <v>21</v>
      </c>
      <c r="AE10" s="163"/>
      <c r="AF10" s="164"/>
      <c r="AH10" s="165" t="s">
        <v>30</v>
      </c>
      <c r="AI10" s="166"/>
      <c r="AJ10" s="167"/>
    </row>
    <row r="11" spans="1:36" ht="21" thickBot="1" x14ac:dyDescent="0.3">
      <c r="A11" s="88" t="s">
        <v>33</v>
      </c>
      <c r="B11" s="51" t="s">
        <v>0</v>
      </c>
      <c r="C11" s="52" t="s">
        <v>16</v>
      </c>
      <c r="D11" s="53" t="s">
        <v>17</v>
      </c>
      <c r="F11" s="10" t="s">
        <v>0</v>
      </c>
      <c r="G11" s="11" t="s">
        <v>16</v>
      </c>
      <c r="H11" s="12" t="s">
        <v>17</v>
      </c>
      <c r="J11" s="10" t="s">
        <v>13</v>
      </c>
      <c r="K11" s="11" t="s">
        <v>14</v>
      </c>
      <c r="L11" s="12" t="s">
        <v>15</v>
      </c>
      <c r="N11" s="10" t="s">
        <v>1</v>
      </c>
      <c r="O11" s="11" t="s">
        <v>2</v>
      </c>
      <c r="P11" s="12" t="s">
        <v>3</v>
      </c>
      <c r="R11" s="10" t="s">
        <v>1</v>
      </c>
      <c r="S11" s="11" t="s">
        <v>2</v>
      </c>
      <c r="T11" s="12" t="s">
        <v>3</v>
      </c>
      <c r="V11" s="10" t="s">
        <v>4</v>
      </c>
      <c r="W11" s="11" t="s">
        <v>5</v>
      </c>
      <c r="X11" s="12" t="s">
        <v>6</v>
      </c>
      <c r="Y11" s="3"/>
      <c r="Z11" s="10" t="s">
        <v>9</v>
      </c>
      <c r="AA11" s="11" t="s">
        <v>7</v>
      </c>
      <c r="AB11" s="12" t="s">
        <v>8</v>
      </c>
      <c r="AD11" s="10" t="s">
        <v>10</v>
      </c>
      <c r="AE11" s="11" t="s">
        <v>11</v>
      </c>
      <c r="AF11" s="12" t="s">
        <v>12</v>
      </c>
      <c r="AH11" s="44" t="s">
        <v>10</v>
      </c>
      <c r="AI11" s="45" t="s">
        <v>31</v>
      </c>
      <c r="AJ11" s="46" t="s">
        <v>32</v>
      </c>
    </row>
    <row r="12" spans="1:36" ht="20" thickBot="1" x14ac:dyDescent="0.3">
      <c r="A12" s="119" t="s">
        <v>152</v>
      </c>
    </row>
    <row r="13" spans="1:36" ht="23" thickBot="1" x14ac:dyDescent="0.3">
      <c r="A13" s="91" t="s">
        <v>47</v>
      </c>
      <c r="B13" s="50">
        <v>311</v>
      </c>
      <c r="C13" s="50">
        <v>471</v>
      </c>
      <c r="D13" s="50">
        <v>582</v>
      </c>
      <c r="F13" s="4">
        <f t="shared" ref="F13" si="0">IF($B$6="narrow",(B13/2^($B$4-8)-16)/219,B13/(2^$B$4-1))</f>
        <v>0.2819634703196347</v>
      </c>
      <c r="G13" s="4">
        <f t="shared" ref="G13" si="1">IF($B$6="narrow",(C13/2^($B$4-8)-128)/224,(C13-2^($B$4-1))/(2^$B$4-1))</f>
        <v>-4.5758928571428568E-2</v>
      </c>
      <c r="H13" s="4">
        <f t="shared" ref="H13" si="2">IF($B$6="narrow",(D13/2^($B$4-8)-128)/224,(D13-2^($B$4-1))/(2^$B$4-1))</f>
        <v>7.8125E-2</v>
      </c>
      <c r="J13" s="3">
        <f t="array" ref="J13:L13">MMULT(F13:H13,$F$2:$H$4)</f>
        <v>0.40498862565221128</v>
      </c>
      <c r="K13" s="3">
        <v>0.25395605372586505</v>
      </c>
      <c r="L13" s="3">
        <v>0.19705249918077339</v>
      </c>
      <c r="N13" s="14">
        <f t="shared" ref="N13" si="3">IF(J13&gt;0,J13^2.4*$B$5,-(ABS(J13)^2.4*$B$5))</f>
        <v>23.193101053163161</v>
      </c>
      <c r="O13" s="14">
        <f t="shared" ref="O13" si="4">IF(K13&gt;0,K13^2.4*$B$5,-(ABS(K13)^2.4*$B$5))</f>
        <v>7.5668757985915409</v>
      </c>
      <c r="P13" s="14">
        <f t="shared" ref="P13" si="5">IF(L13&gt;0,L13^2.4*$B$5,-(ABS(L13)^2.4*$B$5))</f>
        <v>4.1161643930504273</v>
      </c>
      <c r="R13" s="13">
        <f t="shared" ref="R13" si="6">0.6274*N13+0.3293*O13+0.0433*P13</f>
        <v>17.221353719449844</v>
      </c>
      <c r="S13" s="13">
        <f t="shared" ref="S13" si="7">0.0691*N13+0.9195*O13+0.0114*P13</f>
        <v>8.6073098536592703</v>
      </c>
      <c r="T13" s="13">
        <f t="shared" ref="T13" si="8">0.0164*N13+0.088*O13+0.8956*P13</f>
        <v>4.7326887579638939</v>
      </c>
      <c r="U13" s="3"/>
      <c r="V13" s="13">
        <f t="shared" ref="V13" si="9">(1688*R13+2146*S13+262*T13)/4096</f>
        <v>11.9093985544362</v>
      </c>
      <c r="W13" s="13">
        <f t="shared" ref="W13" si="10">(683*R13+2951*S13+462*T13)/4096</f>
        <v>9.6066548278105639</v>
      </c>
      <c r="X13" s="13">
        <f t="shared" ref="X13" si="11">(99*R13+309*S13+3688*T13)/4096</f>
        <v>5.3268381109319067</v>
      </c>
      <c r="Z13" s="14">
        <f t="shared" ref="Z13" si="12">((3424/4096+2413/4096*32*(V13/10000)^(2610/4096/4))/(1+2392/4096*32*(V13/10000)^(2610/4096/4)))^(2523/4096*128)</f>
        <v>0.31364976723508514</v>
      </c>
      <c r="AA13" s="14">
        <f t="shared" ref="AA13" si="13">((3424/4096+2413/4096*32*(W13/10000)^(2610/4096/4))/(1+2392/4096*32*(W13/10000)^(2610/4096/4)))^(2523/4096*128)</f>
        <v>0.29654427126759486</v>
      </c>
      <c r="AB13" s="14">
        <f t="shared" ref="AB13" si="14">((3424/4096+2413/4096*32*(X13/10000)^(2610/4096/4))/(1+2392/4096*32*(X13/10000)^(2610/4096/4)))^(2523/4096*128)</f>
        <v>0.25234780858769412</v>
      </c>
      <c r="AD13" s="14">
        <f t="shared" ref="AD13" si="15">0.5*Z13+0.5*AA13</f>
        <v>0.30509701925134003</v>
      </c>
      <c r="AE13" s="14">
        <f t="shared" ref="AE13" si="16">(6610*Z13-13613*AA13+7003*AB13)/4096</f>
        <v>-4.7959106397029772E-2</v>
      </c>
      <c r="AF13" s="14">
        <f t="shared" ref="AF13" si="17">(17933*Z13-17390*AA13-543*AB13)/4096</f>
        <v>8.0749887309616547E-2</v>
      </c>
      <c r="AH13" s="113">
        <f t="shared" ref="AH13" si="18">AD13</f>
        <v>0.30509701925134003</v>
      </c>
      <c r="AI13" s="113">
        <f t="shared" ref="AI13" si="19">AE13/2</f>
        <v>-2.3979553198514886E-2</v>
      </c>
      <c r="AJ13" s="113">
        <f t="shared" ref="AJ13" si="20">AF13</f>
        <v>8.0749887309616547E-2</v>
      </c>
    </row>
    <row r="14" spans="1:36" ht="22" x14ac:dyDescent="0.25">
      <c r="A14" s="92" t="s">
        <v>48</v>
      </c>
      <c r="F14" s="4"/>
      <c r="G14" s="4"/>
      <c r="H14" s="4"/>
      <c r="J14" s="3"/>
      <c r="K14" s="3"/>
      <c r="L14" s="3"/>
      <c r="N14" s="14"/>
      <c r="O14" s="14"/>
      <c r="P14" s="14"/>
      <c r="R14" s="13"/>
      <c r="S14" s="13"/>
      <c r="T14" s="13"/>
      <c r="U14" s="3"/>
      <c r="V14" s="13"/>
      <c r="W14" s="13"/>
      <c r="X14" s="13"/>
      <c r="Z14" s="14"/>
      <c r="AA14" s="14"/>
      <c r="AB14" s="14"/>
      <c r="AD14" s="14"/>
      <c r="AE14" s="14"/>
      <c r="AF14" s="14"/>
      <c r="AH14" s="113"/>
      <c r="AI14" s="113"/>
      <c r="AJ14" s="113"/>
    </row>
    <row r="15" spans="1:36" ht="22" x14ac:dyDescent="0.25">
      <c r="A15" s="93" t="s">
        <v>49</v>
      </c>
      <c r="F15" s="4"/>
      <c r="G15" s="4"/>
      <c r="H15" s="4"/>
      <c r="J15" s="3"/>
      <c r="K15" s="3"/>
      <c r="L15" s="3"/>
      <c r="N15" s="14"/>
      <c r="O15" s="14"/>
      <c r="P15" s="14"/>
      <c r="R15" s="13"/>
      <c r="S15" s="13"/>
      <c r="T15" s="13"/>
      <c r="U15" s="3"/>
      <c r="V15" s="13"/>
      <c r="W15" s="13"/>
      <c r="X15" s="13"/>
      <c r="Z15" s="14"/>
      <c r="AA15" s="14"/>
      <c r="AB15" s="14"/>
      <c r="AD15" s="14"/>
      <c r="AE15" s="14"/>
      <c r="AF15" s="14"/>
      <c r="AH15" s="113"/>
      <c r="AI15" s="113"/>
      <c r="AJ15" s="113"/>
    </row>
    <row r="16" spans="1:36" ht="22" x14ac:dyDescent="0.25">
      <c r="A16" s="94" t="s">
        <v>50</v>
      </c>
      <c r="F16" s="4"/>
      <c r="G16" s="4"/>
      <c r="H16" s="4"/>
      <c r="J16" s="3"/>
      <c r="K16" s="3"/>
      <c r="L16" s="3"/>
      <c r="N16" s="14"/>
      <c r="O16" s="14"/>
      <c r="P16" s="14"/>
      <c r="R16" s="13"/>
      <c r="S16" s="13"/>
      <c r="T16" s="13"/>
      <c r="U16" s="3"/>
      <c r="V16" s="13"/>
      <c r="W16" s="13"/>
      <c r="X16" s="13"/>
      <c r="Z16" s="14"/>
      <c r="AA16" s="14"/>
      <c r="AB16" s="14"/>
      <c r="AD16" s="14"/>
      <c r="AE16" s="14"/>
      <c r="AF16" s="14"/>
      <c r="AH16" s="113"/>
      <c r="AI16" s="113"/>
      <c r="AJ16" s="113"/>
    </row>
    <row r="17" spans="1:36" ht="22" x14ac:dyDescent="0.25">
      <c r="A17" s="95" t="s">
        <v>51</v>
      </c>
      <c r="F17" s="4"/>
      <c r="G17" s="4"/>
      <c r="H17" s="4"/>
      <c r="J17" s="3"/>
      <c r="K17" s="3"/>
      <c r="L17" s="3"/>
      <c r="N17" s="14"/>
      <c r="O17" s="14"/>
      <c r="P17" s="14"/>
      <c r="R17" s="13"/>
      <c r="S17" s="13"/>
      <c r="T17" s="13"/>
      <c r="U17" s="3"/>
      <c r="V17" s="13"/>
      <c r="W17" s="13"/>
      <c r="X17" s="13"/>
      <c r="Z17" s="14"/>
      <c r="AA17" s="14"/>
      <c r="AB17" s="14"/>
      <c r="AD17" s="14"/>
      <c r="AE17" s="14"/>
      <c r="AF17" s="14"/>
      <c r="AH17" s="113"/>
      <c r="AI17" s="113"/>
      <c r="AJ17" s="113"/>
    </row>
    <row r="18" spans="1:36" ht="22" x14ac:dyDescent="0.25">
      <c r="A18" s="96" t="s">
        <v>52</v>
      </c>
      <c r="F18" s="4"/>
      <c r="G18" s="4"/>
      <c r="H18" s="4"/>
      <c r="J18" s="3"/>
      <c r="K18" s="3"/>
      <c r="L18" s="3"/>
      <c r="N18" s="14"/>
      <c r="O18" s="14"/>
      <c r="P18" s="14"/>
      <c r="R18" s="13"/>
      <c r="S18" s="13"/>
      <c r="T18" s="13"/>
      <c r="U18" s="3"/>
      <c r="V18" s="13"/>
      <c r="W18" s="13"/>
      <c r="X18" s="13"/>
      <c r="Z18" s="14"/>
      <c r="AA18" s="14"/>
      <c r="AB18" s="14"/>
      <c r="AD18" s="14"/>
      <c r="AE18" s="14"/>
      <c r="AF18" s="14"/>
      <c r="AH18" s="113"/>
      <c r="AI18" s="113"/>
      <c r="AJ18" s="113"/>
    </row>
    <row r="19" spans="1:36" ht="22" x14ac:dyDescent="0.25">
      <c r="A19" s="97" t="s">
        <v>53</v>
      </c>
      <c r="F19" s="4"/>
      <c r="G19" s="4"/>
      <c r="H19" s="4"/>
      <c r="J19" s="3"/>
      <c r="K19" s="3"/>
      <c r="L19" s="3"/>
      <c r="N19" s="14"/>
      <c r="O19" s="14"/>
      <c r="P19" s="14"/>
      <c r="R19" s="13"/>
      <c r="S19" s="13"/>
      <c r="T19" s="13"/>
      <c r="U19" s="3"/>
      <c r="V19" s="13"/>
      <c r="W19" s="13"/>
      <c r="X19" s="13"/>
      <c r="Z19" s="14"/>
      <c r="AA19" s="14"/>
      <c r="AB19" s="14"/>
      <c r="AD19" s="14"/>
      <c r="AE19" s="14"/>
      <c r="AF19" s="14"/>
      <c r="AH19" s="113"/>
      <c r="AI19" s="113"/>
      <c r="AJ19" s="113"/>
    </row>
    <row r="20" spans="1:36" ht="22" x14ac:dyDescent="0.25">
      <c r="A20" s="98" t="s">
        <v>65</v>
      </c>
      <c r="F20" s="4"/>
      <c r="G20" s="4"/>
      <c r="H20" s="4"/>
      <c r="J20" s="3"/>
      <c r="K20" s="3"/>
      <c r="L20" s="3"/>
      <c r="N20" s="14"/>
      <c r="O20" s="14"/>
      <c r="P20" s="14"/>
      <c r="R20" s="13"/>
      <c r="S20" s="13"/>
      <c r="T20" s="13"/>
      <c r="U20" s="3"/>
      <c r="V20" s="13"/>
      <c r="W20" s="13"/>
      <c r="X20" s="13"/>
      <c r="Z20" s="14"/>
      <c r="AA20" s="14"/>
      <c r="AB20" s="14"/>
      <c r="AD20" s="14"/>
      <c r="AE20" s="14"/>
      <c r="AF20" s="14"/>
      <c r="AH20" s="113"/>
      <c r="AI20" s="113"/>
      <c r="AJ20" s="113"/>
    </row>
    <row r="21" spans="1:36" ht="22" x14ac:dyDescent="0.25">
      <c r="A21" s="99" t="s">
        <v>54</v>
      </c>
      <c r="F21" s="4"/>
      <c r="G21" s="4"/>
      <c r="H21" s="4"/>
      <c r="J21" s="3"/>
      <c r="K21" s="3"/>
      <c r="L21" s="3"/>
      <c r="N21" s="14"/>
      <c r="O21" s="14"/>
      <c r="P21" s="14"/>
      <c r="R21" s="13"/>
      <c r="S21" s="13"/>
      <c r="T21" s="13"/>
      <c r="U21" s="3"/>
      <c r="V21" s="13"/>
      <c r="W21" s="13"/>
      <c r="X21" s="13"/>
      <c r="Z21" s="14"/>
      <c r="AA21" s="14"/>
      <c r="AB21" s="14"/>
      <c r="AD21" s="14"/>
      <c r="AE21" s="14"/>
      <c r="AF21" s="14"/>
      <c r="AH21" s="113"/>
      <c r="AI21" s="113"/>
      <c r="AJ21" s="113"/>
    </row>
    <row r="22" spans="1:36" ht="22" x14ac:dyDescent="0.25">
      <c r="A22" s="100" t="s">
        <v>55</v>
      </c>
      <c r="F22" s="4"/>
      <c r="G22" s="4"/>
      <c r="H22" s="4"/>
      <c r="J22" s="3"/>
      <c r="K22" s="3"/>
      <c r="L22" s="3"/>
      <c r="N22" s="14"/>
      <c r="O22" s="14"/>
      <c r="P22" s="14"/>
      <c r="R22" s="13"/>
      <c r="S22" s="13"/>
      <c r="T22" s="13"/>
      <c r="U22" s="3"/>
      <c r="V22" s="13"/>
      <c r="W22" s="13"/>
      <c r="X22" s="13"/>
      <c r="Z22" s="14"/>
      <c r="AA22" s="14"/>
      <c r="AB22" s="14"/>
      <c r="AD22" s="14"/>
      <c r="AE22" s="14"/>
      <c r="AF22" s="14"/>
      <c r="AH22" s="113"/>
      <c r="AI22" s="113"/>
      <c r="AJ22" s="113"/>
    </row>
    <row r="23" spans="1:36" ht="22" x14ac:dyDescent="0.25">
      <c r="A23" s="101" t="s">
        <v>56</v>
      </c>
      <c r="F23" s="4"/>
      <c r="G23" s="4"/>
      <c r="H23" s="4"/>
      <c r="J23" s="3"/>
      <c r="K23" s="3"/>
      <c r="L23" s="3"/>
      <c r="N23" s="14"/>
      <c r="O23" s="14"/>
      <c r="P23" s="14"/>
      <c r="R23" s="13"/>
      <c r="S23" s="13"/>
      <c r="T23" s="13"/>
      <c r="U23" s="3"/>
      <c r="V23" s="13"/>
      <c r="W23" s="13"/>
      <c r="X23" s="13"/>
      <c r="Z23" s="14"/>
      <c r="AA23" s="14"/>
      <c r="AB23" s="14"/>
      <c r="AD23" s="14"/>
      <c r="AE23" s="14"/>
      <c r="AF23" s="14"/>
      <c r="AH23" s="113"/>
      <c r="AI23" s="113"/>
      <c r="AJ23" s="113"/>
    </row>
    <row r="24" spans="1:36" ht="22" x14ac:dyDescent="0.25">
      <c r="A24" s="102" t="s">
        <v>57</v>
      </c>
      <c r="F24" s="4"/>
      <c r="G24" s="4"/>
      <c r="H24" s="4"/>
      <c r="J24" s="3"/>
      <c r="K24" s="3"/>
      <c r="L24" s="3"/>
      <c r="N24" s="14"/>
      <c r="O24" s="14"/>
      <c r="P24" s="14"/>
      <c r="R24" s="13"/>
      <c r="S24" s="13"/>
      <c r="T24" s="13"/>
      <c r="U24" s="3"/>
      <c r="V24" s="13"/>
      <c r="W24" s="13"/>
      <c r="X24" s="13"/>
      <c r="Z24" s="14"/>
      <c r="AA24" s="14"/>
      <c r="AB24" s="14"/>
      <c r="AD24" s="14"/>
      <c r="AE24" s="14"/>
      <c r="AF24" s="14"/>
      <c r="AH24" s="113"/>
      <c r="AI24" s="113"/>
      <c r="AJ24" s="113"/>
    </row>
    <row r="25" spans="1:36" ht="22" x14ac:dyDescent="0.25">
      <c r="A25" s="103" t="s">
        <v>58</v>
      </c>
      <c r="F25" s="4"/>
      <c r="G25" s="4"/>
      <c r="H25" s="4"/>
      <c r="J25" s="3"/>
      <c r="K25" s="3"/>
      <c r="L25" s="3"/>
      <c r="N25" s="14"/>
      <c r="O25" s="14"/>
      <c r="P25" s="14"/>
      <c r="R25" s="13"/>
      <c r="S25" s="13"/>
      <c r="T25" s="13"/>
      <c r="U25" s="3"/>
      <c r="V25" s="13"/>
      <c r="W25" s="13"/>
      <c r="X25" s="13"/>
      <c r="Z25" s="14"/>
      <c r="AA25" s="14"/>
      <c r="AB25" s="14"/>
      <c r="AD25" s="14"/>
      <c r="AE25" s="14"/>
      <c r="AF25" s="14"/>
      <c r="AH25" s="113"/>
      <c r="AI25" s="113"/>
      <c r="AJ25" s="113"/>
    </row>
    <row r="26" spans="1:36" ht="22" x14ac:dyDescent="0.25">
      <c r="A26" s="104" t="s">
        <v>59</v>
      </c>
      <c r="F26" s="4"/>
      <c r="G26" s="4"/>
      <c r="H26" s="4"/>
      <c r="J26" s="3"/>
      <c r="K26" s="3"/>
      <c r="L26" s="3"/>
      <c r="N26" s="14"/>
      <c r="O26" s="14"/>
      <c r="P26" s="14"/>
      <c r="R26" s="13"/>
      <c r="S26" s="13"/>
      <c r="T26" s="13"/>
      <c r="U26" s="3"/>
      <c r="V26" s="13"/>
      <c r="W26" s="13"/>
      <c r="X26" s="13"/>
      <c r="Z26" s="14"/>
      <c r="AA26" s="14"/>
      <c r="AB26" s="14"/>
      <c r="AD26" s="14"/>
      <c r="AE26" s="14"/>
      <c r="AF26" s="14"/>
      <c r="AH26" s="113"/>
      <c r="AI26" s="113"/>
      <c r="AJ26" s="113"/>
    </row>
    <row r="27" spans="1:36" ht="22" x14ac:dyDescent="0.25">
      <c r="A27" s="105" t="s">
        <v>60</v>
      </c>
      <c r="F27" s="4"/>
      <c r="G27" s="4"/>
      <c r="H27" s="4"/>
      <c r="J27" s="3"/>
      <c r="K27" s="3"/>
      <c r="L27" s="3"/>
      <c r="N27" s="14"/>
      <c r="O27" s="14"/>
      <c r="P27" s="14"/>
      <c r="R27" s="13"/>
      <c r="S27" s="13"/>
      <c r="T27" s="13"/>
      <c r="U27" s="3"/>
      <c r="V27" s="13"/>
      <c r="W27" s="13"/>
      <c r="X27" s="13"/>
      <c r="Z27" s="14"/>
      <c r="AA27" s="14"/>
      <c r="AB27" s="14"/>
      <c r="AD27" s="14"/>
      <c r="AE27" s="14"/>
      <c r="AF27" s="14"/>
      <c r="AH27" s="113"/>
      <c r="AI27" s="113"/>
      <c r="AJ27" s="113"/>
    </row>
    <row r="28" spans="1:36" ht="22" x14ac:dyDescent="0.25">
      <c r="A28" s="106" t="s">
        <v>61</v>
      </c>
      <c r="F28" s="4"/>
      <c r="G28" s="4"/>
      <c r="H28" s="4"/>
      <c r="J28" s="3"/>
      <c r="K28" s="3"/>
      <c r="L28" s="3"/>
      <c r="N28" s="14"/>
      <c r="O28" s="14"/>
      <c r="P28" s="14"/>
      <c r="R28" s="13"/>
      <c r="S28" s="13"/>
      <c r="T28" s="13"/>
      <c r="U28" s="3"/>
      <c r="V28" s="13"/>
      <c r="W28" s="13"/>
      <c r="X28" s="13"/>
      <c r="Z28" s="14"/>
      <c r="AA28" s="14"/>
      <c r="AB28" s="14"/>
      <c r="AD28" s="14"/>
      <c r="AE28" s="14"/>
      <c r="AF28" s="14"/>
      <c r="AH28" s="113"/>
      <c r="AI28" s="113"/>
      <c r="AJ28" s="113"/>
    </row>
    <row r="29" spans="1:36" ht="22" x14ac:dyDescent="0.25">
      <c r="A29" s="107" t="s">
        <v>62</v>
      </c>
      <c r="F29" s="4"/>
      <c r="G29" s="4"/>
      <c r="H29" s="4"/>
      <c r="J29" s="3"/>
      <c r="K29" s="3"/>
      <c r="L29" s="3"/>
      <c r="N29" s="14"/>
      <c r="O29" s="14"/>
      <c r="P29" s="14"/>
      <c r="R29" s="13"/>
      <c r="S29" s="13"/>
      <c r="T29" s="13"/>
      <c r="U29" s="3"/>
      <c r="V29" s="13"/>
      <c r="W29" s="13"/>
      <c r="X29" s="13"/>
      <c r="Z29" s="14"/>
      <c r="AA29" s="14"/>
      <c r="AB29" s="14"/>
      <c r="AD29" s="14"/>
      <c r="AE29" s="14"/>
      <c r="AF29" s="14"/>
      <c r="AH29" s="113"/>
      <c r="AI29" s="113"/>
      <c r="AJ29" s="113"/>
    </row>
    <row r="30" spans="1:36" ht="22" x14ac:dyDescent="0.25">
      <c r="A30" s="108" t="s">
        <v>63</v>
      </c>
      <c r="F30" s="4"/>
      <c r="G30" s="4"/>
      <c r="H30" s="4"/>
      <c r="J30" s="3"/>
      <c r="K30" s="3"/>
      <c r="L30" s="3"/>
      <c r="N30" s="14"/>
      <c r="O30" s="14"/>
      <c r="P30" s="14"/>
      <c r="R30" s="13"/>
      <c r="S30" s="13"/>
      <c r="T30" s="13"/>
      <c r="U30" s="3"/>
      <c r="V30" s="13"/>
      <c r="W30" s="13"/>
      <c r="X30" s="13"/>
      <c r="Z30" s="14"/>
      <c r="AA30" s="14"/>
      <c r="AB30" s="14"/>
      <c r="AD30" s="14"/>
      <c r="AE30" s="14"/>
      <c r="AF30" s="14"/>
      <c r="AH30" s="113"/>
      <c r="AI30" s="113"/>
      <c r="AJ30" s="113"/>
    </row>
    <row r="31" spans="1:36" ht="22" x14ac:dyDescent="0.25">
      <c r="A31" s="118" t="s">
        <v>144</v>
      </c>
      <c r="F31" s="4"/>
      <c r="G31" s="4"/>
      <c r="H31" s="4"/>
      <c r="J31" s="3"/>
      <c r="K31" s="3"/>
      <c r="L31" s="3"/>
      <c r="N31" s="14"/>
      <c r="O31" s="14"/>
      <c r="P31" s="14"/>
      <c r="R31" s="13"/>
      <c r="S31" s="13"/>
      <c r="T31" s="13"/>
      <c r="U31" s="3"/>
      <c r="V31" s="13"/>
      <c r="W31" s="13"/>
      <c r="X31" s="13"/>
      <c r="Z31" s="14"/>
      <c r="AA31" s="14"/>
      <c r="AB31" s="14"/>
      <c r="AD31" s="14"/>
      <c r="AE31" s="14"/>
      <c r="AF31" s="14"/>
      <c r="AH31" s="113"/>
      <c r="AI31" s="113"/>
      <c r="AJ31" s="113"/>
    </row>
    <row r="32" spans="1:36" ht="20" x14ac:dyDescent="0.25">
      <c r="A32" s="117" t="s">
        <v>145</v>
      </c>
      <c r="F32" s="4"/>
      <c r="G32" s="4"/>
      <c r="H32" s="4"/>
      <c r="J32" s="3"/>
      <c r="K32" s="3"/>
      <c r="L32" s="3"/>
      <c r="N32" s="14"/>
      <c r="O32" s="14"/>
      <c r="P32" s="14"/>
      <c r="R32" s="13"/>
      <c r="S32" s="13"/>
      <c r="T32" s="13"/>
      <c r="U32" s="3"/>
      <c r="V32" s="13"/>
      <c r="W32" s="13"/>
      <c r="X32" s="13"/>
      <c r="Z32" s="14"/>
      <c r="AA32" s="14"/>
      <c r="AB32" s="14"/>
      <c r="AD32" s="14"/>
      <c r="AE32" s="14"/>
      <c r="AF32" s="14"/>
      <c r="AH32" s="113"/>
      <c r="AI32" s="113"/>
      <c r="AJ32" s="113"/>
    </row>
    <row r="33" spans="1:36" ht="20" x14ac:dyDescent="0.25">
      <c r="A33" s="116" t="s">
        <v>146</v>
      </c>
      <c r="F33" s="4"/>
      <c r="G33" s="4"/>
      <c r="H33" s="4"/>
      <c r="J33" s="3"/>
      <c r="K33" s="3"/>
      <c r="L33" s="3"/>
      <c r="N33" s="14"/>
      <c r="O33" s="14"/>
      <c r="P33" s="14"/>
      <c r="R33" s="13"/>
      <c r="S33" s="13"/>
      <c r="T33" s="13"/>
      <c r="U33" s="3"/>
      <c r="V33" s="13"/>
      <c r="W33" s="13"/>
      <c r="X33" s="13"/>
      <c r="Z33" s="14"/>
      <c r="AA33" s="14"/>
      <c r="AB33" s="14"/>
      <c r="AD33" s="14"/>
      <c r="AE33" s="14"/>
      <c r="AF33" s="14"/>
      <c r="AH33" s="113"/>
      <c r="AI33" s="113"/>
      <c r="AJ33" s="113"/>
    </row>
    <row r="34" spans="1:36" ht="20" x14ac:dyDescent="0.25">
      <c r="A34" s="115" t="s">
        <v>147</v>
      </c>
      <c r="F34" s="4"/>
      <c r="G34" s="4"/>
      <c r="H34" s="4"/>
      <c r="J34" s="3"/>
      <c r="K34" s="3"/>
      <c r="L34" s="3"/>
      <c r="N34" s="14"/>
      <c r="O34" s="14"/>
      <c r="P34" s="14"/>
      <c r="R34" s="13"/>
      <c r="S34" s="13"/>
      <c r="T34" s="13"/>
      <c r="U34" s="3"/>
      <c r="V34" s="13"/>
      <c r="W34" s="13"/>
      <c r="X34" s="13"/>
      <c r="Z34" s="14"/>
      <c r="AA34" s="14"/>
      <c r="AB34" s="14"/>
      <c r="AD34" s="14"/>
      <c r="AE34" s="14"/>
      <c r="AF34" s="14"/>
      <c r="AH34" s="113"/>
      <c r="AI34" s="113"/>
      <c r="AJ34" s="113"/>
    </row>
    <row r="35" spans="1:36" ht="20" x14ac:dyDescent="0.25">
      <c r="A35" s="114" t="s">
        <v>148</v>
      </c>
      <c r="F35" s="4"/>
      <c r="G35" s="4"/>
      <c r="H35" s="4"/>
      <c r="J35" s="3"/>
      <c r="K35" s="3"/>
      <c r="L35" s="3"/>
      <c r="N35" s="14"/>
      <c r="O35" s="14"/>
      <c r="P35" s="14"/>
      <c r="R35" s="13"/>
      <c r="S35" s="13"/>
      <c r="T35" s="13"/>
      <c r="U35" s="3"/>
      <c r="V35" s="13"/>
      <c r="W35" s="13"/>
      <c r="X35" s="13"/>
      <c r="Z35" s="14"/>
      <c r="AA35" s="14"/>
      <c r="AB35" s="14"/>
      <c r="AD35" s="14"/>
      <c r="AE35" s="14"/>
      <c r="AF35" s="14"/>
      <c r="AH35" s="113"/>
      <c r="AI35" s="113"/>
      <c r="AJ35" s="113"/>
    </row>
    <row r="36" spans="1:36" ht="20" x14ac:dyDescent="0.25">
      <c r="A36" s="120" t="s">
        <v>149</v>
      </c>
      <c r="F36" s="4"/>
      <c r="G36" s="4"/>
      <c r="H36" s="4"/>
      <c r="J36" s="3"/>
      <c r="K36" s="3"/>
      <c r="L36" s="3"/>
      <c r="N36" s="14"/>
      <c r="O36" s="14"/>
      <c r="P36" s="14"/>
      <c r="R36" s="13"/>
      <c r="S36" s="13"/>
      <c r="T36" s="13"/>
      <c r="U36" s="3"/>
      <c r="V36" s="13"/>
      <c r="W36" s="13"/>
      <c r="X36" s="13"/>
      <c r="Z36" s="14"/>
      <c r="AA36" s="14"/>
      <c r="AB36" s="14"/>
      <c r="AD36" s="14"/>
      <c r="AE36" s="14"/>
      <c r="AF36" s="14"/>
      <c r="AH36" s="113"/>
      <c r="AI36" s="113"/>
      <c r="AJ36" s="113"/>
    </row>
    <row r="37" spans="1:36" ht="21" x14ac:dyDescent="0.25">
      <c r="A37" s="109"/>
      <c r="F37" s="4"/>
      <c r="G37" s="4"/>
      <c r="H37" s="4"/>
      <c r="J37" s="3"/>
      <c r="K37" s="3"/>
      <c r="L37" s="3"/>
      <c r="N37" s="13"/>
      <c r="O37" s="13"/>
      <c r="P37" s="13"/>
      <c r="R37" s="13"/>
      <c r="S37" s="13"/>
      <c r="T37" s="13"/>
      <c r="U37" s="3"/>
      <c r="V37" s="13"/>
      <c r="W37" s="13"/>
      <c r="X37" s="13"/>
      <c r="Z37" s="14"/>
      <c r="AA37" s="14"/>
      <c r="AB37" s="14"/>
      <c r="AD37" s="14"/>
      <c r="AE37" s="14"/>
      <c r="AF37" s="14"/>
      <c r="AH37" s="113"/>
      <c r="AI37" s="113"/>
      <c r="AJ37" s="113"/>
    </row>
    <row r="38" spans="1:36" x14ac:dyDescent="0.25">
      <c r="AH38" s="113"/>
      <c r="AI38" s="113"/>
      <c r="AJ38" s="113"/>
    </row>
    <row r="39" spans="1:36" x14ac:dyDescent="0.25">
      <c r="A39" s="119" t="s">
        <v>153</v>
      </c>
      <c r="AH39" s="113"/>
      <c r="AI39" s="113"/>
      <c r="AJ39" s="113"/>
    </row>
    <row r="40" spans="1:36" ht="20" x14ac:dyDescent="0.25">
      <c r="A40" s="88" t="s">
        <v>105</v>
      </c>
      <c r="F40" s="4"/>
      <c r="G40" s="4"/>
      <c r="H40" s="4"/>
      <c r="J40" s="3"/>
      <c r="K40" s="3"/>
      <c r="L40" s="3"/>
      <c r="N40" s="14"/>
      <c r="O40" s="14"/>
      <c r="P40" s="14"/>
      <c r="R40" s="13"/>
      <c r="S40" s="13"/>
      <c r="T40" s="13"/>
      <c r="U40" s="3"/>
      <c r="V40" s="13"/>
      <c r="W40" s="13"/>
      <c r="X40" s="13"/>
      <c r="Z40" s="14"/>
      <c r="AA40" s="14"/>
      <c r="AB40" s="14"/>
      <c r="AD40" s="14"/>
      <c r="AE40" s="14"/>
      <c r="AF40" s="14"/>
      <c r="AH40" s="113"/>
      <c r="AI40" s="113"/>
      <c r="AJ40" s="113"/>
    </row>
    <row r="41" spans="1:36" ht="20" x14ac:dyDescent="0.25">
      <c r="A41" s="88" t="s">
        <v>104</v>
      </c>
      <c r="F41" s="4"/>
      <c r="G41" s="4"/>
      <c r="H41" s="4"/>
      <c r="J41" s="3"/>
      <c r="K41" s="3"/>
      <c r="L41" s="3"/>
      <c r="N41" s="14"/>
      <c r="O41" s="14"/>
      <c r="P41" s="14"/>
      <c r="R41" s="13"/>
      <c r="S41" s="13"/>
      <c r="T41" s="13"/>
      <c r="U41" s="3"/>
      <c r="V41" s="13"/>
      <c r="W41" s="13"/>
      <c r="X41" s="13"/>
      <c r="Z41" s="14"/>
      <c r="AA41" s="14"/>
      <c r="AB41" s="14"/>
      <c r="AD41" s="14"/>
      <c r="AE41" s="14"/>
      <c r="AF41" s="14"/>
      <c r="AH41" s="113"/>
      <c r="AI41" s="113"/>
      <c r="AJ41" s="113"/>
    </row>
    <row r="42" spans="1:36" ht="20" x14ac:dyDescent="0.25">
      <c r="A42" s="88" t="s">
        <v>131</v>
      </c>
      <c r="F42" s="4"/>
      <c r="G42" s="4"/>
      <c r="H42" s="4"/>
      <c r="J42" s="3"/>
      <c r="K42" s="3"/>
      <c r="L42" s="3"/>
      <c r="N42" s="14"/>
      <c r="O42" s="14"/>
      <c r="P42" s="14"/>
      <c r="R42" s="13"/>
      <c r="S42" s="13"/>
      <c r="T42" s="13"/>
      <c r="U42" s="3"/>
      <c r="V42" s="13"/>
      <c r="W42" s="13"/>
      <c r="X42" s="13"/>
      <c r="Z42" s="14"/>
      <c r="AA42" s="14"/>
      <c r="AB42" s="14"/>
      <c r="AD42" s="14"/>
      <c r="AE42" s="14"/>
      <c r="AF42" s="14"/>
      <c r="AH42" s="113"/>
      <c r="AI42" s="113"/>
      <c r="AJ42" s="113"/>
    </row>
    <row r="43" spans="1:36" ht="20" x14ac:dyDescent="0.25">
      <c r="A43" s="88" t="s">
        <v>106</v>
      </c>
      <c r="F43" s="4"/>
      <c r="G43" s="4"/>
      <c r="H43" s="4"/>
      <c r="J43" s="3"/>
      <c r="K43" s="3"/>
      <c r="L43" s="3"/>
      <c r="N43" s="14"/>
      <c r="O43" s="14"/>
      <c r="P43" s="14"/>
      <c r="R43" s="13"/>
      <c r="S43" s="13"/>
      <c r="T43" s="13"/>
      <c r="U43" s="3"/>
      <c r="V43" s="13"/>
      <c r="W43" s="13"/>
      <c r="X43" s="13"/>
      <c r="Z43" s="14"/>
      <c r="AA43" s="14"/>
      <c r="AB43" s="14"/>
      <c r="AD43" s="14"/>
      <c r="AE43" s="14"/>
      <c r="AF43" s="14"/>
      <c r="AH43" s="113"/>
      <c r="AI43" s="113"/>
      <c r="AJ43" s="113"/>
    </row>
    <row r="44" spans="1:36" ht="20" x14ac:dyDescent="0.25">
      <c r="A44" s="88" t="s">
        <v>103</v>
      </c>
      <c r="F44" s="4"/>
      <c r="G44" s="4"/>
      <c r="H44" s="4"/>
      <c r="J44" s="3"/>
      <c r="K44" s="3"/>
      <c r="L44" s="3"/>
      <c r="N44" s="14"/>
      <c r="O44" s="14"/>
      <c r="P44" s="14"/>
      <c r="R44" s="13"/>
      <c r="S44" s="13"/>
      <c r="T44" s="13"/>
      <c r="U44" s="3"/>
      <c r="V44" s="13"/>
      <c r="W44" s="13"/>
      <c r="X44" s="13"/>
      <c r="Z44" s="14"/>
      <c r="AA44" s="14"/>
      <c r="AB44" s="14"/>
      <c r="AD44" s="14"/>
      <c r="AE44" s="14"/>
      <c r="AF44" s="14"/>
      <c r="AH44" s="113"/>
      <c r="AI44" s="113"/>
      <c r="AJ44" s="113"/>
    </row>
    <row r="45" spans="1:36" ht="20" x14ac:dyDescent="0.25">
      <c r="A45" s="88" t="s">
        <v>107</v>
      </c>
      <c r="F45" s="4"/>
      <c r="G45" s="4"/>
      <c r="H45" s="4"/>
      <c r="J45" s="3"/>
      <c r="K45" s="3"/>
      <c r="L45" s="3"/>
      <c r="N45" s="14"/>
      <c r="O45" s="14"/>
      <c r="P45" s="14"/>
      <c r="R45" s="13"/>
      <c r="S45" s="13"/>
      <c r="T45" s="13"/>
      <c r="U45" s="3"/>
      <c r="V45" s="13"/>
      <c r="W45" s="13"/>
      <c r="X45" s="13"/>
      <c r="Z45" s="14"/>
      <c r="AA45" s="14"/>
      <c r="AB45" s="14"/>
      <c r="AD45" s="14"/>
      <c r="AE45" s="14"/>
      <c r="AF45" s="14"/>
      <c r="AH45" s="113"/>
      <c r="AI45" s="113"/>
      <c r="AJ45" s="113"/>
    </row>
    <row r="46" spans="1:36" ht="20" x14ac:dyDescent="0.25">
      <c r="A46" s="88" t="s">
        <v>108</v>
      </c>
      <c r="F46" s="4"/>
      <c r="G46" s="4"/>
      <c r="H46" s="4"/>
      <c r="J46" s="3"/>
      <c r="K46" s="3"/>
      <c r="L46" s="3"/>
      <c r="N46" s="14"/>
      <c r="O46" s="14"/>
      <c r="P46" s="14"/>
      <c r="R46" s="13"/>
      <c r="S46" s="13"/>
      <c r="T46" s="13"/>
      <c r="U46" s="3"/>
      <c r="V46" s="13"/>
      <c r="W46" s="13"/>
      <c r="X46" s="13"/>
      <c r="Z46" s="14"/>
      <c r="AA46" s="14"/>
      <c r="AB46" s="14"/>
      <c r="AD46" s="14"/>
      <c r="AE46" s="14"/>
      <c r="AF46" s="14"/>
      <c r="AH46" s="113"/>
      <c r="AI46" s="113"/>
      <c r="AJ46" s="113"/>
    </row>
    <row r="47" spans="1:36" ht="20" x14ac:dyDescent="0.25">
      <c r="A47" s="88" t="s">
        <v>132</v>
      </c>
      <c r="F47" s="4"/>
      <c r="G47" s="4"/>
      <c r="H47" s="4"/>
      <c r="J47" s="3"/>
      <c r="K47" s="3"/>
      <c r="L47" s="3"/>
      <c r="N47" s="14"/>
      <c r="O47" s="14"/>
      <c r="P47" s="14"/>
      <c r="R47" s="13"/>
      <c r="S47" s="13"/>
      <c r="T47" s="13"/>
      <c r="U47" s="3"/>
      <c r="V47" s="13"/>
      <c r="W47" s="13"/>
      <c r="X47" s="13"/>
      <c r="Z47" s="14"/>
      <c r="AA47" s="14"/>
      <c r="AB47" s="14"/>
      <c r="AD47" s="14"/>
      <c r="AE47" s="14"/>
      <c r="AF47" s="14"/>
      <c r="AH47" s="113"/>
      <c r="AI47" s="113"/>
      <c r="AJ47" s="113"/>
    </row>
    <row r="48" spans="1:36" ht="20" x14ac:dyDescent="0.25">
      <c r="A48" s="88" t="s">
        <v>109</v>
      </c>
      <c r="F48" s="4"/>
      <c r="G48" s="4"/>
      <c r="H48" s="4"/>
      <c r="J48" s="3"/>
      <c r="K48" s="3"/>
      <c r="L48" s="3"/>
      <c r="N48" s="14"/>
      <c r="O48" s="14"/>
      <c r="P48" s="14"/>
      <c r="R48" s="13"/>
      <c r="S48" s="13"/>
      <c r="T48" s="13"/>
      <c r="U48" s="3"/>
      <c r="V48" s="13"/>
      <c r="W48" s="13"/>
      <c r="X48" s="13"/>
      <c r="Z48" s="14"/>
      <c r="AA48" s="14"/>
      <c r="AB48" s="14"/>
      <c r="AD48" s="14"/>
      <c r="AE48" s="14"/>
      <c r="AF48" s="14"/>
      <c r="AH48" s="113"/>
      <c r="AI48" s="113"/>
      <c r="AJ48" s="113"/>
    </row>
    <row r="49" spans="1:36" ht="20" x14ac:dyDescent="0.25">
      <c r="A49" s="88" t="s">
        <v>110</v>
      </c>
      <c r="F49" s="4"/>
      <c r="G49" s="4"/>
      <c r="H49" s="4"/>
      <c r="J49" s="3"/>
      <c r="K49" s="3"/>
      <c r="L49" s="3"/>
      <c r="N49" s="14"/>
      <c r="O49" s="14"/>
      <c r="P49" s="14"/>
      <c r="R49" s="13"/>
      <c r="S49" s="13"/>
      <c r="T49" s="13"/>
      <c r="U49" s="3"/>
      <c r="V49" s="13"/>
      <c r="W49" s="13"/>
      <c r="X49" s="13"/>
      <c r="Z49" s="14"/>
      <c r="AA49" s="14"/>
      <c r="AB49" s="14"/>
      <c r="AD49" s="14"/>
      <c r="AE49" s="14"/>
      <c r="AF49" s="14"/>
      <c r="AH49" s="113"/>
      <c r="AI49" s="113"/>
      <c r="AJ49" s="113"/>
    </row>
    <row r="50" spans="1:36" ht="20" x14ac:dyDescent="0.25">
      <c r="A50" s="88" t="s">
        <v>111</v>
      </c>
      <c r="F50" s="4"/>
      <c r="G50" s="4"/>
      <c r="H50" s="4"/>
      <c r="J50" s="3"/>
      <c r="K50" s="3"/>
      <c r="L50" s="3"/>
      <c r="N50" s="14"/>
      <c r="O50" s="14"/>
      <c r="P50" s="14"/>
      <c r="R50" s="13"/>
      <c r="S50" s="13"/>
      <c r="T50" s="13"/>
      <c r="U50" s="3"/>
      <c r="V50" s="13"/>
      <c r="W50" s="13"/>
      <c r="X50" s="13"/>
      <c r="Z50" s="14"/>
      <c r="AA50" s="14"/>
      <c r="AB50" s="14"/>
      <c r="AD50" s="14"/>
      <c r="AE50" s="14"/>
      <c r="AF50" s="14"/>
      <c r="AH50" s="113"/>
      <c r="AI50" s="113"/>
      <c r="AJ50" s="113"/>
    </row>
    <row r="51" spans="1:36" ht="20" x14ac:dyDescent="0.25">
      <c r="A51" s="88" t="s">
        <v>112</v>
      </c>
      <c r="F51" s="4"/>
      <c r="G51" s="4"/>
      <c r="H51" s="4"/>
      <c r="J51" s="3"/>
      <c r="K51" s="3"/>
      <c r="L51" s="3"/>
      <c r="N51" s="14"/>
      <c r="O51" s="14"/>
      <c r="P51" s="14"/>
      <c r="R51" s="13"/>
      <c r="S51" s="13"/>
      <c r="T51" s="13"/>
      <c r="U51" s="3"/>
      <c r="V51" s="13"/>
      <c r="W51" s="13"/>
      <c r="X51" s="13"/>
      <c r="Z51" s="14"/>
      <c r="AA51" s="14"/>
      <c r="AB51" s="14"/>
      <c r="AD51" s="14"/>
      <c r="AE51" s="14"/>
      <c r="AF51" s="14"/>
      <c r="AH51" s="113"/>
      <c r="AI51" s="113"/>
      <c r="AJ51" s="113"/>
    </row>
    <row r="52" spans="1:36" ht="20" x14ac:dyDescent="0.25">
      <c r="A52" s="88" t="s">
        <v>133</v>
      </c>
      <c r="F52" s="4"/>
      <c r="G52" s="4"/>
      <c r="H52" s="4"/>
      <c r="J52" s="3"/>
      <c r="K52" s="3"/>
      <c r="L52" s="3"/>
      <c r="N52" s="14"/>
      <c r="O52" s="14"/>
      <c r="P52" s="14"/>
      <c r="R52" s="13"/>
      <c r="S52" s="13"/>
      <c r="T52" s="13"/>
      <c r="U52" s="3"/>
      <c r="V52" s="13"/>
      <c r="W52" s="13"/>
      <c r="X52" s="13"/>
      <c r="Z52" s="14"/>
      <c r="AA52" s="14"/>
      <c r="AB52" s="14"/>
      <c r="AD52" s="14"/>
      <c r="AE52" s="14"/>
      <c r="AF52" s="14"/>
      <c r="AH52" s="113"/>
      <c r="AI52" s="113"/>
      <c r="AJ52" s="113"/>
    </row>
    <row r="53" spans="1:36" ht="20" x14ac:dyDescent="0.25">
      <c r="A53" s="88" t="s">
        <v>113</v>
      </c>
      <c r="F53" s="4"/>
      <c r="G53" s="4"/>
      <c r="H53" s="4"/>
      <c r="J53" s="3"/>
      <c r="K53" s="3"/>
      <c r="L53" s="3"/>
      <c r="N53" s="14"/>
      <c r="O53" s="14"/>
      <c r="P53" s="14"/>
      <c r="R53" s="13"/>
      <c r="S53" s="13"/>
      <c r="T53" s="13"/>
      <c r="U53" s="3"/>
      <c r="V53" s="13"/>
      <c r="W53" s="13"/>
      <c r="X53" s="13"/>
      <c r="Z53" s="14"/>
      <c r="AA53" s="14"/>
      <c r="AB53" s="14"/>
      <c r="AD53" s="14"/>
      <c r="AE53" s="14"/>
      <c r="AF53" s="14"/>
      <c r="AH53" s="113"/>
      <c r="AI53" s="113"/>
      <c r="AJ53" s="113"/>
    </row>
    <row r="54" spans="1:36" ht="20" x14ac:dyDescent="0.25">
      <c r="A54" s="88" t="s">
        <v>114</v>
      </c>
      <c r="F54" s="4"/>
      <c r="G54" s="4"/>
      <c r="H54" s="4"/>
      <c r="J54" s="3"/>
      <c r="K54" s="3"/>
      <c r="L54" s="3"/>
      <c r="N54" s="14"/>
      <c r="O54" s="14"/>
      <c r="P54" s="14"/>
      <c r="R54" s="13"/>
      <c r="S54" s="13"/>
      <c r="T54" s="13"/>
      <c r="U54" s="3"/>
      <c r="V54" s="13"/>
      <c r="W54" s="13"/>
      <c r="X54" s="13"/>
      <c r="Z54" s="14"/>
      <c r="AA54" s="14"/>
      <c r="AB54" s="14"/>
      <c r="AD54" s="14"/>
      <c r="AE54" s="14"/>
      <c r="AF54" s="14"/>
      <c r="AH54" s="113"/>
      <c r="AI54" s="113"/>
      <c r="AJ54" s="113"/>
    </row>
    <row r="55" spans="1:36" ht="20" x14ac:dyDescent="0.25">
      <c r="A55" s="88" t="s">
        <v>115</v>
      </c>
      <c r="F55" s="4"/>
      <c r="G55" s="4"/>
      <c r="H55" s="4"/>
      <c r="J55" s="3"/>
      <c r="K55" s="3"/>
      <c r="L55" s="3"/>
      <c r="N55" s="14"/>
      <c r="O55" s="14"/>
      <c r="P55" s="14"/>
      <c r="R55" s="13"/>
      <c r="S55" s="13"/>
      <c r="T55" s="13"/>
      <c r="U55" s="3"/>
      <c r="V55" s="13"/>
      <c r="W55" s="13"/>
      <c r="X55" s="13"/>
      <c r="Z55" s="14"/>
      <c r="AA55" s="14"/>
      <c r="AB55" s="14"/>
      <c r="AD55" s="14"/>
      <c r="AE55" s="14"/>
      <c r="AF55" s="14"/>
      <c r="AH55" s="113"/>
      <c r="AI55" s="113"/>
      <c r="AJ55" s="113"/>
    </row>
    <row r="56" spans="1:36" ht="20" x14ac:dyDescent="0.25">
      <c r="A56" s="88" t="s">
        <v>116</v>
      </c>
      <c r="F56" s="4"/>
      <c r="G56" s="4"/>
      <c r="H56" s="4"/>
      <c r="J56" s="3"/>
      <c r="K56" s="3"/>
      <c r="L56" s="3"/>
      <c r="N56" s="14"/>
      <c r="O56" s="14"/>
      <c r="P56" s="14"/>
      <c r="R56" s="13"/>
      <c r="S56" s="13"/>
      <c r="T56" s="13"/>
      <c r="U56" s="3"/>
      <c r="V56" s="13"/>
      <c r="W56" s="13"/>
      <c r="X56" s="13"/>
      <c r="Z56" s="14"/>
      <c r="AA56" s="14"/>
      <c r="AB56" s="14"/>
      <c r="AD56" s="14"/>
      <c r="AE56" s="14"/>
      <c r="AF56" s="14"/>
      <c r="AH56" s="113"/>
      <c r="AI56" s="113"/>
      <c r="AJ56" s="113"/>
    </row>
    <row r="57" spans="1:36" ht="20" x14ac:dyDescent="0.25">
      <c r="A57" s="88" t="s">
        <v>134</v>
      </c>
      <c r="F57" s="4"/>
      <c r="G57" s="4"/>
      <c r="H57" s="4"/>
      <c r="J57" s="3"/>
      <c r="K57" s="3"/>
      <c r="L57" s="3"/>
      <c r="N57" s="14"/>
      <c r="O57" s="14"/>
      <c r="P57" s="14"/>
      <c r="R57" s="13"/>
      <c r="S57" s="13"/>
      <c r="T57" s="13"/>
      <c r="U57" s="3"/>
      <c r="V57" s="13"/>
      <c r="W57" s="13"/>
      <c r="X57" s="13"/>
      <c r="Z57" s="14"/>
      <c r="AA57" s="14"/>
      <c r="AB57" s="14"/>
      <c r="AD57" s="14"/>
      <c r="AE57" s="14"/>
      <c r="AF57" s="14"/>
      <c r="AH57" s="113"/>
      <c r="AI57" s="113"/>
      <c r="AJ57" s="113"/>
    </row>
    <row r="58" spans="1:36" ht="20" x14ac:dyDescent="0.25">
      <c r="A58" s="88" t="s">
        <v>117</v>
      </c>
      <c r="F58" s="4"/>
      <c r="G58" s="4"/>
      <c r="H58" s="4"/>
      <c r="J58" s="3"/>
      <c r="K58" s="3"/>
      <c r="L58" s="3"/>
      <c r="N58" s="14"/>
      <c r="O58" s="14"/>
      <c r="P58" s="14"/>
      <c r="R58" s="13"/>
      <c r="S58" s="13"/>
      <c r="T58" s="13"/>
      <c r="U58" s="3"/>
      <c r="V58" s="13"/>
      <c r="W58" s="13"/>
      <c r="X58" s="13"/>
      <c r="Z58" s="14"/>
      <c r="AA58" s="14"/>
      <c r="AB58" s="14"/>
      <c r="AD58" s="14"/>
      <c r="AE58" s="14"/>
      <c r="AF58" s="14"/>
      <c r="AH58" s="113"/>
      <c r="AI58" s="113"/>
      <c r="AJ58" s="113"/>
    </row>
    <row r="59" spans="1:36" ht="20" x14ac:dyDescent="0.25">
      <c r="A59" s="88" t="s">
        <v>118</v>
      </c>
      <c r="F59" s="4"/>
      <c r="G59" s="4"/>
      <c r="H59" s="4"/>
      <c r="J59" s="3"/>
      <c r="K59" s="3"/>
      <c r="L59" s="3"/>
      <c r="N59" s="14"/>
      <c r="O59" s="14"/>
      <c r="P59" s="14"/>
      <c r="R59" s="13"/>
      <c r="S59" s="13"/>
      <c r="T59" s="13"/>
      <c r="U59" s="3"/>
      <c r="V59" s="13"/>
      <c r="W59" s="13"/>
      <c r="X59" s="13"/>
      <c r="Z59" s="14"/>
      <c r="AA59" s="14"/>
      <c r="AB59" s="14"/>
      <c r="AD59" s="14"/>
      <c r="AE59" s="14"/>
      <c r="AF59" s="14"/>
      <c r="AH59" s="113"/>
      <c r="AI59" s="113"/>
      <c r="AJ59" s="113"/>
    </row>
    <row r="60" spans="1:36" ht="20" x14ac:dyDescent="0.25">
      <c r="A60" s="88" t="s">
        <v>119</v>
      </c>
      <c r="F60" s="4"/>
      <c r="G60" s="4"/>
      <c r="H60" s="4"/>
      <c r="J60" s="3"/>
      <c r="K60" s="3"/>
      <c r="L60" s="3"/>
      <c r="N60" s="14"/>
      <c r="O60" s="14"/>
      <c r="P60" s="14"/>
      <c r="R60" s="13"/>
      <c r="S60" s="13"/>
      <c r="T60" s="13"/>
      <c r="U60" s="3"/>
      <c r="V60" s="13"/>
      <c r="W60" s="13"/>
      <c r="X60" s="13"/>
      <c r="Z60" s="14"/>
      <c r="AA60" s="14"/>
      <c r="AB60" s="14"/>
      <c r="AD60" s="14"/>
      <c r="AE60" s="14"/>
      <c r="AF60" s="14"/>
      <c r="AH60" s="113"/>
      <c r="AI60" s="113"/>
      <c r="AJ60" s="113"/>
    </row>
    <row r="61" spans="1:36" ht="20" x14ac:dyDescent="0.25">
      <c r="A61" s="88" t="s">
        <v>120</v>
      </c>
      <c r="F61" s="4"/>
      <c r="G61" s="4"/>
      <c r="H61" s="4"/>
      <c r="J61" s="3"/>
      <c r="K61" s="3"/>
      <c r="L61" s="3"/>
      <c r="N61" s="14"/>
      <c r="O61" s="14"/>
      <c r="P61" s="14"/>
      <c r="R61" s="13"/>
      <c r="S61" s="13"/>
      <c r="T61" s="13"/>
      <c r="U61" s="3"/>
      <c r="V61" s="13"/>
      <c r="W61" s="13"/>
      <c r="X61" s="13"/>
      <c r="Z61" s="14"/>
      <c r="AA61" s="14"/>
      <c r="AB61" s="14"/>
      <c r="AD61" s="14"/>
      <c r="AE61" s="14"/>
      <c r="AF61" s="14"/>
      <c r="AH61" s="113"/>
      <c r="AI61" s="113"/>
      <c r="AJ61" s="113"/>
    </row>
    <row r="62" spans="1:36" ht="20" x14ac:dyDescent="0.25">
      <c r="A62" s="88" t="s">
        <v>135</v>
      </c>
      <c r="F62" s="4"/>
      <c r="G62" s="4"/>
      <c r="H62" s="4"/>
      <c r="J62" s="3"/>
      <c r="K62" s="3"/>
      <c r="L62" s="3"/>
      <c r="N62" s="14"/>
      <c r="O62" s="14"/>
      <c r="P62" s="14"/>
      <c r="R62" s="13"/>
      <c r="S62" s="13"/>
      <c r="T62" s="13"/>
      <c r="U62" s="3"/>
      <c r="V62" s="13"/>
      <c r="W62" s="13"/>
      <c r="X62" s="13"/>
      <c r="Z62" s="14"/>
      <c r="AA62" s="14"/>
      <c r="AB62" s="14"/>
      <c r="AD62" s="14"/>
      <c r="AE62" s="14"/>
      <c r="AF62" s="14"/>
      <c r="AH62" s="113"/>
      <c r="AI62" s="113"/>
      <c r="AJ62" s="113"/>
    </row>
    <row r="63" spans="1:36" ht="20" x14ac:dyDescent="0.25">
      <c r="A63" s="88" t="s">
        <v>121</v>
      </c>
      <c r="F63" s="4"/>
      <c r="G63" s="4"/>
      <c r="H63" s="4"/>
      <c r="J63" s="3"/>
      <c r="K63" s="3"/>
      <c r="L63" s="3"/>
      <c r="N63" s="14"/>
      <c r="O63" s="14"/>
      <c r="P63" s="14"/>
      <c r="R63" s="13"/>
      <c r="S63" s="13"/>
      <c r="T63" s="13"/>
      <c r="U63" s="3"/>
      <c r="V63" s="13"/>
      <c r="W63" s="13"/>
      <c r="X63" s="13"/>
      <c r="Z63" s="14"/>
      <c r="AA63" s="14"/>
      <c r="AB63" s="14"/>
      <c r="AD63" s="14"/>
      <c r="AE63" s="14"/>
      <c r="AF63" s="14"/>
      <c r="AH63" s="113"/>
      <c r="AI63" s="113"/>
      <c r="AJ63" s="113"/>
    </row>
    <row r="64" spans="1:36" ht="20" x14ac:dyDescent="0.25">
      <c r="A64" s="88" t="s">
        <v>122</v>
      </c>
      <c r="F64" s="4"/>
      <c r="G64" s="4"/>
      <c r="H64" s="4"/>
      <c r="J64" s="3"/>
      <c r="K64" s="3"/>
      <c r="L64" s="3"/>
      <c r="N64" s="14"/>
      <c r="O64" s="14"/>
      <c r="P64" s="14"/>
      <c r="R64" s="13"/>
      <c r="S64" s="13"/>
      <c r="T64" s="13"/>
      <c r="U64" s="3"/>
      <c r="V64" s="13"/>
      <c r="W64" s="13"/>
      <c r="X64" s="13"/>
      <c r="Z64" s="14"/>
      <c r="AA64" s="14"/>
      <c r="AB64" s="14"/>
      <c r="AD64" s="14"/>
      <c r="AE64" s="14"/>
      <c r="AF64" s="14"/>
      <c r="AH64" s="113"/>
      <c r="AI64" s="113"/>
      <c r="AJ64" s="113"/>
    </row>
    <row r="65" spans="1:36" ht="20" x14ac:dyDescent="0.25">
      <c r="A65" s="88" t="s">
        <v>123</v>
      </c>
      <c r="F65" s="4"/>
      <c r="G65" s="4"/>
      <c r="H65" s="4"/>
      <c r="J65" s="3"/>
      <c r="K65" s="3"/>
      <c r="L65" s="3"/>
      <c r="N65" s="14"/>
      <c r="O65" s="14"/>
      <c r="P65" s="14"/>
      <c r="R65" s="13"/>
      <c r="S65" s="13"/>
      <c r="T65" s="13"/>
      <c r="U65" s="3"/>
      <c r="V65" s="13"/>
      <c r="W65" s="13"/>
      <c r="X65" s="13"/>
      <c r="Z65" s="14"/>
      <c r="AA65" s="14"/>
      <c r="AB65" s="14"/>
      <c r="AD65" s="14"/>
      <c r="AE65" s="14"/>
      <c r="AF65" s="14"/>
      <c r="AH65" s="113"/>
      <c r="AI65" s="113"/>
      <c r="AJ65" s="113"/>
    </row>
    <row r="66" spans="1:36" ht="20" x14ac:dyDescent="0.25">
      <c r="A66" s="88" t="s">
        <v>124</v>
      </c>
      <c r="F66" s="4"/>
      <c r="G66" s="4"/>
      <c r="H66" s="4"/>
      <c r="J66" s="3"/>
      <c r="K66" s="3"/>
      <c r="L66" s="3"/>
      <c r="N66" s="14"/>
      <c r="O66" s="14"/>
      <c r="P66" s="14"/>
      <c r="R66" s="13"/>
      <c r="S66" s="13"/>
      <c r="T66" s="13"/>
      <c r="U66" s="3"/>
      <c r="V66" s="13"/>
      <c r="W66" s="13"/>
      <c r="X66" s="13"/>
      <c r="Z66" s="14"/>
      <c r="AA66" s="14"/>
      <c r="AB66" s="14"/>
      <c r="AD66" s="14"/>
      <c r="AE66" s="14"/>
      <c r="AF66" s="14"/>
      <c r="AH66" s="113"/>
      <c r="AI66" s="113"/>
      <c r="AJ66" s="113"/>
    </row>
    <row r="67" spans="1:36" ht="20" x14ac:dyDescent="0.25">
      <c r="A67" s="88" t="s">
        <v>136</v>
      </c>
      <c r="F67" s="4"/>
      <c r="G67" s="4"/>
      <c r="H67" s="4"/>
      <c r="J67" s="3"/>
      <c r="K67" s="3"/>
      <c r="L67" s="3"/>
      <c r="N67" s="14"/>
      <c r="O67" s="14"/>
      <c r="P67" s="14"/>
      <c r="R67" s="13"/>
      <c r="S67" s="13"/>
      <c r="T67" s="13"/>
      <c r="U67" s="3"/>
      <c r="V67" s="13"/>
      <c r="W67" s="13"/>
      <c r="X67" s="13"/>
      <c r="Z67" s="14"/>
      <c r="AA67" s="14"/>
      <c r="AB67" s="14"/>
      <c r="AD67" s="14"/>
      <c r="AE67" s="14"/>
      <c r="AF67" s="14"/>
      <c r="AH67" s="113"/>
      <c r="AI67" s="113"/>
      <c r="AJ67" s="113"/>
    </row>
    <row r="68" spans="1:36" ht="20" x14ac:dyDescent="0.25">
      <c r="A68" s="88" t="s">
        <v>125</v>
      </c>
      <c r="F68" s="4"/>
      <c r="G68" s="4"/>
      <c r="H68" s="4"/>
      <c r="J68" s="3"/>
      <c r="K68" s="3"/>
      <c r="L68" s="3"/>
      <c r="N68" s="14"/>
      <c r="O68" s="14"/>
      <c r="P68" s="14"/>
      <c r="R68" s="13"/>
      <c r="S68" s="13"/>
      <c r="T68" s="13"/>
      <c r="U68" s="3"/>
      <c r="V68" s="13"/>
      <c r="W68" s="13"/>
      <c r="X68" s="13"/>
      <c r="Z68" s="14"/>
      <c r="AA68" s="14"/>
      <c r="AB68" s="14"/>
      <c r="AD68" s="14"/>
      <c r="AE68" s="14"/>
      <c r="AF68" s="14"/>
      <c r="AH68" s="113"/>
      <c r="AI68" s="113"/>
      <c r="AJ68" s="113"/>
    </row>
    <row r="69" spans="1:36" ht="20" x14ac:dyDescent="0.25">
      <c r="A69" s="88" t="s">
        <v>126</v>
      </c>
      <c r="F69" s="4"/>
      <c r="G69" s="4"/>
      <c r="H69" s="4"/>
      <c r="J69" s="3"/>
      <c r="K69" s="3"/>
      <c r="L69" s="3"/>
      <c r="N69" s="14"/>
      <c r="O69" s="14"/>
      <c r="P69" s="14"/>
      <c r="R69" s="13"/>
      <c r="S69" s="13"/>
      <c r="T69" s="13"/>
      <c r="U69" s="3"/>
      <c r="V69" s="13"/>
      <c r="W69" s="13"/>
      <c r="X69" s="13"/>
      <c r="Z69" s="14"/>
      <c r="AA69" s="14"/>
      <c r="AB69" s="14"/>
      <c r="AD69" s="14"/>
      <c r="AE69" s="14"/>
      <c r="AF69" s="14"/>
      <c r="AH69" s="113"/>
      <c r="AI69" s="113"/>
      <c r="AJ69" s="113"/>
    </row>
    <row r="70" spans="1:36" ht="20" x14ac:dyDescent="0.25">
      <c r="A70" s="88" t="s">
        <v>127</v>
      </c>
      <c r="F70" s="4"/>
      <c r="G70" s="4"/>
      <c r="H70" s="4"/>
      <c r="J70" s="3"/>
      <c r="K70" s="3"/>
      <c r="L70" s="3"/>
      <c r="N70" s="14"/>
      <c r="O70" s="14"/>
      <c r="P70" s="14"/>
      <c r="R70" s="13"/>
      <c r="S70" s="13"/>
      <c r="T70" s="13"/>
      <c r="U70" s="3"/>
      <c r="V70" s="13"/>
      <c r="W70" s="13"/>
      <c r="X70" s="13"/>
      <c r="Z70" s="14"/>
      <c r="AA70" s="14"/>
      <c r="AB70" s="14"/>
      <c r="AD70" s="14"/>
      <c r="AE70" s="14"/>
      <c r="AF70" s="14"/>
      <c r="AH70" s="113"/>
      <c r="AI70" s="113"/>
      <c r="AJ70" s="113"/>
    </row>
    <row r="71" spans="1:36" ht="20" x14ac:dyDescent="0.25">
      <c r="A71" s="88" t="s">
        <v>128</v>
      </c>
      <c r="F71" s="4"/>
      <c r="G71" s="4"/>
      <c r="H71" s="4"/>
      <c r="J71" s="3"/>
      <c r="K71" s="3"/>
      <c r="L71" s="3"/>
      <c r="N71" s="14"/>
      <c r="O71" s="14"/>
      <c r="P71" s="14"/>
      <c r="R71" s="13"/>
      <c r="S71" s="13"/>
      <c r="T71" s="13"/>
      <c r="U71" s="3"/>
      <c r="V71" s="13"/>
      <c r="W71" s="13"/>
      <c r="X71" s="13"/>
      <c r="Z71" s="14"/>
      <c r="AA71" s="14"/>
      <c r="AB71" s="14"/>
      <c r="AD71" s="14"/>
      <c r="AE71" s="14"/>
      <c r="AF71" s="14"/>
      <c r="AH71" s="113"/>
      <c r="AI71" s="113"/>
      <c r="AJ71" s="113"/>
    </row>
    <row r="72" spans="1:36" ht="20" x14ac:dyDescent="0.25">
      <c r="A72" s="88" t="s">
        <v>137</v>
      </c>
      <c r="F72" s="4"/>
      <c r="G72" s="4"/>
      <c r="H72" s="4"/>
      <c r="J72" s="3"/>
      <c r="K72" s="3"/>
      <c r="L72" s="3"/>
      <c r="N72" s="14"/>
      <c r="O72" s="14"/>
      <c r="P72" s="14"/>
      <c r="R72" s="13"/>
      <c r="S72" s="13"/>
      <c r="T72" s="13"/>
      <c r="U72" s="3"/>
      <c r="V72" s="13"/>
      <c r="W72" s="13"/>
      <c r="X72" s="13"/>
      <c r="Z72" s="14"/>
      <c r="AA72" s="14"/>
      <c r="AB72" s="14"/>
      <c r="AD72" s="14"/>
      <c r="AE72" s="14"/>
      <c r="AF72" s="14"/>
      <c r="AH72" s="113"/>
      <c r="AI72" s="113"/>
      <c r="AJ72" s="113"/>
    </row>
    <row r="73" spans="1:36" ht="20" x14ac:dyDescent="0.25">
      <c r="A73" s="88" t="s">
        <v>129</v>
      </c>
      <c r="F73" s="4"/>
      <c r="G73" s="4"/>
      <c r="H73" s="4"/>
      <c r="J73" s="3"/>
      <c r="K73" s="3"/>
      <c r="L73" s="3"/>
      <c r="N73" s="14"/>
      <c r="O73" s="14"/>
      <c r="P73" s="14"/>
      <c r="R73" s="13"/>
      <c r="S73" s="13"/>
      <c r="T73" s="13"/>
      <c r="U73" s="3"/>
      <c r="V73" s="13"/>
      <c r="W73" s="13"/>
      <c r="X73" s="13"/>
      <c r="Z73" s="14"/>
      <c r="AA73" s="14"/>
      <c r="AB73" s="14"/>
      <c r="AD73" s="14"/>
      <c r="AE73" s="14"/>
      <c r="AF73" s="14"/>
      <c r="AH73" s="113"/>
      <c r="AI73" s="113"/>
      <c r="AJ73" s="113"/>
    </row>
    <row r="74" spans="1:36" ht="20" x14ac:dyDescent="0.25">
      <c r="A74" s="88" t="s">
        <v>130</v>
      </c>
      <c r="F74" s="4"/>
      <c r="G74" s="4"/>
      <c r="H74" s="4"/>
      <c r="J74" s="3"/>
      <c r="K74" s="3"/>
      <c r="L74" s="3"/>
      <c r="N74" s="14"/>
      <c r="O74" s="14"/>
      <c r="P74" s="14"/>
      <c r="R74" s="13"/>
      <c r="S74" s="13"/>
      <c r="T74" s="13"/>
      <c r="U74" s="3"/>
      <c r="V74" s="13"/>
      <c r="W74" s="13"/>
      <c r="X74" s="13"/>
      <c r="Z74" s="14"/>
      <c r="AA74" s="14"/>
      <c r="AB74" s="14"/>
      <c r="AD74" s="14"/>
      <c r="AE74" s="14"/>
      <c r="AF74" s="14"/>
      <c r="AH74" s="113"/>
      <c r="AI74" s="113"/>
      <c r="AJ74" s="113"/>
    </row>
    <row r="75" spans="1:36" ht="20" x14ac:dyDescent="0.25">
      <c r="A75" s="88" t="s">
        <v>138</v>
      </c>
      <c r="F75" s="4"/>
      <c r="G75" s="4"/>
      <c r="H75" s="4"/>
      <c r="J75" s="3"/>
      <c r="K75" s="3"/>
      <c r="L75" s="3"/>
      <c r="N75" s="14"/>
      <c r="O75" s="14"/>
      <c r="P75" s="14"/>
      <c r="R75" s="13"/>
      <c r="S75" s="13"/>
      <c r="T75" s="13"/>
      <c r="U75" s="3"/>
      <c r="V75" s="13"/>
      <c r="W75" s="13"/>
      <c r="X75" s="13"/>
      <c r="Z75" s="14"/>
      <c r="AA75" s="14"/>
      <c r="AB75" s="14"/>
      <c r="AD75" s="14"/>
      <c r="AE75" s="14"/>
      <c r="AF75" s="14"/>
      <c r="AH75" s="113"/>
      <c r="AI75" s="113"/>
      <c r="AJ75" s="113"/>
    </row>
    <row r="76" spans="1:36" x14ac:dyDescent="0.25">
      <c r="AH76" s="113"/>
      <c r="AI76" s="113"/>
      <c r="AJ76" s="113"/>
    </row>
  </sheetData>
  <mergeCells count="14">
    <mergeCell ref="V10:X10"/>
    <mergeCell ref="Z10:AB10"/>
    <mergeCell ref="AD10:AF10"/>
    <mergeCell ref="AH10:AJ10"/>
    <mergeCell ref="B10:D10"/>
    <mergeCell ref="F10:H10"/>
    <mergeCell ref="J10:L10"/>
    <mergeCell ref="N10:P10"/>
    <mergeCell ref="R10:T10"/>
    <mergeCell ref="B1:D2"/>
    <mergeCell ref="F1:H1"/>
    <mergeCell ref="B4:D4"/>
    <mergeCell ref="B6:D6"/>
    <mergeCell ref="B5:D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6466-1A2C-4195-B378-07D033645463}">
  <dimension ref="A1:AL73"/>
  <sheetViews>
    <sheetView tabSelected="1" zoomScale="102" zoomScaleNormal="100" workbookViewId="0">
      <selection activeCell="T5" sqref="T5"/>
    </sheetView>
  </sheetViews>
  <sheetFormatPr baseColWidth="10" defaultColWidth="8.83203125" defaultRowHeight="19" x14ac:dyDescent="0.25"/>
  <cols>
    <col min="1" max="1" width="31.6640625" style="1" customWidth="1"/>
    <col min="2" max="4" width="7.83203125" style="50" customWidth="1"/>
    <col min="5" max="9" width="7.83203125" style="1" customWidth="1"/>
    <col min="10" max="10" width="10.5" style="1" customWidth="1"/>
    <col min="11" max="11" width="10.6640625" style="1" customWidth="1"/>
    <col min="12" max="12" width="10" style="1" customWidth="1"/>
    <col min="13" max="16" width="7.83203125" style="1" customWidth="1"/>
    <col min="17" max="17" width="8.5" style="1" customWidth="1"/>
    <col min="18" max="30" width="7.83203125" style="1" customWidth="1"/>
    <col min="31" max="31" width="12" style="1" customWidth="1"/>
    <col min="32" max="32" width="11.5" style="1" customWidth="1"/>
    <col min="33" max="33" width="8.83203125" style="1"/>
    <col min="34" max="34" width="9" style="1" bestFit="1" customWidth="1"/>
    <col min="35" max="36" width="9.5" style="1" bestFit="1" customWidth="1"/>
    <col min="37" max="37" width="8.83203125" style="1"/>
    <col min="38" max="38" width="24.33203125" style="1" bestFit="1" customWidth="1"/>
    <col min="39" max="16384" width="8.83203125" style="1"/>
  </cols>
  <sheetData>
    <row r="1" spans="1:38" x14ac:dyDescent="0.25">
      <c r="B1" s="157" t="s">
        <v>24</v>
      </c>
      <c r="C1" s="157"/>
      <c r="D1" s="157"/>
      <c r="F1" s="171" t="s">
        <v>26</v>
      </c>
      <c r="G1" s="171"/>
      <c r="H1" s="171"/>
      <c r="K1" s="55"/>
      <c r="L1" s="55"/>
      <c r="M1" s="55"/>
      <c r="P1" s="1" t="s">
        <v>34</v>
      </c>
      <c r="V1" s="2"/>
      <c r="W1" s="2"/>
      <c r="X1" s="2"/>
      <c r="Y1" s="2"/>
      <c r="Z1" s="2"/>
      <c r="AA1" s="2"/>
      <c r="AB1" s="2"/>
    </row>
    <row r="2" spans="1:38" x14ac:dyDescent="0.25">
      <c r="B2" s="157"/>
      <c r="C2" s="157"/>
      <c r="D2" s="157"/>
      <c r="F2" s="3">
        <v>1</v>
      </c>
      <c r="G2" s="3">
        <v>1</v>
      </c>
      <c r="H2" s="3">
        <v>1</v>
      </c>
      <c r="K2" s="4"/>
      <c r="L2" s="4"/>
      <c r="M2" s="4"/>
      <c r="P2" s="1" t="s">
        <v>35</v>
      </c>
      <c r="Q2" s="6">
        <f>1.2+0.42*LOG10(B5/1000)</f>
        <v>1.2</v>
      </c>
      <c r="V2" s="2"/>
      <c r="W2" s="2"/>
      <c r="X2" s="2"/>
      <c r="Y2" s="2"/>
      <c r="Z2" s="2"/>
      <c r="AA2" s="2"/>
      <c r="AB2" s="2"/>
    </row>
    <row r="3" spans="1:38" ht="20" thickBot="1" x14ac:dyDescent="0.3">
      <c r="F3" s="3">
        <v>0</v>
      </c>
      <c r="G3" s="3">
        <v>-0.1646</v>
      </c>
      <c r="H3" s="3">
        <v>1.8814</v>
      </c>
      <c r="K3" s="4"/>
      <c r="L3" s="4"/>
      <c r="M3" s="4"/>
      <c r="P3" s="1" t="s">
        <v>37</v>
      </c>
      <c r="Q3" s="6">
        <v>0.17883277</v>
      </c>
      <c r="V3" s="2"/>
      <c r="W3" s="2"/>
      <c r="X3" s="2"/>
      <c r="Y3" s="2"/>
      <c r="Z3" s="2"/>
      <c r="AA3" s="2"/>
      <c r="AB3" s="2"/>
    </row>
    <row r="4" spans="1:38" ht="20" thickBot="1" x14ac:dyDescent="0.3">
      <c r="A4" s="5" t="s">
        <v>27</v>
      </c>
      <c r="B4" s="159">
        <v>10</v>
      </c>
      <c r="C4" s="160"/>
      <c r="D4" s="161"/>
      <c r="F4" s="3">
        <v>1.4745999999999999</v>
      </c>
      <c r="G4" s="3">
        <v>-0.57140000000000002</v>
      </c>
      <c r="H4" s="3">
        <v>0</v>
      </c>
      <c r="O4" s="57"/>
      <c r="P4" s="1" t="s">
        <v>36</v>
      </c>
      <c r="Q4" s="6">
        <f>1-4*Q3</f>
        <v>0.28466891999999999</v>
      </c>
      <c r="V4" s="2"/>
      <c r="W4" s="2"/>
      <c r="X4" s="2"/>
      <c r="Y4" s="2"/>
      <c r="Z4" s="2"/>
      <c r="AA4" s="2"/>
      <c r="AB4" s="2"/>
    </row>
    <row r="5" spans="1:38" ht="20" thickBot="1" x14ac:dyDescent="0.3">
      <c r="A5" s="1" t="s">
        <v>41</v>
      </c>
      <c r="B5" s="159">
        <v>1000</v>
      </c>
      <c r="C5" s="160"/>
      <c r="D5" s="161"/>
      <c r="P5" s="1" t="s">
        <v>38</v>
      </c>
      <c r="Q5" s="6">
        <f>0.5-Q3*LN(4*Q3)</f>
        <v>0.559910729529562</v>
      </c>
      <c r="U5" s="6"/>
      <c r="V5" s="7"/>
      <c r="W5" s="7"/>
      <c r="X5" s="2"/>
      <c r="Y5" s="2"/>
      <c r="Z5" s="2"/>
      <c r="AA5" s="2"/>
      <c r="AB5" s="2"/>
    </row>
    <row r="6" spans="1:38" ht="20" thickBot="1" x14ac:dyDescent="0.3">
      <c r="A6" s="8" t="s">
        <v>23</v>
      </c>
      <c r="B6" s="159" t="s">
        <v>22</v>
      </c>
      <c r="C6" s="160"/>
      <c r="D6" s="161"/>
      <c r="U6" s="3"/>
      <c r="V6" s="9"/>
      <c r="W6" s="9"/>
      <c r="X6" s="2"/>
      <c r="Y6" s="2"/>
      <c r="Z6" s="2"/>
      <c r="AA6" s="2"/>
      <c r="AB6" s="2"/>
    </row>
    <row r="7" spans="1:38" x14ac:dyDescent="0.25">
      <c r="U7" s="3"/>
      <c r="V7" s="9"/>
      <c r="W7" s="9"/>
      <c r="X7" s="2"/>
      <c r="Y7" s="2"/>
      <c r="Z7" s="2"/>
      <c r="AA7" s="2"/>
      <c r="AB7" s="2"/>
    </row>
    <row r="8" spans="1:38" x14ac:dyDescent="0.25">
      <c r="U8" s="3"/>
      <c r="V8" s="3"/>
      <c r="W8" s="3"/>
    </row>
    <row r="9" spans="1:38" ht="20" thickBot="1" x14ac:dyDescent="0.3">
      <c r="U9" s="3"/>
      <c r="V9" s="3"/>
      <c r="W9" s="3"/>
    </row>
    <row r="10" spans="1:38" x14ac:dyDescent="0.25">
      <c r="B10" s="168" t="s">
        <v>25</v>
      </c>
      <c r="C10" s="169"/>
      <c r="D10" s="170"/>
      <c r="F10" s="162" t="s">
        <v>28</v>
      </c>
      <c r="G10" s="163"/>
      <c r="H10" s="164"/>
      <c r="J10" s="162" t="s">
        <v>39</v>
      </c>
      <c r="K10" s="163"/>
      <c r="L10" s="164"/>
      <c r="N10" s="162" t="s">
        <v>40</v>
      </c>
      <c r="O10" s="163"/>
      <c r="P10" s="164"/>
      <c r="R10" s="162" t="s">
        <v>164</v>
      </c>
      <c r="S10" s="163"/>
      <c r="T10" s="164"/>
      <c r="V10" s="162" t="s">
        <v>19</v>
      </c>
      <c r="W10" s="163"/>
      <c r="X10" s="164"/>
      <c r="Y10" s="3"/>
      <c r="Z10" s="162" t="s">
        <v>20</v>
      </c>
      <c r="AA10" s="163"/>
      <c r="AB10" s="164"/>
      <c r="AD10" s="162" t="s">
        <v>21</v>
      </c>
      <c r="AE10" s="163"/>
      <c r="AF10" s="164"/>
      <c r="AH10" s="162" t="s">
        <v>30</v>
      </c>
      <c r="AI10" s="163"/>
      <c r="AJ10" s="164"/>
    </row>
    <row r="11" spans="1:38" ht="20" thickBot="1" x14ac:dyDescent="0.3">
      <c r="A11" s="1" t="s">
        <v>66</v>
      </c>
      <c r="B11" s="51" t="s">
        <v>0</v>
      </c>
      <c r="C11" s="52" t="s">
        <v>16</v>
      </c>
      <c r="D11" s="53" t="s">
        <v>17</v>
      </c>
      <c r="F11" s="10" t="s">
        <v>0</v>
      </c>
      <c r="G11" s="11" t="s">
        <v>16</v>
      </c>
      <c r="H11" s="12" t="s">
        <v>17</v>
      </c>
      <c r="J11" s="10" t="s">
        <v>13</v>
      </c>
      <c r="K11" s="11" t="s">
        <v>14</v>
      </c>
      <c r="L11" s="12" t="s">
        <v>15</v>
      </c>
      <c r="N11" s="10" t="s">
        <v>1</v>
      </c>
      <c r="O11" s="11" t="s">
        <v>2</v>
      </c>
      <c r="P11" s="12" t="s">
        <v>3</v>
      </c>
      <c r="R11" s="10" t="s">
        <v>1</v>
      </c>
      <c r="S11" s="11" t="s">
        <v>2</v>
      </c>
      <c r="T11" s="12" t="s">
        <v>3</v>
      </c>
      <c r="V11" s="10" t="s">
        <v>4</v>
      </c>
      <c r="W11" s="11" t="s">
        <v>5</v>
      </c>
      <c r="X11" s="12" t="s">
        <v>6</v>
      </c>
      <c r="Y11" s="3"/>
      <c r="Z11" s="10" t="s">
        <v>9</v>
      </c>
      <c r="AA11" s="11" t="s">
        <v>7</v>
      </c>
      <c r="AB11" s="12" t="s">
        <v>8</v>
      </c>
      <c r="AD11" s="10" t="s">
        <v>10</v>
      </c>
      <c r="AE11" s="11" t="s">
        <v>11</v>
      </c>
      <c r="AF11" s="12" t="s">
        <v>12</v>
      </c>
      <c r="AH11" s="10" t="s">
        <v>10</v>
      </c>
      <c r="AI11" s="11" t="s">
        <v>31</v>
      </c>
      <c r="AJ11" s="12" t="s">
        <v>32</v>
      </c>
    </row>
    <row r="12" spans="1:38" ht="20" thickBot="1" x14ac:dyDescent="0.3">
      <c r="A12" s="48" t="s">
        <v>151</v>
      </c>
      <c r="B12" s="81"/>
      <c r="C12" s="81"/>
      <c r="D12" s="81"/>
      <c r="F12" s="61"/>
      <c r="G12" s="61"/>
      <c r="H12" s="61"/>
      <c r="J12" s="61"/>
      <c r="K12" s="61"/>
      <c r="L12" s="61"/>
      <c r="N12" s="61"/>
      <c r="O12" s="61"/>
      <c r="P12" s="61"/>
      <c r="R12" s="61"/>
      <c r="S12" s="61"/>
      <c r="T12" s="61"/>
      <c r="V12" s="61"/>
      <c r="W12" s="61"/>
      <c r="X12" s="61"/>
      <c r="Y12" s="3"/>
      <c r="Z12" s="61"/>
      <c r="AA12" s="61"/>
      <c r="AB12" s="61"/>
      <c r="AD12" s="61"/>
      <c r="AE12" s="61"/>
      <c r="AF12" s="61"/>
      <c r="AH12" s="61"/>
      <c r="AI12" s="61"/>
      <c r="AJ12" s="61"/>
    </row>
    <row r="13" spans="1:38" ht="20" thickBot="1" x14ac:dyDescent="0.3">
      <c r="A13" s="62" t="s">
        <v>47</v>
      </c>
      <c r="B13" s="54">
        <v>307</v>
      </c>
      <c r="C13" s="54">
        <v>482</v>
      </c>
      <c r="D13" s="54">
        <v>545</v>
      </c>
      <c r="F13" s="4">
        <f>IF($B$6="narrow",(B13/2^($B$4-8)-16)/219,B13/(2^$B$4-1))</f>
        <v>0.2773972602739726</v>
      </c>
      <c r="G13" s="4">
        <f>IF($B$6="narrow",(C13/2^($B$4-8)-128)/224,(C13-2^($B$4-1))/(2^$B$4-1))</f>
        <v>-3.3482142857142856E-2</v>
      </c>
      <c r="H13" s="4">
        <f>IF($B$6="narrow",(D13/2^($B$4-8)-128)/224,(D13-2^($B$4-1))/(2^$B$4-1))</f>
        <v>3.6830357142857144E-2</v>
      </c>
      <c r="J13" s="47">
        <f t="array" ref="J13:L13">MMULT(F13:H13,$F$2:$H$4)</f>
        <v>0.33170730491682976</v>
      </c>
      <c r="K13" s="47">
        <v>0.26186355491682972</v>
      </c>
      <c r="L13" s="47">
        <v>0.21440395670254403</v>
      </c>
      <c r="N13" s="1">
        <f>IF(J13&lt;=0.5,J13^2/3,(EXP((J13-$Q$5)/$Q$3)+$Q$4)/12)</f>
        <v>3.6676578711728892E-2</v>
      </c>
      <c r="O13" s="1">
        <f t="shared" ref="O13:P13" si="0">IF(K13&lt;=0.5,K13^2/3,(EXP((K13-$Q$5)/$Q$3)+$Q$4)/12)</f>
        <v>2.2857507131226498E-2</v>
      </c>
      <c r="P13" s="1">
        <f t="shared" si="0"/>
        <v>1.5323018883235458E-2</v>
      </c>
      <c r="R13" s="13">
        <f>(0.2627*$N13+0.678*$O13+0.0593*$P13)^($Q$2-1)*$B$5*N13</f>
        <v>17.681548169043911</v>
      </c>
      <c r="S13" s="13">
        <f t="shared" ref="S13:T13" si="1">(0.2627*$N13+0.678*$O13+0.0593*$P13)^($Q$2-1)*$B$5*O13</f>
        <v>11.019460581141935</v>
      </c>
      <c r="T13" s="13">
        <f t="shared" si="1"/>
        <v>7.3871311337023453</v>
      </c>
      <c r="V13" s="13">
        <f>(1688*R13+2146*S13+262*T13)/4096</f>
        <v>13.532627947633479</v>
      </c>
      <c r="W13" s="13">
        <f>(683*R13+2951*S13+462*T13)/4096</f>
        <v>11.720649452680011</v>
      </c>
      <c r="X13" s="13">
        <f>(99*R13+309*S13+3688*T13)/4096</f>
        <v>7.9099673362798963</v>
      </c>
      <c r="Y13" s="3"/>
      <c r="Z13" s="14">
        <f t="shared" ref="Z13:AB13" si="2">((3424/4096+2413/4096*32*(V13/10000)^(2610/4096/4))/(1+2392/4096*32*(V13/10000)^(2610/4096/4)))^(2523/4096*128)</f>
        <v>0.32406705534593161</v>
      </c>
      <c r="AA13" s="14">
        <f t="shared" si="2"/>
        <v>0.31236006709946673</v>
      </c>
      <c r="AB13" s="14">
        <f t="shared" si="2"/>
        <v>0.28152868197689146</v>
      </c>
      <c r="AC13" s="14"/>
      <c r="AD13" s="14">
        <f>0.5*Z13+0.5*AA13</f>
        <v>0.31821356122269917</v>
      </c>
      <c r="AE13" s="14">
        <f>(6610*Z13-13613*AA13+7003*AB13)/4096</f>
        <v>-3.3820556080142006E-2</v>
      </c>
      <c r="AF13" s="14">
        <f>(17933*Z13-17390*AA13-543*AB13)/4096</f>
        <v>5.5342495689798155E-2</v>
      </c>
      <c r="AG13" s="14"/>
      <c r="AH13" s="47">
        <f>AD13</f>
        <v>0.31821356122269917</v>
      </c>
      <c r="AI13" s="47">
        <f>AE13/2</f>
        <v>-1.6910278040071003E-2</v>
      </c>
      <c r="AJ13" s="47">
        <f>AF13</f>
        <v>5.5342495689798155E-2</v>
      </c>
      <c r="AL13" s="87"/>
    </row>
    <row r="14" spans="1:38" x14ac:dyDescent="0.25">
      <c r="A14" s="64" t="s">
        <v>48</v>
      </c>
      <c r="B14" s="54"/>
      <c r="C14" s="54"/>
      <c r="D14" s="54"/>
      <c r="F14" s="4"/>
      <c r="G14" s="4"/>
      <c r="H14" s="4"/>
      <c r="J14" s="47"/>
      <c r="K14" s="47"/>
      <c r="L14" s="47"/>
      <c r="R14" s="13"/>
      <c r="S14" s="13"/>
      <c r="T14" s="13"/>
      <c r="U14" s="3"/>
      <c r="V14" s="13"/>
      <c r="W14" s="13"/>
      <c r="X14" s="13"/>
      <c r="Z14" s="14"/>
      <c r="AA14" s="14"/>
      <c r="AB14" s="14"/>
      <c r="AC14" s="14"/>
      <c r="AD14" s="14"/>
      <c r="AE14" s="14"/>
      <c r="AF14" s="14"/>
      <c r="AG14" s="14"/>
      <c r="AH14" s="47"/>
      <c r="AI14" s="47"/>
      <c r="AJ14" s="47"/>
    </row>
    <row r="15" spans="1:38" x14ac:dyDescent="0.25">
      <c r="A15" s="65" t="s">
        <v>49</v>
      </c>
      <c r="B15" s="54"/>
      <c r="C15" s="54"/>
      <c r="D15" s="54"/>
      <c r="F15" s="4"/>
      <c r="G15" s="4"/>
      <c r="H15" s="4"/>
      <c r="J15" s="47"/>
      <c r="K15" s="47"/>
      <c r="L15" s="47"/>
      <c r="R15" s="13"/>
      <c r="S15" s="13"/>
      <c r="T15" s="13"/>
      <c r="U15" s="3"/>
      <c r="V15" s="13"/>
      <c r="W15" s="13"/>
      <c r="X15" s="13"/>
      <c r="Z15" s="14"/>
      <c r="AA15" s="14"/>
      <c r="AB15" s="14"/>
      <c r="AC15" s="14"/>
      <c r="AD15" s="14"/>
      <c r="AE15" s="14"/>
      <c r="AF15" s="14"/>
      <c r="AG15" s="14"/>
      <c r="AH15" s="47"/>
      <c r="AI15" s="47"/>
      <c r="AJ15" s="47"/>
    </row>
    <row r="16" spans="1:38" x14ac:dyDescent="0.25">
      <c r="A16" s="66" t="s">
        <v>50</v>
      </c>
      <c r="B16" s="54"/>
      <c r="C16" s="54"/>
      <c r="D16" s="54"/>
      <c r="F16" s="4"/>
      <c r="G16" s="4"/>
      <c r="H16" s="4"/>
      <c r="J16" s="47"/>
      <c r="K16" s="47"/>
      <c r="L16" s="47"/>
      <c r="R16" s="13"/>
      <c r="S16" s="13"/>
      <c r="T16" s="13"/>
      <c r="U16" s="3"/>
      <c r="V16" s="13"/>
      <c r="W16" s="13"/>
      <c r="X16" s="13"/>
      <c r="Z16" s="14"/>
      <c r="AA16" s="14"/>
      <c r="AB16" s="14"/>
      <c r="AC16" s="14"/>
      <c r="AD16" s="14"/>
      <c r="AE16" s="14"/>
      <c r="AF16" s="14"/>
      <c r="AG16" s="14"/>
      <c r="AH16" s="47"/>
      <c r="AI16" s="47"/>
      <c r="AJ16" s="47"/>
    </row>
    <row r="17" spans="1:36" x14ac:dyDescent="0.25">
      <c r="A17" s="67" t="s">
        <v>51</v>
      </c>
      <c r="F17" s="4"/>
      <c r="G17" s="4"/>
      <c r="H17" s="4"/>
      <c r="J17" s="47"/>
      <c r="K17" s="47"/>
      <c r="L17" s="47"/>
      <c r="R17" s="13"/>
      <c r="S17" s="13"/>
      <c r="T17" s="13"/>
      <c r="U17" s="3"/>
      <c r="V17" s="13"/>
      <c r="W17" s="13"/>
      <c r="X17" s="13"/>
      <c r="Z17" s="14"/>
      <c r="AA17" s="14"/>
      <c r="AB17" s="14"/>
      <c r="AC17" s="14"/>
      <c r="AD17" s="14"/>
      <c r="AE17" s="14"/>
      <c r="AF17" s="14"/>
      <c r="AG17" s="14"/>
      <c r="AH17" s="47"/>
      <c r="AI17" s="47"/>
      <c r="AJ17" s="47"/>
    </row>
    <row r="18" spans="1:36" x14ac:dyDescent="0.25">
      <c r="A18" s="68" t="s">
        <v>52</v>
      </c>
      <c r="F18" s="4"/>
      <c r="G18" s="4"/>
      <c r="H18" s="4"/>
      <c r="J18" s="47"/>
      <c r="K18" s="47"/>
      <c r="L18" s="47"/>
      <c r="R18" s="13"/>
      <c r="S18" s="13"/>
      <c r="T18" s="13"/>
      <c r="U18" s="3"/>
      <c r="V18" s="13"/>
      <c r="W18" s="13"/>
      <c r="X18" s="13"/>
      <c r="Z18" s="14"/>
      <c r="AA18" s="14"/>
      <c r="AB18" s="14"/>
      <c r="AC18" s="14"/>
      <c r="AD18" s="14"/>
      <c r="AE18" s="14"/>
      <c r="AF18" s="14"/>
      <c r="AG18" s="14"/>
      <c r="AH18" s="47"/>
      <c r="AI18" s="47"/>
      <c r="AJ18" s="47"/>
    </row>
    <row r="19" spans="1:36" x14ac:dyDescent="0.25">
      <c r="A19" s="69" t="s">
        <v>53</v>
      </c>
      <c r="F19" s="4"/>
      <c r="G19" s="4"/>
      <c r="H19" s="4"/>
      <c r="J19" s="47"/>
      <c r="K19" s="47"/>
      <c r="L19" s="47"/>
      <c r="R19" s="13"/>
      <c r="S19" s="13"/>
      <c r="T19" s="13"/>
      <c r="U19" s="3"/>
      <c r="V19" s="13"/>
      <c r="W19" s="13"/>
      <c r="X19" s="13"/>
      <c r="Z19" s="14"/>
      <c r="AA19" s="14"/>
      <c r="AB19" s="14"/>
      <c r="AC19" s="14"/>
      <c r="AD19" s="14"/>
      <c r="AE19" s="14"/>
      <c r="AF19" s="14"/>
      <c r="AG19" s="14"/>
      <c r="AH19" s="47"/>
      <c r="AI19" s="47"/>
      <c r="AJ19" s="47"/>
    </row>
    <row r="20" spans="1:36" x14ac:dyDescent="0.25">
      <c r="A20" s="70" t="s">
        <v>65</v>
      </c>
      <c r="F20" s="4"/>
      <c r="G20" s="4"/>
      <c r="H20" s="4"/>
      <c r="J20" s="47"/>
      <c r="K20" s="47"/>
      <c r="L20" s="47"/>
      <c r="R20" s="13"/>
      <c r="S20" s="13"/>
      <c r="T20" s="13"/>
      <c r="U20" s="3"/>
      <c r="V20" s="13"/>
      <c r="W20" s="13"/>
      <c r="X20" s="13"/>
      <c r="Z20" s="14"/>
      <c r="AA20" s="14"/>
      <c r="AB20" s="14"/>
      <c r="AC20" s="14"/>
      <c r="AD20" s="14"/>
      <c r="AE20" s="14"/>
      <c r="AF20" s="14"/>
      <c r="AG20" s="14"/>
      <c r="AH20" s="47"/>
      <c r="AI20" s="47"/>
      <c r="AJ20" s="47"/>
    </row>
    <row r="21" spans="1:36" x14ac:dyDescent="0.25">
      <c r="A21" s="71" t="s">
        <v>54</v>
      </c>
      <c r="F21" s="4"/>
      <c r="G21" s="4"/>
      <c r="H21" s="4"/>
      <c r="J21" s="47"/>
      <c r="K21" s="47"/>
      <c r="L21" s="47"/>
      <c r="R21" s="13"/>
      <c r="S21" s="13"/>
      <c r="T21" s="13"/>
      <c r="U21" s="3"/>
      <c r="V21" s="13"/>
      <c r="W21" s="13"/>
      <c r="X21" s="13"/>
      <c r="Z21" s="14"/>
      <c r="AA21" s="14"/>
      <c r="AB21" s="14"/>
      <c r="AC21" s="14"/>
      <c r="AD21" s="14"/>
      <c r="AE21" s="14"/>
      <c r="AF21" s="14"/>
      <c r="AG21" s="14"/>
      <c r="AH21" s="47"/>
      <c r="AI21" s="47"/>
      <c r="AJ21" s="47"/>
    </row>
    <row r="22" spans="1:36" x14ac:dyDescent="0.25">
      <c r="A22" s="72" t="s">
        <v>55</v>
      </c>
      <c r="F22" s="4"/>
      <c r="G22" s="4"/>
      <c r="H22" s="4"/>
      <c r="J22" s="47"/>
      <c r="K22" s="47"/>
      <c r="L22" s="47"/>
      <c r="R22" s="13"/>
      <c r="S22" s="13"/>
      <c r="T22" s="13"/>
      <c r="U22" s="3"/>
      <c r="V22" s="13"/>
      <c r="W22" s="13"/>
      <c r="X22" s="13"/>
      <c r="Z22" s="14"/>
      <c r="AA22" s="14"/>
      <c r="AB22" s="14"/>
      <c r="AC22" s="14"/>
      <c r="AD22" s="14"/>
      <c r="AE22" s="14"/>
      <c r="AF22" s="14"/>
      <c r="AG22" s="14"/>
      <c r="AH22" s="47"/>
      <c r="AI22" s="47"/>
      <c r="AJ22" s="47"/>
    </row>
    <row r="23" spans="1:36" x14ac:dyDescent="0.25">
      <c r="A23" s="73" t="s">
        <v>56</v>
      </c>
      <c r="F23" s="4"/>
      <c r="G23" s="4"/>
      <c r="H23" s="4"/>
      <c r="J23" s="47"/>
      <c r="K23" s="47"/>
      <c r="L23" s="47"/>
      <c r="R23" s="13"/>
      <c r="S23" s="13"/>
      <c r="T23" s="13"/>
      <c r="U23" s="3"/>
      <c r="V23" s="13"/>
      <c r="W23" s="13"/>
      <c r="X23" s="13"/>
      <c r="Z23" s="14"/>
      <c r="AA23" s="14"/>
      <c r="AB23" s="14"/>
      <c r="AC23" s="14"/>
      <c r="AD23" s="14"/>
      <c r="AE23" s="14"/>
      <c r="AF23" s="14"/>
      <c r="AG23" s="14"/>
      <c r="AH23" s="47"/>
      <c r="AI23" s="47"/>
      <c r="AJ23" s="47"/>
    </row>
    <row r="24" spans="1:36" x14ac:dyDescent="0.25">
      <c r="A24" s="74" t="s">
        <v>57</v>
      </c>
      <c r="F24" s="4"/>
      <c r="G24" s="4"/>
      <c r="H24" s="4"/>
      <c r="J24" s="47"/>
      <c r="K24" s="47"/>
      <c r="L24" s="47"/>
      <c r="R24" s="13"/>
      <c r="S24" s="13"/>
      <c r="T24" s="13"/>
      <c r="U24" s="3"/>
      <c r="V24" s="13"/>
      <c r="W24" s="13"/>
      <c r="X24" s="13"/>
      <c r="Z24" s="14"/>
      <c r="AA24" s="14"/>
      <c r="AB24" s="14"/>
      <c r="AC24" s="14"/>
      <c r="AD24" s="14"/>
      <c r="AE24" s="14"/>
      <c r="AF24" s="14"/>
      <c r="AG24" s="14"/>
      <c r="AH24" s="47"/>
      <c r="AI24" s="47"/>
      <c r="AJ24" s="47"/>
    </row>
    <row r="25" spans="1:36" x14ac:dyDescent="0.25">
      <c r="A25" s="75" t="s">
        <v>58</v>
      </c>
      <c r="F25" s="4"/>
      <c r="G25" s="4"/>
      <c r="H25" s="4"/>
      <c r="J25" s="47"/>
      <c r="K25" s="47"/>
      <c r="L25" s="47"/>
      <c r="R25" s="13"/>
      <c r="S25" s="13"/>
      <c r="T25" s="13"/>
      <c r="U25" s="3"/>
      <c r="V25" s="13"/>
      <c r="W25" s="13"/>
      <c r="X25" s="13"/>
      <c r="Z25" s="14"/>
      <c r="AA25" s="14"/>
      <c r="AB25" s="14"/>
      <c r="AC25" s="14"/>
      <c r="AD25" s="14"/>
      <c r="AE25" s="14"/>
      <c r="AF25" s="14"/>
      <c r="AG25" s="14"/>
      <c r="AH25" s="47"/>
      <c r="AI25" s="47"/>
      <c r="AJ25" s="47"/>
    </row>
    <row r="26" spans="1:36" x14ac:dyDescent="0.25">
      <c r="A26" s="76" t="s">
        <v>59</v>
      </c>
      <c r="F26" s="4"/>
      <c r="G26" s="4"/>
      <c r="H26" s="4"/>
      <c r="J26" s="47"/>
      <c r="K26" s="47"/>
      <c r="L26" s="47"/>
      <c r="R26" s="13"/>
      <c r="S26" s="13"/>
      <c r="T26" s="13"/>
      <c r="U26" s="3"/>
      <c r="V26" s="13"/>
      <c r="W26" s="13"/>
      <c r="X26" s="13"/>
      <c r="Z26" s="14"/>
      <c r="AA26" s="14"/>
      <c r="AB26" s="14"/>
      <c r="AC26" s="14"/>
      <c r="AD26" s="14"/>
      <c r="AE26" s="14"/>
      <c r="AF26" s="14"/>
      <c r="AG26" s="14"/>
      <c r="AH26" s="47"/>
      <c r="AI26" s="47"/>
      <c r="AJ26" s="47"/>
    </row>
    <row r="27" spans="1:36" x14ac:dyDescent="0.25">
      <c r="A27" s="77" t="s">
        <v>60</v>
      </c>
      <c r="F27" s="4"/>
      <c r="G27" s="4"/>
      <c r="H27" s="4"/>
      <c r="J27" s="47"/>
      <c r="K27" s="47"/>
      <c r="L27" s="47"/>
      <c r="R27" s="13"/>
      <c r="S27" s="13"/>
      <c r="T27" s="13"/>
      <c r="U27" s="3"/>
      <c r="V27" s="13"/>
      <c r="W27" s="13"/>
      <c r="X27" s="13"/>
      <c r="Z27" s="14"/>
      <c r="AA27" s="14"/>
      <c r="AB27" s="14"/>
      <c r="AC27" s="14"/>
      <c r="AD27" s="14"/>
      <c r="AE27" s="14"/>
      <c r="AF27" s="14"/>
      <c r="AG27" s="14"/>
      <c r="AH27" s="47"/>
      <c r="AI27" s="47"/>
      <c r="AJ27" s="47"/>
    </row>
    <row r="28" spans="1:36" x14ac:dyDescent="0.25">
      <c r="A28" s="78" t="s">
        <v>61</v>
      </c>
      <c r="F28" s="4"/>
      <c r="G28" s="4"/>
      <c r="H28" s="4"/>
      <c r="J28" s="47"/>
      <c r="K28" s="47"/>
      <c r="L28" s="47"/>
      <c r="R28" s="13"/>
      <c r="S28" s="13"/>
      <c r="T28" s="13"/>
      <c r="U28" s="3"/>
      <c r="V28" s="13"/>
      <c r="W28" s="13"/>
      <c r="X28" s="13"/>
      <c r="Z28" s="14"/>
      <c r="AA28" s="14"/>
      <c r="AB28" s="14"/>
      <c r="AC28" s="14"/>
      <c r="AD28" s="14"/>
      <c r="AE28" s="14"/>
      <c r="AF28" s="14"/>
      <c r="AG28" s="14"/>
      <c r="AH28" s="47"/>
      <c r="AI28" s="47"/>
      <c r="AJ28" s="47"/>
    </row>
    <row r="29" spans="1:36" x14ac:dyDescent="0.25">
      <c r="A29" s="79" t="s">
        <v>62</v>
      </c>
      <c r="F29" s="4"/>
      <c r="G29" s="4"/>
      <c r="H29" s="4"/>
      <c r="J29" s="47"/>
      <c r="K29" s="47"/>
      <c r="L29" s="47"/>
      <c r="R29" s="13"/>
      <c r="S29" s="13"/>
      <c r="T29" s="13"/>
      <c r="U29" s="3"/>
      <c r="V29" s="13"/>
      <c r="W29" s="13"/>
      <c r="X29" s="13"/>
      <c r="Z29" s="14"/>
      <c r="AA29" s="14"/>
      <c r="AB29" s="14"/>
      <c r="AC29" s="14"/>
      <c r="AD29" s="14"/>
      <c r="AE29" s="14"/>
      <c r="AF29" s="14"/>
      <c r="AG29" s="14"/>
      <c r="AH29" s="47"/>
      <c r="AI29" s="47"/>
      <c r="AJ29" s="47"/>
    </row>
    <row r="30" spans="1:36" x14ac:dyDescent="0.25">
      <c r="A30" s="80" t="s">
        <v>63</v>
      </c>
      <c r="F30" s="4"/>
      <c r="G30" s="4"/>
      <c r="H30" s="4"/>
      <c r="J30" s="47"/>
      <c r="K30" s="47"/>
      <c r="L30" s="47"/>
      <c r="R30" s="13"/>
      <c r="S30" s="13"/>
      <c r="T30" s="13"/>
      <c r="U30" s="3"/>
      <c r="V30" s="13"/>
      <c r="W30" s="13"/>
      <c r="X30" s="13"/>
      <c r="Z30" s="14"/>
      <c r="AA30" s="14"/>
      <c r="AB30" s="14"/>
      <c r="AC30" s="14"/>
      <c r="AD30" s="14"/>
      <c r="AE30" s="14"/>
      <c r="AF30" s="14"/>
      <c r="AG30" s="14"/>
      <c r="AH30" s="47"/>
      <c r="AI30" s="47"/>
      <c r="AJ30" s="47"/>
    </row>
    <row r="31" spans="1:36" x14ac:dyDescent="0.25">
      <c r="A31" s="48" t="s">
        <v>64</v>
      </c>
      <c r="F31" s="4"/>
      <c r="G31" s="4"/>
      <c r="H31" s="4"/>
      <c r="J31" s="47"/>
      <c r="K31" s="47"/>
      <c r="L31" s="47"/>
      <c r="R31" s="13"/>
      <c r="S31" s="13"/>
      <c r="T31" s="13"/>
      <c r="U31" s="3"/>
      <c r="V31" s="13"/>
      <c r="W31" s="13"/>
      <c r="X31" s="13"/>
      <c r="Z31" s="14"/>
      <c r="AA31" s="14"/>
      <c r="AB31" s="14"/>
      <c r="AC31" s="14"/>
      <c r="AD31" s="14"/>
      <c r="AE31" s="14"/>
      <c r="AF31" s="14"/>
      <c r="AG31" s="14"/>
      <c r="AH31" s="47"/>
      <c r="AI31" s="47"/>
      <c r="AJ31" s="47"/>
    </row>
    <row r="32" spans="1:36" ht="20" x14ac:dyDescent="0.25">
      <c r="A32" s="117" t="s">
        <v>145</v>
      </c>
      <c r="F32" s="4"/>
      <c r="G32" s="4"/>
      <c r="H32" s="4"/>
      <c r="J32" s="47"/>
      <c r="K32" s="47"/>
      <c r="L32" s="47"/>
      <c r="R32" s="13"/>
      <c r="S32" s="13"/>
      <c r="T32" s="13"/>
      <c r="U32" s="3"/>
      <c r="V32" s="13"/>
      <c r="W32" s="13"/>
      <c r="X32" s="13"/>
      <c r="Z32" s="14"/>
      <c r="AA32" s="14"/>
      <c r="AB32" s="14"/>
      <c r="AC32" s="14"/>
      <c r="AD32" s="14"/>
      <c r="AE32" s="14"/>
      <c r="AF32" s="14"/>
      <c r="AG32" s="14"/>
      <c r="AH32" s="47"/>
      <c r="AI32" s="47"/>
      <c r="AJ32" s="47"/>
    </row>
    <row r="33" spans="1:36" ht="20" x14ac:dyDescent="0.25">
      <c r="A33" s="116" t="s">
        <v>146</v>
      </c>
      <c r="F33" s="4"/>
      <c r="G33" s="4"/>
      <c r="H33" s="4"/>
      <c r="J33" s="47"/>
      <c r="K33" s="47"/>
      <c r="L33" s="47"/>
      <c r="R33" s="13"/>
      <c r="S33" s="13"/>
      <c r="T33" s="13"/>
      <c r="U33" s="3"/>
      <c r="V33" s="13"/>
      <c r="W33" s="13"/>
      <c r="X33" s="13"/>
      <c r="Z33" s="14"/>
      <c r="AA33" s="14"/>
      <c r="AB33" s="14"/>
      <c r="AC33" s="14"/>
      <c r="AD33" s="14"/>
      <c r="AE33" s="14"/>
      <c r="AF33" s="14"/>
      <c r="AG33" s="14"/>
      <c r="AH33" s="47"/>
      <c r="AI33" s="47"/>
      <c r="AJ33" s="47"/>
    </row>
    <row r="34" spans="1:36" ht="20" x14ac:dyDescent="0.25">
      <c r="A34" s="115" t="s">
        <v>147</v>
      </c>
      <c r="F34" s="4"/>
      <c r="G34" s="4"/>
      <c r="H34" s="4"/>
      <c r="J34" s="47"/>
      <c r="K34" s="47"/>
      <c r="L34" s="47"/>
      <c r="R34" s="13"/>
      <c r="S34" s="13"/>
      <c r="T34" s="13"/>
      <c r="U34" s="3"/>
      <c r="V34" s="13"/>
      <c r="W34" s="13"/>
      <c r="X34" s="13"/>
      <c r="Z34" s="14"/>
      <c r="AA34" s="14"/>
      <c r="AB34" s="14"/>
      <c r="AC34" s="14"/>
      <c r="AD34" s="14"/>
      <c r="AE34" s="14"/>
      <c r="AF34" s="14"/>
      <c r="AG34" s="14"/>
      <c r="AH34" s="47"/>
      <c r="AI34" s="47"/>
      <c r="AJ34" s="47"/>
    </row>
    <row r="35" spans="1:36" ht="20" x14ac:dyDescent="0.25">
      <c r="A35" s="114" t="s">
        <v>148</v>
      </c>
      <c r="F35" s="4"/>
      <c r="G35" s="4"/>
      <c r="H35" s="4"/>
      <c r="J35" s="47"/>
      <c r="K35" s="47"/>
      <c r="L35" s="47"/>
      <c r="R35" s="13"/>
      <c r="S35" s="13"/>
      <c r="T35" s="13"/>
      <c r="U35" s="3"/>
      <c r="V35" s="13"/>
      <c r="W35" s="13"/>
      <c r="X35" s="13"/>
      <c r="Z35" s="14"/>
      <c r="AA35" s="14"/>
      <c r="AB35" s="14"/>
      <c r="AC35" s="14"/>
      <c r="AD35" s="14"/>
      <c r="AE35" s="14"/>
      <c r="AF35" s="14"/>
      <c r="AG35" s="14"/>
      <c r="AH35" s="47"/>
      <c r="AI35" s="47"/>
      <c r="AJ35" s="47"/>
    </row>
    <row r="36" spans="1:36" ht="20" x14ac:dyDescent="0.25">
      <c r="A36" s="120" t="s">
        <v>149</v>
      </c>
      <c r="F36" s="4"/>
      <c r="G36" s="4"/>
      <c r="H36" s="4"/>
      <c r="J36" s="47"/>
      <c r="K36" s="47"/>
      <c r="L36" s="47"/>
      <c r="R36" s="13"/>
      <c r="S36" s="13"/>
      <c r="T36" s="13"/>
      <c r="U36" s="3"/>
      <c r="V36" s="13"/>
      <c r="W36" s="13"/>
      <c r="X36" s="13"/>
      <c r="Z36" s="14"/>
      <c r="AA36" s="14"/>
      <c r="AB36" s="14"/>
      <c r="AC36" s="14"/>
      <c r="AD36" s="14"/>
      <c r="AE36" s="14"/>
      <c r="AF36" s="14"/>
      <c r="AG36" s="14"/>
      <c r="AH36" s="47"/>
      <c r="AI36" s="47"/>
      <c r="AJ36" s="47"/>
    </row>
    <row r="37" spans="1:36" x14ac:dyDescent="0.25">
      <c r="B37" s="4"/>
      <c r="C37" s="4"/>
      <c r="D37" s="4"/>
      <c r="F37" s="4"/>
      <c r="G37" s="4"/>
      <c r="H37" s="4"/>
      <c r="J37" s="47"/>
      <c r="K37" s="47"/>
      <c r="L37" s="47"/>
      <c r="R37" s="13"/>
      <c r="S37" s="13"/>
      <c r="T37" s="13"/>
      <c r="U37" s="3"/>
      <c r="V37" s="13"/>
      <c r="W37" s="13"/>
      <c r="X37" s="13"/>
      <c r="Z37" s="14"/>
      <c r="AA37" s="14"/>
      <c r="AB37" s="14"/>
      <c r="AC37" s="14"/>
      <c r="AD37" s="14"/>
      <c r="AE37" s="14"/>
      <c r="AF37" s="14"/>
      <c r="AG37" s="14"/>
      <c r="AH37" s="47"/>
      <c r="AI37" s="47"/>
      <c r="AJ37" s="47"/>
    </row>
    <row r="38" spans="1:36" x14ac:dyDescent="0.25">
      <c r="A38" s="48" t="s">
        <v>154</v>
      </c>
      <c r="B38" s="1"/>
      <c r="C38" s="1"/>
      <c r="D38" s="1"/>
    </row>
    <row r="39" spans="1:36" x14ac:dyDescent="0.25">
      <c r="A39" s="1" t="s">
        <v>155</v>
      </c>
      <c r="F39" s="4"/>
      <c r="G39" s="4"/>
      <c r="H39" s="4"/>
      <c r="J39" s="47"/>
      <c r="K39" s="47"/>
      <c r="L39" s="47"/>
      <c r="R39" s="13"/>
      <c r="S39" s="13"/>
      <c r="T39" s="13"/>
      <c r="U39" s="3"/>
      <c r="V39" s="13"/>
      <c r="W39" s="13"/>
      <c r="X39" s="13"/>
      <c r="Z39" s="14"/>
      <c r="AA39" s="14"/>
      <c r="AB39" s="14"/>
      <c r="AC39" s="14"/>
      <c r="AD39" s="14"/>
      <c r="AE39" s="47"/>
      <c r="AF39" s="47"/>
      <c r="AG39" s="14"/>
      <c r="AH39" s="47"/>
      <c r="AI39" s="47"/>
      <c r="AJ39" s="47"/>
    </row>
    <row r="40" spans="1:36" x14ac:dyDescent="0.25">
      <c r="A40" s="1" t="s">
        <v>69</v>
      </c>
      <c r="F40" s="4"/>
      <c r="G40" s="4"/>
      <c r="H40" s="4"/>
      <c r="J40" s="47"/>
      <c r="K40" s="47"/>
      <c r="L40" s="47"/>
      <c r="R40" s="13"/>
      <c r="S40" s="13"/>
      <c r="T40" s="13"/>
      <c r="U40" s="3"/>
      <c r="V40" s="13"/>
      <c r="W40" s="13"/>
      <c r="X40" s="13"/>
      <c r="Z40" s="14"/>
      <c r="AA40" s="14"/>
      <c r="AB40" s="14"/>
      <c r="AC40" s="14"/>
      <c r="AD40" s="14"/>
      <c r="AE40" s="47"/>
      <c r="AF40" s="47"/>
      <c r="AG40" s="14"/>
      <c r="AH40" s="47"/>
      <c r="AI40" s="47"/>
      <c r="AJ40" s="47"/>
    </row>
    <row r="41" spans="1:36" x14ac:dyDescent="0.25">
      <c r="A41" s="1" t="s">
        <v>71</v>
      </c>
      <c r="F41" s="4"/>
      <c r="G41" s="4"/>
      <c r="H41" s="4"/>
      <c r="J41" s="47"/>
      <c r="K41" s="47"/>
      <c r="L41" s="47"/>
      <c r="R41" s="13"/>
      <c r="S41" s="13"/>
      <c r="T41" s="13"/>
      <c r="U41" s="3"/>
      <c r="V41" s="13"/>
      <c r="W41" s="13"/>
      <c r="X41" s="13"/>
      <c r="Z41" s="14"/>
      <c r="AA41" s="14"/>
      <c r="AB41" s="14"/>
      <c r="AC41" s="14"/>
      <c r="AD41" s="14"/>
      <c r="AE41" s="47"/>
      <c r="AF41" s="47"/>
      <c r="AG41" s="14"/>
      <c r="AH41" s="47"/>
      <c r="AI41" s="47"/>
      <c r="AJ41" s="47"/>
    </row>
    <row r="42" spans="1:36" x14ac:dyDescent="0.25">
      <c r="A42" s="1" t="s">
        <v>88</v>
      </c>
      <c r="F42" s="4"/>
      <c r="G42" s="4"/>
      <c r="H42" s="4"/>
      <c r="J42" s="47"/>
      <c r="K42" s="47"/>
      <c r="L42" s="47"/>
      <c r="R42" s="13"/>
      <c r="S42" s="13"/>
      <c r="T42" s="13"/>
      <c r="U42" s="3"/>
      <c r="V42" s="13"/>
      <c r="W42" s="13"/>
      <c r="X42" s="13"/>
      <c r="Z42" s="14"/>
      <c r="AA42" s="14"/>
      <c r="AB42" s="14"/>
      <c r="AC42" s="14"/>
      <c r="AD42" s="14"/>
      <c r="AE42" s="47"/>
      <c r="AF42" s="47"/>
      <c r="AG42" s="14"/>
      <c r="AH42" s="47"/>
      <c r="AI42" s="47"/>
      <c r="AJ42" s="47"/>
    </row>
    <row r="43" spans="1:36" x14ac:dyDescent="0.25">
      <c r="A43" s="1" t="s">
        <v>70</v>
      </c>
      <c r="F43" s="4"/>
      <c r="G43" s="4"/>
      <c r="H43" s="4"/>
      <c r="J43" s="47"/>
      <c r="K43" s="47"/>
      <c r="L43" s="47"/>
      <c r="R43" s="13"/>
      <c r="S43" s="13"/>
      <c r="T43" s="13"/>
      <c r="U43" s="3"/>
      <c r="V43" s="13"/>
      <c r="W43" s="13"/>
      <c r="X43" s="13"/>
      <c r="Z43" s="14"/>
      <c r="AA43" s="14"/>
      <c r="AB43" s="14"/>
      <c r="AC43" s="14"/>
      <c r="AD43" s="14"/>
      <c r="AE43" s="47"/>
      <c r="AF43" s="47"/>
      <c r="AG43" s="14"/>
      <c r="AH43" s="47"/>
      <c r="AI43" s="47"/>
      <c r="AJ43" s="47"/>
    </row>
    <row r="44" spans="1:36" x14ac:dyDescent="0.25">
      <c r="A44" s="1" t="s">
        <v>84</v>
      </c>
      <c r="F44" s="4"/>
      <c r="G44" s="4"/>
      <c r="H44" s="4"/>
      <c r="J44" s="47"/>
      <c r="K44" s="47"/>
      <c r="L44" s="47"/>
      <c r="R44" s="13"/>
      <c r="S44" s="13"/>
      <c r="T44" s="13"/>
      <c r="U44" s="3"/>
      <c r="V44" s="13"/>
      <c r="W44" s="13"/>
      <c r="X44" s="13"/>
      <c r="Z44" s="14"/>
      <c r="AA44" s="14"/>
      <c r="AB44" s="14"/>
      <c r="AC44" s="14"/>
      <c r="AD44" s="14"/>
      <c r="AE44" s="47"/>
      <c r="AF44" s="47"/>
      <c r="AG44" s="14"/>
      <c r="AH44" s="47"/>
      <c r="AI44" s="47"/>
      <c r="AJ44" s="47"/>
    </row>
    <row r="45" spans="1:36" x14ac:dyDescent="0.25">
      <c r="A45" s="1" t="s">
        <v>72</v>
      </c>
      <c r="F45" s="4"/>
      <c r="G45" s="4"/>
      <c r="H45" s="4"/>
      <c r="J45" s="47"/>
      <c r="K45" s="47"/>
      <c r="L45" s="47"/>
      <c r="R45" s="13"/>
      <c r="S45" s="13"/>
      <c r="T45" s="13"/>
      <c r="U45" s="3"/>
      <c r="V45" s="13"/>
      <c r="W45" s="13"/>
      <c r="X45" s="13"/>
      <c r="Z45" s="14"/>
      <c r="AA45" s="14"/>
      <c r="AB45" s="14"/>
      <c r="AC45" s="14"/>
      <c r="AD45" s="14"/>
      <c r="AE45" s="47"/>
      <c r="AF45" s="47"/>
      <c r="AG45" s="14"/>
      <c r="AH45" s="47"/>
      <c r="AI45" s="47"/>
      <c r="AJ45" s="47"/>
    </row>
    <row r="46" spans="1:36" x14ac:dyDescent="0.25">
      <c r="A46" s="1" t="s">
        <v>73</v>
      </c>
      <c r="F46" s="4"/>
      <c r="G46" s="4"/>
      <c r="H46" s="4"/>
      <c r="J46" s="47"/>
      <c r="K46" s="47"/>
      <c r="L46" s="47"/>
      <c r="R46" s="13"/>
      <c r="S46" s="13"/>
      <c r="T46" s="13"/>
      <c r="U46" s="3"/>
      <c r="V46" s="13"/>
      <c r="W46" s="13"/>
      <c r="X46" s="13"/>
      <c r="Z46" s="14"/>
      <c r="AA46" s="14"/>
      <c r="AB46" s="14"/>
      <c r="AC46" s="14"/>
      <c r="AD46" s="14"/>
      <c r="AE46" s="47"/>
      <c r="AF46" s="47"/>
      <c r="AG46" s="14"/>
      <c r="AH46" s="47"/>
      <c r="AI46" s="47"/>
      <c r="AJ46" s="47"/>
    </row>
    <row r="47" spans="1:36" x14ac:dyDescent="0.25">
      <c r="A47" s="1" t="s">
        <v>89</v>
      </c>
      <c r="F47" s="4"/>
      <c r="G47" s="4"/>
      <c r="H47" s="4"/>
      <c r="J47" s="47"/>
      <c r="K47" s="47"/>
      <c r="L47" s="47"/>
      <c r="R47" s="13"/>
      <c r="S47" s="13"/>
      <c r="T47" s="13"/>
      <c r="U47" s="3"/>
      <c r="V47" s="13"/>
      <c r="W47" s="13"/>
      <c r="X47" s="13"/>
      <c r="Z47" s="14"/>
      <c r="AA47" s="14"/>
      <c r="AB47" s="14"/>
      <c r="AC47" s="14"/>
      <c r="AD47" s="14"/>
      <c r="AE47" s="47"/>
      <c r="AF47" s="47"/>
      <c r="AG47" s="14"/>
      <c r="AH47" s="47"/>
      <c r="AI47" s="47"/>
      <c r="AJ47" s="47"/>
    </row>
    <row r="48" spans="1:36" x14ac:dyDescent="0.25">
      <c r="A48" s="1" t="s">
        <v>74</v>
      </c>
      <c r="F48" s="4"/>
      <c r="G48" s="4"/>
      <c r="H48" s="4"/>
      <c r="J48" s="47"/>
      <c r="K48" s="47"/>
      <c r="L48" s="47"/>
      <c r="R48" s="13"/>
      <c r="S48" s="13"/>
      <c r="T48" s="13"/>
      <c r="U48" s="3"/>
      <c r="V48" s="13"/>
      <c r="W48" s="13"/>
      <c r="X48" s="13"/>
      <c r="Z48" s="14"/>
      <c r="AA48" s="14"/>
      <c r="AB48" s="14"/>
      <c r="AC48" s="14"/>
      <c r="AD48" s="14"/>
      <c r="AE48" s="47"/>
      <c r="AF48" s="47"/>
      <c r="AG48" s="14"/>
      <c r="AH48" s="47"/>
      <c r="AI48" s="47"/>
      <c r="AJ48" s="47"/>
    </row>
    <row r="49" spans="1:36" x14ac:dyDescent="0.25">
      <c r="A49" s="1" t="s">
        <v>85</v>
      </c>
      <c r="F49" s="4"/>
      <c r="G49" s="4"/>
      <c r="H49" s="4"/>
      <c r="J49" s="47"/>
      <c r="K49" s="47"/>
      <c r="L49" s="47"/>
      <c r="R49" s="13"/>
      <c r="S49" s="13"/>
      <c r="T49" s="13"/>
      <c r="U49" s="3"/>
      <c r="V49" s="13"/>
      <c r="W49" s="13"/>
      <c r="X49" s="13"/>
      <c r="Z49" s="14"/>
      <c r="AA49" s="14"/>
      <c r="AB49" s="14"/>
      <c r="AC49" s="14"/>
      <c r="AD49" s="14"/>
      <c r="AE49" s="47"/>
      <c r="AF49" s="47"/>
      <c r="AG49" s="14"/>
      <c r="AH49" s="47"/>
      <c r="AI49" s="47"/>
      <c r="AJ49" s="47"/>
    </row>
    <row r="50" spans="1:36" x14ac:dyDescent="0.25">
      <c r="A50" s="1" t="s">
        <v>78</v>
      </c>
      <c r="F50" s="4"/>
      <c r="G50" s="4"/>
      <c r="H50" s="4"/>
      <c r="J50" s="47"/>
      <c r="K50" s="47"/>
      <c r="L50" s="47"/>
      <c r="R50" s="13"/>
      <c r="S50" s="13"/>
      <c r="T50" s="13"/>
      <c r="U50" s="3"/>
      <c r="V50" s="13"/>
      <c r="W50" s="13"/>
      <c r="X50" s="13"/>
      <c r="Z50" s="14"/>
      <c r="AA50" s="14"/>
      <c r="AB50" s="14"/>
      <c r="AC50" s="14"/>
      <c r="AD50" s="14"/>
      <c r="AE50" s="47"/>
      <c r="AF50" s="47"/>
      <c r="AG50" s="14"/>
      <c r="AH50" s="47"/>
      <c r="AI50" s="47"/>
      <c r="AJ50" s="47"/>
    </row>
    <row r="51" spans="1:36" x14ac:dyDescent="0.25">
      <c r="A51" s="1" t="s">
        <v>79</v>
      </c>
      <c r="F51" s="4"/>
      <c r="G51" s="4"/>
      <c r="H51" s="4"/>
      <c r="J51" s="47"/>
      <c r="K51" s="47"/>
      <c r="L51" s="47"/>
      <c r="R51" s="13"/>
      <c r="S51" s="13"/>
      <c r="T51" s="13"/>
      <c r="U51" s="3"/>
      <c r="V51" s="13"/>
      <c r="W51" s="13"/>
      <c r="X51" s="13"/>
      <c r="Z51" s="14"/>
      <c r="AA51" s="14"/>
      <c r="AB51" s="14"/>
      <c r="AC51" s="14"/>
      <c r="AD51" s="14"/>
      <c r="AE51" s="47"/>
      <c r="AF51" s="47"/>
      <c r="AG51" s="14"/>
      <c r="AH51" s="47"/>
      <c r="AI51" s="47"/>
      <c r="AJ51" s="47"/>
    </row>
    <row r="52" spans="1:36" x14ac:dyDescent="0.25">
      <c r="A52" s="1" t="s">
        <v>90</v>
      </c>
      <c r="F52" s="4"/>
      <c r="G52" s="4"/>
      <c r="H52" s="4"/>
      <c r="J52" s="47"/>
      <c r="K52" s="47"/>
      <c r="L52" s="47"/>
      <c r="R52" s="13"/>
      <c r="S52" s="13"/>
      <c r="T52" s="13"/>
      <c r="U52" s="3"/>
      <c r="V52" s="13"/>
      <c r="W52" s="13"/>
      <c r="X52" s="13"/>
      <c r="Z52" s="14"/>
      <c r="AA52" s="14"/>
      <c r="AB52" s="14"/>
      <c r="AC52" s="14"/>
      <c r="AD52" s="14"/>
      <c r="AE52" s="47"/>
      <c r="AF52" s="47"/>
      <c r="AG52" s="14"/>
      <c r="AH52" s="47"/>
      <c r="AI52" s="47"/>
      <c r="AJ52" s="47"/>
    </row>
    <row r="53" spans="1:36" x14ac:dyDescent="0.25">
      <c r="A53" s="1" t="s">
        <v>80</v>
      </c>
      <c r="F53" s="4"/>
      <c r="G53" s="4"/>
      <c r="H53" s="4"/>
      <c r="J53" s="47"/>
      <c r="K53" s="47"/>
      <c r="L53" s="47"/>
      <c r="R53" s="13"/>
      <c r="S53" s="13"/>
      <c r="T53" s="13"/>
      <c r="U53" s="3"/>
      <c r="V53" s="13"/>
      <c r="W53" s="13"/>
      <c r="X53" s="13"/>
      <c r="Z53" s="14"/>
      <c r="AA53" s="14"/>
      <c r="AB53" s="14"/>
      <c r="AC53" s="14"/>
      <c r="AD53" s="14"/>
      <c r="AE53" s="47"/>
      <c r="AF53" s="47"/>
      <c r="AG53" s="14"/>
      <c r="AH53" s="47"/>
      <c r="AI53" s="47"/>
      <c r="AJ53" s="47"/>
    </row>
    <row r="54" spans="1:36" x14ac:dyDescent="0.25">
      <c r="A54" s="1" t="s">
        <v>86</v>
      </c>
      <c r="F54" s="4"/>
      <c r="G54" s="4"/>
      <c r="H54" s="4"/>
      <c r="J54" s="47"/>
      <c r="K54" s="47"/>
      <c r="L54" s="47"/>
      <c r="R54" s="13"/>
      <c r="S54" s="13"/>
      <c r="T54" s="13"/>
      <c r="U54" s="3"/>
      <c r="V54" s="13"/>
      <c r="W54" s="13"/>
      <c r="X54" s="13"/>
      <c r="Z54" s="14"/>
      <c r="AA54" s="14"/>
      <c r="AB54" s="14"/>
      <c r="AC54" s="14"/>
      <c r="AD54" s="14"/>
      <c r="AE54" s="47"/>
      <c r="AF54" s="47"/>
      <c r="AG54" s="14"/>
      <c r="AH54" s="47"/>
      <c r="AI54" s="47"/>
      <c r="AJ54" s="47"/>
    </row>
    <row r="55" spans="1:36" x14ac:dyDescent="0.25">
      <c r="A55" s="1" t="s">
        <v>77</v>
      </c>
      <c r="F55" s="4"/>
      <c r="G55" s="4"/>
      <c r="H55" s="4"/>
      <c r="J55" s="47"/>
      <c r="K55" s="47"/>
      <c r="L55" s="47"/>
      <c r="R55" s="13"/>
      <c r="S55" s="13"/>
      <c r="T55" s="13"/>
      <c r="U55" s="3"/>
      <c r="V55" s="13"/>
      <c r="W55" s="13"/>
      <c r="X55" s="13"/>
      <c r="Z55" s="14"/>
      <c r="AA55" s="14"/>
      <c r="AB55" s="14"/>
      <c r="AC55" s="14"/>
      <c r="AD55" s="14"/>
      <c r="AE55" s="47"/>
      <c r="AF55" s="47"/>
      <c r="AG55" s="14"/>
      <c r="AH55" s="47"/>
      <c r="AI55" s="47"/>
      <c r="AJ55" s="47"/>
    </row>
    <row r="56" spans="1:36" x14ac:dyDescent="0.25">
      <c r="A56" s="1" t="s">
        <v>76</v>
      </c>
      <c r="F56" s="4"/>
      <c r="G56" s="4"/>
      <c r="H56" s="4"/>
      <c r="J56" s="47"/>
      <c r="K56" s="47"/>
      <c r="L56" s="47"/>
      <c r="R56" s="13"/>
      <c r="S56" s="13"/>
      <c r="T56" s="13"/>
      <c r="U56" s="3"/>
      <c r="V56" s="13"/>
      <c r="W56" s="13"/>
      <c r="X56" s="13"/>
      <c r="Z56" s="14"/>
      <c r="AA56" s="14"/>
      <c r="AB56" s="14"/>
      <c r="AC56" s="14"/>
      <c r="AD56" s="14"/>
      <c r="AE56" s="47"/>
      <c r="AF56" s="47"/>
      <c r="AG56" s="14"/>
      <c r="AH56" s="47"/>
      <c r="AI56" s="47"/>
      <c r="AJ56" s="47"/>
    </row>
    <row r="57" spans="1:36" x14ac:dyDescent="0.25">
      <c r="A57" s="1" t="s">
        <v>91</v>
      </c>
      <c r="F57" s="4"/>
      <c r="G57" s="4"/>
      <c r="H57" s="4"/>
      <c r="J57" s="47"/>
      <c r="K57" s="47"/>
      <c r="L57" s="47"/>
      <c r="R57" s="13"/>
      <c r="S57" s="13"/>
      <c r="T57" s="13"/>
      <c r="U57" s="3"/>
      <c r="V57" s="13"/>
      <c r="W57" s="13"/>
      <c r="X57" s="13"/>
      <c r="Z57" s="14"/>
      <c r="AA57" s="14"/>
      <c r="AB57" s="14"/>
      <c r="AC57" s="14"/>
      <c r="AD57" s="14"/>
      <c r="AE57" s="47"/>
      <c r="AF57" s="47"/>
      <c r="AG57" s="14"/>
      <c r="AH57" s="47"/>
      <c r="AI57" s="47"/>
      <c r="AJ57" s="47"/>
    </row>
    <row r="58" spans="1:36" x14ac:dyDescent="0.25">
      <c r="A58" s="1" t="s">
        <v>75</v>
      </c>
      <c r="F58" s="4"/>
      <c r="G58" s="4"/>
      <c r="H58" s="4"/>
      <c r="J58" s="47"/>
      <c r="K58" s="47"/>
      <c r="L58" s="47"/>
      <c r="R58" s="13"/>
      <c r="S58" s="13"/>
      <c r="T58" s="13"/>
      <c r="U58" s="3"/>
      <c r="V58" s="13"/>
      <c r="W58" s="13"/>
      <c r="X58" s="13"/>
      <c r="Z58" s="14"/>
      <c r="AA58" s="14"/>
      <c r="AB58" s="14"/>
      <c r="AC58" s="14"/>
      <c r="AD58" s="14"/>
      <c r="AE58" s="47"/>
      <c r="AF58" s="47"/>
      <c r="AG58" s="14"/>
      <c r="AH58" s="47"/>
      <c r="AI58" s="47"/>
      <c r="AJ58" s="47"/>
    </row>
    <row r="59" spans="1:36" x14ac:dyDescent="0.25">
      <c r="A59" s="1" t="s">
        <v>93</v>
      </c>
      <c r="D59" s="146"/>
      <c r="F59" s="4"/>
      <c r="G59" s="4"/>
      <c r="H59" s="4"/>
      <c r="J59" s="47"/>
      <c r="K59" s="47"/>
      <c r="L59" s="47"/>
      <c r="R59" s="13"/>
      <c r="S59" s="13"/>
      <c r="T59" s="13"/>
      <c r="U59" s="3"/>
      <c r="V59" s="13"/>
      <c r="W59" s="13"/>
      <c r="X59" s="13"/>
      <c r="Z59" s="14"/>
      <c r="AA59" s="14"/>
      <c r="AB59" s="14"/>
      <c r="AC59" s="14"/>
      <c r="AD59" s="14"/>
      <c r="AE59" s="47"/>
      <c r="AF59" s="47"/>
      <c r="AG59" s="14"/>
      <c r="AH59" s="47"/>
      <c r="AI59" s="47"/>
      <c r="AJ59" s="47"/>
    </row>
    <row r="60" spans="1:36" x14ac:dyDescent="0.25">
      <c r="A60" s="1" t="s">
        <v>94</v>
      </c>
      <c r="F60" s="4"/>
      <c r="G60" s="4"/>
      <c r="H60" s="4"/>
      <c r="J60" s="47"/>
      <c r="K60" s="47"/>
      <c r="L60" s="47"/>
      <c r="R60" s="13"/>
      <c r="S60" s="13"/>
      <c r="T60" s="13"/>
      <c r="U60" s="3"/>
      <c r="V60" s="13"/>
      <c r="W60" s="13"/>
      <c r="X60" s="13"/>
      <c r="Z60" s="14"/>
      <c r="AA60" s="14"/>
      <c r="AB60" s="14"/>
      <c r="AC60" s="14"/>
      <c r="AD60" s="14"/>
      <c r="AE60" s="47"/>
      <c r="AF60" s="47"/>
      <c r="AG60" s="14"/>
      <c r="AH60" s="47"/>
      <c r="AI60" s="47"/>
      <c r="AJ60" s="47"/>
    </row>
    <row r="61" spans="1:36" x14ac:dyDescent="0.25">
      <c r="A61" s="1" t="s">
        <v>95</v>
      </c>
      <c r="F61" s="4"/>
      <c r="G61" s="4"/>
      <c r="H61" s="4"/>
      <c r="J61" s="47"/>
      <c r="K61" s="47"/>
      <c r="L61" s="47"/>
      <c r="R61" s="13"/>
      <c r="S61" s="13"/>
      <c r="T61" s="13"/>
      <c r="U61" s="3"/>
      <c r="V61" s="13"/>
      <c r="W61" s="13"/>
      <c r="X61" s="13"/>
      <c r="Z61" s="14"/>
      <c r="AA61" s="14"/>
      <c r="AB61" s="14"/>
      <c r="AC61" s="14"/>
      <c r="AD61" s="14"/>
      <c r="AE61" s="47"/>
      <c r="AF61" s="47"/>
      <c r="AG61" s="14"/>
      <c r="AH61" s="47"/>
      <c r="AI61" s="47"/>
      <c r="AJ61" s="47"/>
    </row>
    <row r="62" spans="1:36" x14ac:dyDescent="0.25">
      <c r="A62" s="1" t="s">
        <v>96</v>
      </c>
      <c r="F62" s="4"/>
      <c r="G62" s="4"/>
      <c r="H62" s="4"/>
      <c r="J62" s="47"/>
      <c r="K62" s="47"/>
      <c r="L62" s="47"/>
      <c r="R62" s="13"/>
      <c r="S62" s="13"/>
      <c r="T62" s="13"/>
      <c r="U62" s="3"/>
      <c r="V62" s="13"/>
      <c r="W62" s="13"/>
      <c r="X62" s="13"/>
      <c r="Z62" s="14"/>
      <c r="AA62" s="14"/>
      <c r="AB62" s="14"/>
      <c r="AC62" s="14"/>
      <c r="AD62" s="14"/>
      <c r="AE62" s="47"/>
      <c r="AF62" s="47"/>
      <c r="AG62" s="14"/>
      <c r="AH62" s="47"/>
      <c r="AI62" s="47"/>
      <c r="AJ62" s="47"/>
    </row>
    <row r="63" spans="1:36" x14ac:dyDescent="0.25">
      <c r="A63" s="1" t="s">
        <v>97</v>
      </c>
      <c r="F63" s="4"/>
      <c r="G63" s="4"/>
      <c r="H63" s="4"/>
      <c r="J63" s="47"/>
      <c r="K63" s="47"/>
      <c r="L63" s="47"/>
      <c r="R63" s="13"/>
      <c r="S63" s="13"/>
      <c r="T63" s="13"/>
      <c r="U63" s="3"/>
      <c r="V63" s="13"/>
      <c r="W63" s="13"/>
      <c r="X63" s="13"/>
      <c r="Z63" s="14"/>
      <c r="AA63" s="14"/>
      <c r="AB63" s="14"/>
      <c r="AC63" s="14"/>
      <c r="AD63" s="14"/>
      <c r="AE63" s="47"/>
      <c r="AF63" s="47"/>
      <c r="AG63" s="14"/>
      <c r="AH63" s="47"/>
      <c r="AI63" s="47"/>
      <c r="AJ63" s="47"/>
    </row>
    <row r="64" spans="1:36" x14ac:dyDescent="0.25">
      <c r="A64" s="1" t="s">
        <v>98</v>
      </c>
      <c r="F64" s="4"/>
      <c r="G64" s="4"/>
      <c r="H64" s="4"/>
      <c r="J64" s="47"/>
      <c r="K64" s="47"/>
      <c r="L64" s="47"/>
      <c r="R64" s="13"/>
      <c r="S64" s="13"/>
      <c r="T64" s="13"/>
      <c r="U64" s="3"/>
      <c r="V64" s="13"/>
      <c r="W64" s="13"/>
      <c r="X64" s="13"/>
      <c r="Z64" s="14"/>
      <c r="AA64" s="14"/>
      <c r="AB64" s="14"/>
      <c r="AC64" s="14"/>
      <c r="AD64" s="14"/>
      <c r="AE64" s="47"/>
      <c r="AF64" s="47"/>
      <c r="AG64" s="14"/>
      <c r="AH64" s="47"/>
      <c r="AI64" s="47"/>
      <c r="AJ64" s="47"/>
    </row>
    <row r="65" spans="1:36" x14ac:dyDescent="0.25">
      <c r="A65" s="1" t="s">
        <v>99</v>
      </c>
      <c r="F65" s="4"/>
      <c r="G65" s="4"/>
      <c r="H65" s="4"/>
      <c r="J65" s="47"/>
      <c r="K65" s="47"/>
      <c r="L65" s="47"/>
      <c r="R65" s="13"/>
      <c r="S65" s="13"/>
      <c r="T65" s="13"/>
      <c r="U65" s="3"/>
      <c r="V65" s="13"/>
      <c r="W65" s="13"/>
      <c r="X65" s="13"/>
      <c r="Z65" s="14"/>
      <c r="AA65" s="14"/>
      <c r="AB65" s="14"/>
      <c r="AC65" s="14"/>
      <c r="AD65" s="14"/>
      <c r="AE65" s="47"/>
      <c r="AF65" s="47"/>
      <c r="AG65" s="14"/>
      <c r="AH65" s="47"/>
      <c r="AI65" s="47"/>
      <c r="AJ65" s="47"/>
    </row>
    <row r="66" spans="1:36" x14ac:dyDescent="0.25">
      <c r="A66" s="1" t="s">
        <v>100</v>
      </c>
      <c r="F66" s="4"/>
      <c r="G66" s="4"/>
      <c r="H66" s="4"/>
      <c r="J66" s="47"/>
      <c r="K66" s="47"/>
      <c r="L66" s="47"/>
      <c r="R66" s="13"/>
      <c r="S66" s="13"/>
      <c r="T66" s="13"/>
      <c r="U66" s="3"/>
      <c r="V66" s="13"/>
      <c r="W66" s="13"/>
      <c r="X66" s="13"/>
      <c r="Z66" s="14"/>
      <c r="AA66" s="14"/>
      <c r="AB66" s="14"/>
      <c r="AC66" s="14"/>
      <c r="AD66" s="14"/>
      <c r="AE66" s="47"/>
      <c r="AF66" s="47"/>
      <c r="AG66" s="14"/>
      <c r="AH66" s="47"/>
      <c r="AI66" s="47"/>
      <c r="AJ66" s="47"/>
    </row>
    <row r="67" spans="1:36" x14ac:dyDescent="0.25">
      <c r="A67" s="1" t="s">
        <v>101</v>
      </c>
      <c r="F67" s="4"/>
      <c r="G67" s="4"/>
      <c r="H67" s="4"/>
      <c r="J67" s="47"/>
      <c r="K67" s="47"/>
      <c r="L67" s="47"/>
      <c r="R67" s="13"/>
      <c r="S67" s="13"/>
      <c r="T67" s="13"/>
      <c r="U67" s="3"/>
      <c r="V67" s="13"/>
      <c r="W67" s="13"/>
      <c r="X67" s="13"/>
      <c r="Z67" s="14"/>
      <c r="AA67" s="14"/>
      <c r="AB67" s="14"/>
      <c r="AC67" s="14"/>
      <c r="AD67" s="14"/>
      <c r="AE67" s="47"/>
      <c r="AF67" s="47"/>
      <c r="AG67" s="14"/>
      <c r="AH67" s="47"/>
      <c r="AI67" s="47"/>
      <c r="AJ67" s="47"/>
    </row>
    <row r="68" spans="1:36" x14ac:dyDescent="0.25">
      <c r="A68" s="1" t="s">
        <v>102</v>
      </c>
      <c r="F68" s="4"/>
      <c r="G68" s="4"/>
      <c r="H68" s="4"/>
      <c r="J68" s="47"/>
      <c r="K68" s="47"/>
      <c r="L68" s="47"/>
      <c r="R68" s="13"/>
      <c r="S68" s="13"/>
      <c r="T68" s="13"/>
      <c r="U68" s="3"/>
      <c r="V68" s="13"/>
      <c r="W68" s="13"/>
      <c r="X68" s="13"/>
      <c r="Z68" s="14"/>
      <c r="AA68" s="14"/>
      <c r="AB68" s="14"/>
      <c r="AC68" s="14"/>
      <c r="AD68" s="14"/>
      <c r="AE68" s="47"/>
      <c r="AF68" s="47"/>
      <c r="AG68" s="14"/>
      <c r="AH68" s="47"/>
      <c r="AI68" s="47"/>
      <c r="AJ68" s="47"/>
    </row>
    <row r="69" spans="1:36" x14ac:dyDescent="0.25">
      <c r="A69" s="1" t="s">
        <v>87</v>
      </c>
      <c r="F69" s="4"/>
      <c r="G69" s="4"/>
      <c r="H69" s="4"/>
      <c r="J69" s="47"/>
      <c r="K69" s="47"/>
      <c r="L69" s="47"/>
      <c r="R69" s="13"/>
      <c r="S69" s="13"/>
      <c r="T69" s="13"/>
      <c r="U69" s="3"/>
      <c r="V69" s="13"/>
      <c r="W69" s="13"/>
      <c r="X69" s="13"/>
      <c r="Z69" s="14"/>
      <c r="AA69" s="14"/>
      <c r="AB69" s="14"/>
      <c r="AC69" s="14"/>
      <c r="AD69" s="14"/>
      <c r="AE69" s="47"/>
      <c r="AF69" s="47"/>
      <c r="AG69" s="14"/>
      <c r="AH69" s="47"/>
      <c r="AI69" s="47"/>
      <c r="AJ69" s="47"/>
    </row>
    <row r="70" spans="1:36" x14ac:dyDescent="0.25">
      <c r="A70" s="1" t="s">
        <v>81</v>
      </c>
      <c r="F70" s="4"/>
      <c r="G70" s="4"/>
      <c r="H70" s="4"/>
      <c r="J70" s="47"/>
      <c r="K70" s="47"/>
      <c r="L70" s="47"/>
      <c r="R70" s="13"/>
      <c r="S70" s="13"/>
      <c r="T70" s="13"/>
      <c r="U70" s="3"/>
      <c r="V70" s="13"/>
      <c r="W70" s="13"/>
      <c r="X70" s="13"/>
      <c r="Z70" s="14"/>
      <c r="AA70" s="14"/>
      <c r="AB70" s="14"/>
      <c r="AC70" s="14"/>
      <c r="AD70" s="14"/>
      <c r="AE70" s="47"/>
      <c r="AF70" s="47"/>
      <c r="AG70" s="14"/>
      <c r="AH70" s="47"/>
      <c r="AI70" s="47"/>
      <c r="AJ70" s="47"/>
    </row>
    <row r="71" spans="1:36" x14ac:dyDescent="0.25">
      <c r="A71" s="1" t="s">
        <v>82</v>
      </c>
      <c r="F71" s="4"/>
      <c r="G71" s="4"/>
      <c r="H71" s="4"/>
      <c r="J71" s="47"/>
      <c r="K71" s="47"/>
      <c r="L71" s="47"/>
      <c r="R71" s="13"/>
      <c r="S71" s="13"/>
      <c r="T71" s="13"/>
      <c r="U71" s="3"/>
      <c r="V71" s="13"/>
      <c r="W71" s="13"/>
      <c r="X71" s="13"/>
      <c r="Z71" s="14"/>
      <c r="AA71" s="14"/>
      <c r="AB71" s="14"/>
      <c r="AC71" s="14"/>
      <c r="AD71" s="14"/>
      <c r="AE71" s="47"/>
      <c r="AF71" s="47"/>
      <c r="AG71" s="14"/>
      <c r="AH71" s="47"/>
      <c r="AI71" s="47"/>
      <c r="AJ71" s="47"/>
    </row>
    <row r="72" spans="1:36" x14ac:dyDescent="0.25">
      <c r="A72" s="1" t="s">
        <v>92</v>
      </c>
      <c r="F72" s="4"/>
      <c r="G72" s="4"/>
      <c r="H72" s="4"/>
      <c r="J72" s="47"/>
      <c r="K72" s="47"/>
      <c r="L72" s="47"/>
      <c r="R72" s="13"/>
      <c r="S72" s="13"/>
      <c r="T72" s="13"/>
      <c r="U72" s="3"/>
      <c r="V72" s="13"/>
      <c r="W72" s="13"/>
      <c r="X72" s="13"/>
      <c r="Z72" s="14"/>
      <c r="AA72" s="14"/>
      <c r="AB72" s="14"/>
      <c r="AC72" s="14"/>
      <c r="AD72" s="14"/>
      <c r="AE72" s="47"/>
      <c r="AF72" s="47"/>
      <c r="AG72" s="14"/>
      <c r="AH72" s="47"/>
      <c r="AI72" s="47"/>
      <c r="AJ72" s="47"/>
    </row>
    <row r="73" spans="1:36" x14ac:dyDescent="0.25">
      <c r="A73" s="1" t="s">
        <v>83</v>
      </c>
      <c r="B73" s="50">
        <v>143</v>
      </c>
      <c r="C73" s="50">
        <v>469</v>
      </c>
      <c r="D73" s="50">
        <v>667</v>
      </c>
    </row>
  </sheetData>
  <mergeCells count="14">
    <mergeCell ref="B1:D2"/>
    <mergeCell ref="F1:H1"/>
    <mergeCell ref="B4:D4"/>
    <mergeCell ref="B6:D6"/>
    <mergeCell ref="B5:D5"/>
    <mergeCell ref="B10:D10"/>
    <mergeCell ref="AH10:AJ10"/>
    <mergeCell ref="AD10:AF10"/>
    <mergeCell ref="Z10:AB10"/>
    <mergeCell ref="V10:X10"/>
    <mergeCell ref="R10:T10"/>
    <mergeCell ref="N10:P10"/>
    <mergeCell ref="J10:L10"/>
    <mergeCell ref="F10:H10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EC33-BB62-4F8F-95FB-9EE44286977A}">
  <dimension ref="A1:AF73"/>
  <sheetViews>
    <sheetView zoomScaleNormal="100" workbookViewId="0">
      <selection activeCell="B13" sqref="B13"/>
    </sheetView>
  </sheetViews>
  <sheetFormatPr baseColWidth="10" defaultColWidth="8.83203125" defaultRowHeight="19" x14ac:dyDescent="0.25"/>
  <cols>
    <col min="1" max="1" width="37.33203125" style="1" customWidth="1"/>
    <col min="2" max="4" width="7.83203125" style="56" customWidth="1"/>
    <col min="5" max="5" width="7.83203125" style="1" customWidth="1"/>
    <col min="6" max="6" width="9.33203125" style="14" customWidth="1"/>
    <col min="7" max="7" width="10" style="14" customWidth="1"/>
    <col min="8" max="9" width="7.83203125" style="14" customWidth="1"/>
    <col min="10" max="10" width="10.5" style="14" customWidth="1"/>
    <col min="11" max="11" width="10.83203125" style="14" customWidth="1"/>
    <col min="12" max="12" width="12" style="14" customWidth="1"/>
    <col min="13" max="24" width="7.83203125" style="14" customWidth="1"/>
    <col min="25" max="25" width="3" style="1" customWidth="1"/>
    <col min="26" max="26" width="19.6640625" style="1" customWidth="1"/>
    <col min="27" max="27" width="20.1640625" style="1" customWidth="1"/>
    <col min="28" max="28" width="20.33203125" style="1" customWidth="1"/>
    <col min="29" max="29" width="3.1640625" style="1" customWidth="1"/>
    <col min="30" max="30" width="19.1640625" style="1" customWidth="1"/>
    <col min="31" max="31" width="21.1640625" style="1" customWidth="1"/>
    <col min="32" max="32" width="20.6640625" style="1" customWidth="1"/>
    <col min="33" max="16384" width="8.83203125" style="1"/>
  </cols>
  <sheetData>
    <row r="1" spans="1:32" x14ac:dyDescent="0.25">
      <c r="B1" s="172" t="s">
        <v>24</v>
      </c>
      <c r="C1" s="172"/>
      <c r="D1" s="172"/>
      <c r="F1" s="176" t="s">
        <v>26</v>
      </c>
      <c r="G1" s="176"/>
      <c r="H1" s="176"/>
      <c r="K1" s="148"/>
      <c r="L1" s="148"/>
      <c r="M1" s="148"/>
      <c r="V1" s="149"/>
      <c r="W1" s="149"/>
      <c r="X1" s="149"/>
      <c r="Y1" s="2"/>
      <c r="Z1" s="2"/>
      <c r="AA1" s="2"/>
      <c r="AB1" s="2"/>
    </row>
    <row r="2" spans="1:32" x14ac:dyDescent="0.25">
      <c r="B2" s="172"/>
      <c r="C2" s="172"/>
      <c r="D2" s="172"/>
      <c r="F2" s="14">
        <v>1</v>
      </c>
      <c r="G2" s="14">
        <v>1</v>
      </c>
      <c r="H2" s="14">
        <v>1</v>
      </c>
      <c r="V2" s="149"/>
      <c r="W2" s="149"/>
      <c r="X2" s="149"/>
      <c r="Y2" s="2"/>
      <c r="Z2" s="2"/>
      <c r="AA2" s="2"/>
      <c r="AB2" s="2"/>
    </row>
    <row r="3" spans="1:32" ht="20" thickBot="1" x14ac:dyDescent="0.3">
      <c r="F3" s="14">
        <v>0</v>
      </c>
      <c r="G3" s="14">
        <v>-0.1646</v>
      </c>
      <c r="H3" s="14">
        <v>1.8814</v>
      </c>
      <c r="V3" s="149"/>
      <c r="W3" s="149"/>
      <c r="X3" s="149"/>
      <c r="Y3" s="2"/>
      <c r="Z3" s="2"/>
      <c r="AA3" s="2"/>
      <c r="AB3" s="2"/>
    </row>
    <row r="4" spans="1:32" ht="20" thickBot="1" x14ac:dyDescent="0.3">
      <c r="A4" s="5" t="s">
        <v>27</v>
      </c>
      <c r="B4" s="173">
        <v>10</v>
      </c>
      <c r="C4" s="174"/>
      <c r="D4" s="175"/>
      <c r="F4" s="14">
        <v>1.4745999999999999</v>
      </c>
      <c r="G4" s="14">
        <v>-0.57140000000000002</v>
      </c>
      <c r="H4" s="14">
        <v>0</v>
      </c>
      <c r="V4" s="149"/>
      <c r="W4" s="149"/>
      <c r="X4" s="149"/>
      <c r="Y4" s="2"/>
      <c r="Z4" s="2"/>
      <c r="AA4" s="2"/>
      <c r="AB4" s="2"/>
    </row>
    <row r="5" spans="1:32" ht="20" thickBot="1" x14ac:dyDescent="0.3">
      <c r="U5" s="150"/>
      <c r="V5" s="151"/>
      <c r="W5" s="151"/>
      <c r="X5" s="149"/>
      <c r="Y5" s="2"/>
      <c r="Z5" s="2"/>
      <c r="AA5" s="2"/>
      <c r="AB5" s="2"/>
    </row>
    <row r="6" spans="1:32" ht="20" thickBot="1" x14ac:dyDescent="0.3">
      <c r="A6" s="8" t="s">
        <v>23</v>
      </c>
      <c r="B6" s="173" t="s">
        <v>29</v>
      </c>
      <c r="C6" s="174"/>
      <c r="D6" s="175"/>
      <c r="V6" s="149"/>
      <c r="W6" s="149"/>
      <c r="X6" s="149"/>
      <c r="Y6" s="2"/>
      <c r="Z6" s="2"/>
      <c r="AA6" s="2"/>
      <c r="AB6" s="2"/>
    </row>
    <row r="7" spans="1:32" x14ac:dyDescent="0.25">
      <c r="V7" s="149"/>
      <c r="W7" s="149"/>
      <c r="X7" s="149"/>
      <c r="Y7" s="2"/>
      <c r="Z7" s="2"/>
      <c r="AA7" s="2"/>
      <c r="AB7" s="2"/>
    </row>
    <row r="8" spans="1:32" ht="20" thickBot="1" x14ac:dyDescent="0.3"/>
    <row r="9" spans="1:32" x14ac:dyDescent="0.25">
      <c r="B9" s="180" t="s">
        <v>25</v>
      </c>
      <c r="C9" s="181"/>
      <c r="D9" s="182"/>
      <c r="F9" s="177" t="s">
        <v>28</v>
      </c>
      <c r="G9" s="178"/>
      <c r="H9" s="179"/>
      <c r="J9" s="177" t="s">
        <v>39</v>
      </c>
      <c r="K9" s="178"/>
      <c r="L9" s="179"/>
      <c r="N9" s="177" t="s">
        <v>18</v>
      </c>
      <c r="O9" s="178"/>
      <c r="P9" s="179"/>
      <c r="R9" s="177" t="s">
        <v>19</v>
      </c>
      <c r="S9" s="178"/>
      <c r="T9" s="179"/>
      <c r="V9" s="177" t="s">
        <v>20</v>
      </c>
      <c r="W9" s="178"/>
      <c r="X9" s="179"/>
      <c r="Z9" s="162" t="s">
        <v>21</v>
      </c>
      <c r="AA9" s="163"/>
      <c r="AB9" s="164"/>
      <c r="AD9" s="162" t="s">
        <v>30</v>
      </c>
      <c r="AE9" s="163"/>
      <c r="AF9" s="164"/>
    </row>
    <row r="10" spans="1:32" ht="20" thickBot="1" x14ac:dyDescent="0.3">
      <c r="B10" s="58" t="s">
        <v>0</v>
      </c>
      <c r="C10" s="59" t="s">
        <v>16</v>
      </c>
      <c r="D10" s="60" t="s">
        <v>17</v>
      </c>
      <c r="F10" s="152" t="s">
        <v>0</v>
      </c>
      <c r="G10" s="153" t="s">
        <v>16</v>
      </c>
      <c r="H10" s="154" t="s">
        <v>17</v>
      </c>
      <c r="J10" s="152" t="s">
        <v>13</v>
      </c>
      <c r="K10" s="153" t="s">
        <v>14</v>
      </c>
      <c r="L10" s="154" t="s">
        <v>15</v>
      </c>
      <c r="N10" s="152" t="s">
        <v>1</v>
      </c>
      <c r="O10" s="153" t="s">
        <v>2</v>
      </c>
      <c r="P10" s="154" t="s">
        <v>3</v>
      </c>
      <c r="R10" s="152" t="s">
        <v>4</v>
      </c>
      <c r="S10" s="153" t="s">
        <v>5</v>
      </c>
      <c r="T10" s="154" t="s">
        <v>6</v>
      </c>
      <c r="V10" s="152" t="s">
        <v>9</v>
      </c>
      <c r="W10" s="153" t="s">
        <v>7</v>
      </c>
      <c r="X10" s="154" t="s">
        <v>8</v>
      </c>
      <c r="Z10" s="10" t="s">
        <v>10</v>
      </c>
      <c r="AA10" s="11" t="s">
        <v>11</v>
      </c>
      <c r="AB10" s="12" t="s">
        <v>12</v>
      </c>
      <c r="AD10" s="10" t="s">
        <v>10</v>
      </c>
      <c r="AE10" s="11" t="s">
        <v>31</v>
      </c>
      <c r="AF10" s="12" t="s">
        <v>32</v>
      </c>
    </row>
    <row r="11" spans="1:32" ht="20" thickBot="1" x14ac:dyDescent="0.3">
      <c r="A11" s="5" t="s">
        <v>33</v>
      </c>
      <c r="B11" s="63"/>
      <c r="C11" s="63"/>
      <c r="D11" s="63"/>
      <c r="Y11" s="14"/>
      <c r="Z11" s="14"/>
      <c r="AA11" s="14"/>
      <c r="AB11" s="14"/>
      <c r="AC11" s="14"/>
      <c r="AD11" s="14"/>
      <c r="AE11" s="14"/>
      <c r="AF11" s="14"/>
    </row>
    <row r="12" spans="1:32" ht="21" customHeight="1" thickBot="1" x14ac:dyDescent="0.3">
      <c r="A12" s="48" t="s">
        <v>165</v>
      </c>
      <c r="B12" s="50"/>
      <c r="C12" s="50"/>
      <c r="D12" s="50"/>
      <c r="AD12" s="147"/>
      <c r="AE12" s="147"/>
      <c r="AF12" s="147"/>
    </row>
    <row r="13" spans="1:32" ht="20" thickBot="1" x14ac:dyDescent="0.3">
      <c r="A13" s="62" t="s">
        <v>47</v>
      </c>
      <c r="B13" s="54"/>
      <c r="C13" s="54"/>
      <c r="D13" s="54"/>
      <c r="F13" s="14">
        <f t="shared" ref="F13:F73" si="0">IF($B$6="narrow",(B13/2^($B$4-8)-16)/219,B13/(2^$B$4-1))</f>
        <v>0</v>
      </c>
      <c r="G13" s="14">
        <f t="shared" ref="G13:H73" si="1">IF($B$6="narrow",(C13/2^($B$4-8)-128)/224,(C13-2^($B$4-1))/(2^$B$4-1))</f>
        <v>-0.50048875855327468</v>
      </c>
      <c r="H13" s="14">
        <f t="shared" si="1"/>
        <v>-0.50048875855327468</v>
      </c>
      <c r="J13" s="14">
        <f t="array" ref="J13:L13">MMULT(F13:H13,$F$2:$H$4)</f>
        <v>-0.73802072336265878</v>
      </c>
      <c r="K13" s="14">
        <v>0.36835972629521019</v>
      </c>
      <c r="L13" s="14">
        <v>-0.94161955034213096</v>
      </c>
      <c r="N13" s="14">
        <f t="shared" ref="N13:P73" si="2">IF(J13&gt;0,10000 * POWER(MAX(POWER(J13,1/(2523/4096*128))-3424/4096,0) / (2413/4096*32-2392/4096*32*POWER(J13,1/(2523/4096*128))), 1/(2610/4096/4)),0)</f>
        <v>0</v>
      </c>
      <c r="O13" s="14">
        <f t="shared" si="2"/>
        <v>22.783859322150047</v>
      </c>
      <c r="P13" s="14">
        <f t="shared" si="2"/>
        <v>0</v>
      </c>
      <c r="R13" s="14">
        <f t="shared" ref="R13:R73" si="3">(1688*N13+2146*O13+262*P13)/4096</f>
        <v>11.937051295247558</v>
      </c>
      <c r="S13" s="14">
        <f t="shared" ref="S13:S73" si="4">(683*N13+2951*O13+462*P13)/4096</f>
        <v>16.414836147379098</v>
      </c>
      <c r="T13" s="14">
        <f t="shared" ref="T13:T73" si="5">(99*N13+309*O13+3688*P13)/4096</f>
        <v>1.7188018873399327</v>
      </c>
      <c r="V13" s="14">
        <f t="shared" ref="V13:X73" si="6">((3424/4096+2413/4096*32*(R13/10000)^(2610/4096/4))/(1+2392/4096*32*(R13/10000)^(2610/4096/4)))^(2523/4096*128)</f>
        <v>0.31383723363241012</v>
      </c>
      <c r="W13" s="14">
        <f t="shared" si="6"/>
        <v>0.3401478043049983</v>
      </c>
      <c r="X13" s="14">
        <f t="shared" si="6"/>
        <v>0.17934033286964196</v>
      </c>
      <c r="Y13" s="147"/>
      <c r="Z13" s="147">
        <f t="shared" ref="Z13:Z73" si="7">0.5*V13+0.5*W13</f>
        <v>0.32699251896870418</v>
      </c>
      <c r="AA13" s="147">
        <f t="shared" ref="AA13:AA73" si="8">(6610*V13-13613*W13+7003*X13)/4096</f>
        <v>-0.31739443227724812</v>
      </c>
      <c r="AB13" s="147">
        <f t="shared" ref="AB13:AB73" si="9">(17933*V13-17390*W13-543*X13)/4096</f>
        <v>-9.3874269258331339E-2</v>
      </c>
      <c r="AC13" s="147"/>
      <c r="AD13" s="147">
        <f t="shared" ref="AD13:AD73" si="10">Z13</f>
        <v>0.32699251896870418</v>
      </c>
      <c r="AE13" s="147">
        <f t="shared" ref="AE13:AE73" si="11">AA13/2</f>
        <v>-0.15869721613862406</v>
      </c>
      <c r="AF13" s="147">
        <f t="shared" ref="AF13:AF73" si="12">AB13</f>
        <v>-9.3874269258331339E-2</v>
      </c>
    </row>
    <row r="14" spans="1:32" x14ac:dyDescent="0.25">
      <c r="A14" s="64" t="s">
        <v>48</v>
      </c>
      <c r="B14" s="54"/>
      <c r="C14" s="54"/>
      <c r="D14" s="54"/>
      <c r="F14" s="14">
        <f t="shared" si="0"/>
        <v>0</v>
      </c>
      <c r="G14" s="14">
        <f t="shared" si="1"/>
        <v>-0.50048875855327468</v>
      </c>
      <c r="H14" s="14">
        <f t="shared" si="1"/>
        <v>-0.50048875855327468</v>
      </c>
      <c r="J14" s="14">
        <f t="array" ref="J14:L14">MMULT(F14:H14,$F$2:$H$4)</f>
        <v>-0.73802072336265878</v>
      </c>
      <c r="K14" s="14">
        <v>0.36835972629521019</v>
      </c>
      <c r="L14" s="14">
        <v>-0.94161955034213096</v>
      </c>
      <c r="N14" s="14">
        <f t="shared" si="2"/>
        <v>0</v>
      </c>
      <c r="O14" s="14">
        <f t="shared" si="2"/>
        <v>22.783859322150047</v>
      </c>
      <c r="P14" s="14">
        <f t="shared" si="2"/>
        <v>0</v>
      </c>
      <c r="R14" s="14">
        <f t="shared" si="3"/>
        <v>11.937051295247558</v>
      </c>
      <c r="S14" s="14">
        <f t="shared" si="4"/>
        <v>16.414836147379098</v>
      </c>
      <c r="T14" s="14">
        <f t="shared" si="5"/>
        <v>1.7188018873399327</v>
      </c>
      <c r="V14" s="14">
        <f t="shared" si="6"/>
        <v>0.31383723363241012</v>
      </c>
      <c r="W14" s="14">
        <f t="shared" si="6"/>
        <v>0.3401478043049983</v>
      </c>
      <c r="X14" s="14">
        <f t="shared" si="6"/>
        <v>0.17934033286964196</v>
      </c>
      <c r="Y14" s="147"/>
      <c r="Z14" s="147">
        <f t="shared" si="7"/>
        <v>0.32699251896870418</v>
      </c>
      <c r="AA14" s="147">
        <f t="shared" si="8"/>
        <v>-0.31739443227724812</v>
      </c>
      <c r="AB14" s="147">
        <f t="shared" si="9"/>
        <v>-9.3874269258331339E-2</v>
      </c>
      <c r="AC14" s="147"/>
      <c r="AD14" s="147">
        <f t="shared" si="10"/>
        <v>0.32699251896870418</v>
      </c>
      <c r="AE14" s="147">
        <f t="shared" si="11"/>
        <v>-0.15869721613862406</v>
      </c>
      <c r="AF14" s="147">
        <f t="shared" si="12"/>
        <v>-9.3874269258331339E-2</v>
      </c>
    </row>
    <row r="15" spans="1:32" x14ac:dyDescent="0.25">
      <c r="A15" s="65" t="s">
        <v>49</v>
      </c>
      <c r="B15" s="54"/>
      <c r="C15" s="54"/>
      <c r="D15" s="54"/>
      <c r="F15" s="14">
        <f t="shared" si="0"/>
        <v>0</v>
      </c>
      <c r="G15" s="14">
        <f t="shared" si="1"/>
        <v>-0.50048875855327468</v>
      </c>
      <c r="H15" s="14">
        <f t="shared" si="1"/>
        <v>-0.50048875855327468</v>
      </c>
      <c r="J15" s="14">
        <f t="array" ref="J15:L15">MMULT(F15:H15,$F$2:$H$4)</f>
        <v>-0.73802072336265878</v>
      </c>
      <c r="K15" s="14">
        <v>0.36835972629521019</v>
      </c>
      <c r="L15" s="14">
        <v>-0.94161955034213096</v>
      </c>
      <c r="N15" s="14">
        <f t="shared" si="2"/>
        <v>0</v>
      </c>
      <c r="O15" s="14">
        <f t="shared" si="2"/>
        <v>22.783859322150047</v>
      </c>
      <c r="P15" s="14">
        <f t="shared" si="2"/>
        <v>0</v>
      </c>
      <c r="R15" s="14">
        <f t="shared" si="3"/>
        <v>11.937051295247558</v>
      </c>
      <c r="S15" s="14">
        <f t="shared" si="4"/>
        <v>16.414836147379098</v>
      </c>
      <c r="T15" s="14">
        <f t="shared" si="5"/>
        <v>1.7188018873399327</v>
      </c>
      <c r="V15" s="14">
        <f t="shared" si="6"/>
        <v>0.31383723363241012</v>
      </c>
      <c r="W15" s="14">
        <f t="shared" si="6"/>
        <v>0.3401478043049983</v>
      </c>
      <c r="X15" s="14">
        <f t="shared" si="6"/>
        <v>0.17934033286964196</v>
      </c>
      <c r="Y15" s="147"/>
      <c r="Z15" s="147">
        <f t="shared" si="7"/>
        <v>0.32699251896870418</v>
      </c>
      <c r="AA15" s="147">
        <f t="shared" si="8"/>
        <v>-0.31739443227724812</v>
      </c>
      <c r="AB15" s="147">
        <f t="shared" si="9"/>
        <v>-9.3874269258331339E-2</v>
      </c>
      <c r="AC15" s="147"/>
      <c r="AD15" s="147">
        <f t="shared" si="10"/>
        <v>0.32699251896870418</v>
      </c>
      <c r="AE15" s="147">
        <f t="shared" si="11"/>
        <v>-0.15869721613862406</v>
      </c>
      <c r="AF15" s="147">
        <f t="shared" si="12"/>
        <v>-9.3874269258331339E-2</v>
      </c>
    </row>
    <row r="16" spans="1:32" x14ac:dyDescent="0.25">
      <c r="A16" s="66" t="s">
        <v>50</v>
      </c>
      <c r="B16" s="54"/>
      <c r="C16" s="54"/>
      <c r="D16" s="54"/>
      <c r="F16" s="14">
        <f t="shared" si="0"/>
        <v>0</v>
      </c>
      <c r="G16" s="14">
        <f t="shared" si="1"/>
        <v>-0.50048875855327468</v>
      </c>
      <c r="H16" s="14">
        <f t="shared" si="1"/>
        <v>-0.50048875855327468</v>
      </c>
      <c r="J16" s="14">
        <f t="array" ref="J16:L16">MMULT(F16:H16,$F$2:$H$4)</f>
        <v>-0.73802072336265878</v>
      </c>
      <c r="K16" s="14">
        <v>0.36835972629521019</v>
      </c>
      <c r="L16" s="14">
        <v>-0.94161955034213096</v>
      </c>
      <c r="N16" s="14">
        <f t="shared" si="2"/>
        <v>0</v>
      </c>
      <c r="O16" s="14">
        <f t="shared" si="2"/>
        <v>22.783859322150047</v>
      </c>
      <c r="P16" s="14">
        <f t="shared" si="2"/>
        <v>0</v>
      </c>
      <c r="R16" s="14">
        <f t="shared" si="3"/>
        <v>11.937051295247558</v>
      </c>
      <c r="S16" s="14">
        <f t="shared" si="4"/>
        <v>16.414836147379098</v>
      </c>
      <c r="T16" s="14">
        <f t="shared" si="5"/>
        <v>1.7188018873399327</v>
      </c>
      <c r="V16" s="14">
        <f t="shared" si="6"/>
        <v>0.31383723363241012</v>
      </c>
      <c r="W16" s="14">
        <f t="shared" si="6"/>
        <v>0.3401478043049983</v>
      </c>
      <c r="X16" s="14">
        <f t="shared" si="6"/>
        <v>0.17934033286964196</v>
      </c>
      <c r="Y16" s="147"/>
      <c r="Z16" s="147">
        <f t="shared" si="7"/>
        <v>0.32699251896870418</v>
      </c>
      <c r="AA16" s="147">
        <f t="shared" si="8"/>
        <v>-0.31739443227724812</v>
      </c>
      <c r="AB16" s="147">
        <f t="shared" si="9"/>
        <v>-9.3874269258331339E-2</v>
      </c>
      <c r="AC16" s="147"/>
      <c r="AD16" s="147">
        <f t="shared" si="10"/>
        <v>0.32699251896870418</v>
      </c>
      <c r="AE16" s="147">
        <f t="shared" si="11"/>
        <v>-0.15869721613862406</v>
      </c>
      <c r="AF16" s="147">
        <f t="shared" si="12"/>
        <v>-9.3874269258331339E-2</v>
      </c>
    </row>
    <row r="17" spans="1:32" x14ac:dyDescent="0.25">
      <c r="A17" s="67" t="s">
        <v>51</v>
      </c>
      <c r="B17" s="50"/>
      <c r="C17" s="50"/>
      <c r="D17" s="50"/>
      <c r="F17" s="14">
        <f t="shared" si="0"/>
        <v>0</v>
      </c>
      <c r="G17" s="14">
        <f t="shared" si="1"/>
        <v>-0.50048875855327468</v>
      </c>
      <c r="H17" s="14">
        <f t="shared" si="1"/>
        <v>-0.50048875855327468</v>
      </c>
      <c r="J17" s="14">
        <f t="array" ref="J17:L17">MMULT(F17:H17,$F$2:$H$4)</f>
        <v>-0.73802072336265878</v>
      </c>
      <c r="K17" s="14">
        <v>0.36835972629521019</v>
      </c>
      <c r="L17" s="14">
        <v>-0.94161955034213096</v>
      </c>
      <c r="N17" s="14">
        <f t="shared" si="2"/>
        <v>0</v>
      </c>
      <c r="O17" s="14">
        <f t="shared" si="2"/>
        <v>22.783859322150047</v>
      </c>
      <c r="P17" s="14">
        <f t="shared" si="2"/>
        <v>0</v>
      </c>
      <c r="R17" s="14">
        <f t="shared" si="3"/>
        <v>11.937051295247558</v>
      </c>
      <c r="S17" s="14">
        <f t="shared" si="4"/>
        <v>16.414836147379098</v>
      </c>
      <c r="T17" s="14">
        <f t="shared" si="5"/>
        <v>1.7188018873399327</v>
      </c>
      <c r="V17" s="14">
        <f t="shared" si="6"/>
        <v>0.31383723363241012</v>
      </c>
      <c r="W17" s="14">
        <f t="shared" si="6"/>
        <v>0.3401478043049983</v>
      </c>
      <c r="X17" s="14">
        <f t="shared" si="6"/>
        <v>0.17934033286964196</v>
      </c>
      <c r="Y17" s="147"/>
      <c r="Z17" s="147">
        <f t="shared" si="7"/>
        <v>0.32699251896870418</v>
      </c>
      <c r="AA17" s="147">
        <f t="shared" si="8"/>
        <v>-0.31739443227724812</v>
      </c>
      <c r="AB17" s="147">
        <f t="shared" si="9"/>
        <v>-9.3874269258331339E-2</v>
      </c>
      <c r="AC17" s="147"/>
      <c r="AD17" s="147">
        <f t="shared" si="10"/>
        <v>0.32699251896870418</v>
      </c>
      <c r="AE17" s="147">
        <f t="shared" si="11"/>
        <v>-0.15869721613862406</v>
      </c>
      <c r="AF17" s="147">
        <f t="shared" si="12"/>
        <v>-9.3874269258331339E-2</v>
      </c>
    </row>
    <row r="18" spans="1:32" x14ac:dyDescent="0.25">
      <c r="A18" s="68" t="s">
        <v>52</v>
      </c>
      <c r="B18" s="50"/>
      <c r="C18" s="50"/>
      <c r="D18" s="50"/>
      <c r="F18" s="14">
        <f t="shared" si="0"/>
        <v>0</v>
      </c>
      <c r="G18" s="14">
        <f t="shared" si="1"/>
        <v>-0.50048875855327468</v>
      </c>
      <c r="H18" s="14">
        <f t="shared" si="1"/>
        <v>-0.50048875855327468</v>
      </c>
      <c r="J18" s="14">
        <f t="array" ref="J18:L18">MMULT(F18:H18,$F$2:$H$4)</f>
        <v>-0.73802072336265878</v>
      </c>
      <c r="K18" s="14">
        <v>0.36835972629521019</v>
      </c>
      <c r="L18" s="14">
        <v>-0.94161955034213096</v>
      </c>
      <c r="N18" s="14">
        <f t="shared" si="2"/>
        <v>0</v>
      </c>
      <c r="O18" s="14">
        <f t="shared" si="2"/>
        <v>22.783859322150047</v>
      </c>
      <c r="P18" s="14">
        <f t="shared" si="2"/>
        <v>0</v>
      </c>
      <c r="R18" s="14">
        <f t="shared" si="3"/>
        <v>11.937051295247558</v>
      </c>
      <c r="S18" s="14">
        <f t="shared" si="4"/>
        <v>16.414836147379098</v>
      </c>
      <c r="T18" s="14">
        <f t="shared" si="5"/>
        <v>1.7188018873399327</v>
      </c>
      <c r="V18" s="14">
        <f t="shared" si="6"/>
        <v>0.31383723363241012</v>
      </c>
      <c r="W18" s="14">
        <f t="shared" si="6"/>
        <v>0.3401478043049983</v>
      </c>
      <c r="X18" s="14">
        <f t="shared" si="6"/>
        <v>0.17934033286964196</v>
      </c>
      <c r="Y18" s="147"/>
      <c r="Z18" s="147">
        <f t="shared" si="7"/>
        <v>0.32699251896870418</v>
      </c>
      <c r="AA18" s="147">
        <f t="shared" si="8"/>
        <v>-0.31739443227724812</v>
      </c>
      <c r="AB18" s="147">
        <f t="shared" si="9"/>
        <v>-9.3874269258331339E-2</v>
      </c>
      <c r="AC18" s="147"/>
      <c r="AD18" s="147">
        <f t="shared" si="10"/>
        <v>0.32699251896870418</v>
      </c>
      <c r="AE18" s="147">
        <f t="shared" si="11"/>
        <v>-0.15869721613862406</v>
      </c>
      <c r="AF18" s="147">
        <f t="shared" si="12"/>
        <v>-9.3874269258331339E-2</v>
      </c>
    </row>
    <row r="19" spans="1:32" x14ac:dyDescent="0.25">
      <c r="A19" s="69" t="s">
        <v>53</v>
      </c>
      <c r="B19" s="50"/>
      <c r="C19" s="50"/>
      <c r="D19" s="50"/>
      <c r="F19" s="14">
        <f t="shared" si="0"/>
        <v>0</v>
      </c>
      <c r="G19" s="14">
        <f t="shared" si="1"/>
        <v>-0.50048875855327468</v>
      </c>
      <c r="H19" s="14">
        <f t="shared" si="1"/>
        <v>-0.50048875855327468</v>
      </c>
      <c r="J19" s="14">
        <f t="array" ref="J19:L19">MMULT(F19:H19,$F$2:$H$4)</f>
        <v>-0.73802072336265878</v>
      </c>
      <c r="K19" s="14">
        <v>0.36835972629521019</v>
      </c>
      <c r="L19" s="14">
        <v>-0.94161955034213096</v>
      </c>
      <c r="N19" s="14">
        <f t="shared" si="2"/>
        <v>0</v>
      </c>
      <c r="O19" s="14">
        <f t="shared" si="2"/>
        <v>22.783859322150047</v>
      </c>
      <c r="P19" s="14">
        <f t="shared" si="2"/>
        <v>0</v>
      </c>
      <c r="R19" s="14">
        <f t="shared" si="3"/>
        <v>11.937051295247558</v>
      </c>
      <c r="S19" s="14">
        <f t="shared" si="4"/>
        <v>16.414836147379098</v>
      </c>
      <c r="T19" s="14">
        <f t="shared" si="5"/>
        <v>1.7188018873399327</v>
      </c>
      <c r="V19" s="14">
        <f t="shared" si="6"/>
        <v>0.31383723363241012</v>
      </c>
      <c r="W19" s="14">
        <f t="shared" si="6"/>
        <v>0.3401478043049983</v>
      </c>
      <c r="X19" s="14">
        <f t="shared" si="6"/>
        <v>0.17934033286964196</v>
      </c>
      <c r="Y19" s="147"/>
      <c r="Z19" s="147">
        <f t="shared" si="7"/>
        <v>0.32699251896870418</v>
      </c>
      <c r="AA19" s="147">
        <f t="shared" si="8"/>
        <v>-0.31739443227724812</v>
      </c>
      <c r="AB19" s="147">
        <f t="shared" si="9"/>
        <v>-9.3874269258331339E-2</v>
      </c>
      <c r="AC19" s="147"/>
      <c r="AD19" s="147">
        <f t="shared" si="10"/>
        <v>0.32699251896870418</v>
      </c>
      <c r="AE19" s="147">
        <f t="shared" si="11"/>
        <v>-0.15869721613862406</v>
      </c>
      <c r="AF19" s="147">
        <f t="shared" si="12"/>
        <v>-9.3874269258331339E-2</v>
      </c>
    </row>
    <row r="20" spans="1:32" x14ac:dyDescent="0.25">
      <c r="A20" s="70" t="s">
        <v>65</v>
      </c>
      <c r="B20" s="50"/>
      <c r="C20" s="50"/>
      <c r="D20" s="50"/>
      <c r="F20" s="14">
        <f t="shared" si="0"/>
        <v>0</v>
      </c>
      <c r="G20" s="14">
        <f t="shared" si="1"/>
        <v>-0.50048875855327468</v>
      </c>
      <c r="H20" s="14">
        <f t="shared" si="1"/>
        <v>-0.50048875855327468</v>
      </c>
      <c r="J20" s="14">
        <f t="array" ref="J20:L20">MMULT(F20:H20,$F$2:$H$4)</f>
        <v>-0.73802072336265878</v>
      </c>
      <c r="K20" s="14">
        <v>0.36835972629521019</v>
      </c>
      <c r="L20" s="14">
        <v>-0.94161955034213096</v>
      </c>
      <c r="N20" s="14">
        <f t="shared" si="2"/>
        <v>0</v>
      </c>
      <c r="O20" s="14">
        <f t="shared" si="2"/>
        <v>22.783859322150047</v>
      </c>
      <c r="P20" s="14">
        <f t="shared" si="2"/>
        <v>0</v>
      </c>
      <c r="R20" s="14">
        <f t="shared" si="3"/>
        <v>11.937051295247558</v>
      </c>
      <c r="S20" s="14">
        <f t="shared" si="4"/>
        <v>16.414836147379098</v>
      </c>
      <c r="T20" s="14">
        <f t="shared" si="5"/>
        <v>1.7188018873399327</v>
      </c>
      <c r="V20" s="14">
        <f t="shared" si="6"/>
        <v>0.31383723363241012</v>
      </c>
      <c r="W20" s="14">
        <f t="shared" si="6"/>
        <v>0.3401478043049983</v>
      </c>
      <c r="X20" s="14">
        <f t="shared" si="6"/>
        <v>0.17934033286964196</v>
      </c>
      <c r="Y20" s="147"/>
      <c r="Z20" s="147">
        <f t="shared" si="7"/>
        <v>0.32699251896870418</v>
      </c>
      <c r="AA20" s="147">
        <f t="shared" si="8"/>
        <v>-0.31739443227724812</v>
      </c>
      <c r="AB20" s="147">
        <f t="shared" si="9"/>
        <v>-9.3874269258331339E-2</v>
      </c>
      <c r="AC20" s="147"/>
      <c r="AD20" s="147">
        <f t="shared" si="10"/>
        <v>0.32699251896870418</v>
      </c>
      <c r="AE20" s="147">
        <f t="shared" si="11"/>
        <v>-0.15869721613862406</v>
      </c>
      <c r="AF20" s="147">
        <f t="shared" si="12"/>
        <v>-9.3874269258331339E-2</v>
      </c>
    </row>
    <row r="21" spans="1:32" x14ac:dyDescent="0.25">
      <c r="A21" s="71" t="s">
        <v>54</v>
      </c>
      <c r="B21" s="50"/>
      <c r="C21" s="50"/>
      <c r="D21" s="50"/>
      <c r="F21" s="14">
        <f t="shared" si="0"/>
        <v>0</v>
      </c>
      <c r="G21" s="14">
        <f t="shared" si="1"/>
        <v>-0.50048875855327468</v>
      </c>
      <c r="H21" s="14">
        <f t="shared" si="1"/>
        <v>-0.50048875855327468</v>
      </c>
      <c r="J21" s="14">
        <f t="array" ref="J21:L21">MMULT(F21:H21,$F$2:$H$4)</f>
        <v>-0.73802072336265878</v>
      </c>
      <c r="K21" s="14">
        <v>0.36835972629521019</v>
      </c>
      <c r="L21" s="14">
        <v>-0.94161955034213096</v>
      </c>
      <c r="N21" s="14">
        <f t="shared" si="2"/>
        <v>0</v>
      </c>
      <c r="O21" s="14">
        <f t="shared" si="2"/>
        <v>22.783859322150047</v>
      </c>
      <c r="P21" s="14">
        <f t="shared" si="2"/>
        <v>0</v>
      </c>
      <c r="R21" s="14">
        <f t="shared" si="3"/>
        <v>11.937051295247558</v>
      </c>
      <c r="S21" s="14">
        <f t="shared" si="4"/>
        <v>16.414836147379098</v>
      </c>
      <c r="T21" s="14">
        <f t="shared" si="5"/>
        <v>1.7188018873399327</v>
      </c>
      <c r="V21" s="14">
        <f t="shared" si="6"/>
        <v>0.31383723363241012</v>
      </c>
      <c r="W21" s="14">
        <f t="shared" si="6"/>
        <v>0.3401478043049983</v>
      </c>
      <c r="X21" s="14">
        <f t="shared" si="6"/>
        <v>0.17934033286964196</v>
      </c>
      <c r="Y21" s="147"/>
      <c r="Z21" s="147">
        <f t="shared" si="7"/>
        <v>0.32699251896870418</v>
      </c>
      <c r="AA21" s="147">
        <f t="shared" si="8"/>
        <v>-0.31739443227724812</v>
      </c>
      <c r="AB21" s="147">
        <f t="shared" si="9"/>
        <v>-9.3874269258331339E-2</v>
      </c>
      <c r="AC21" s="147"/>
      <c r="AD21" s="147">
        <f t="shared" si="10"/>
        <v>0.32699251896870418</v>
      </c>
      <c r="AE21" s="147">
        <f t="shared" si="11"/>
        <v>-0.15869721613862406</v>
      </c>
      <c r="AF21" s="147">
        <f t="shared" si="12"/>
        <v>-9.3874269258331339E-2</v>
      </c>
    </row>
    <row r="22" spans="1:32" x14ac:dyDescent="0.25">
      <c r="A22" s="72" t="s">
        <v>55</v>
      </c>
      <c r="B22" s="50"/>
      <c r="C22" s="50"/>
      <c r="D22" s="50"/>
      <c r="F22" s="14">
        <f t="shared" si="0"/>
        <v>0</v>
      </c>
      <c r="G22" s="14">
        <f t="shared" si="1"/>
        <v>-0.50048875855327468</v>
      </c>
      <c r="H22" s="14">
        <f t="shared" si="1"/>
        <v>-0.50048875855327468</v>
      </c>
      <c r="J22" s="14">
        <f t="array" ref="J22:L22">MMULT(F22:H22,$F$2:$H$4)</f>
        <v>-0.73802072336265878</v>
      </c>
      <c r="K22" s="14">
        <v>0.36835972629521019</v>
      </c>
      <c r="L22" s="14">
        <v>-0.94161955034213096</v>
      </c>
      <c r="N22" s="14">
        <f t="shared" si="2"/>
        <v>0</v>
      </c>
      <c r="O22" s="14">
        <f t="shared" si="2"/>
        <v>22.783859322150047</v>
      </c>
      <c r="P22" s="14">
        <f t="shared" si="2"/>
        <v>0</v>
      </c>
      <c r="R22" s="14">
        <f t="shared" si="3"/>
        <v>11.937051295247558</v>
      </c>
      <c r="S22" s="14">
        <f t="shared" si="4"/>
        <v>16.414836147379098</v>
      </c>
      <c r="T22" s="14">
        <f t="shared" si="5"/>
        <v>1.7188018873399327</v>
      </c>
      <c r="V22" s="14">
        <f t="shared" si="6"/>
        <v>0.31383723363241012</v>
      </c>
      <c r="W22" s="14">
        <f t="shared" si="6"/>
        <v>0.3401478043049983</v>
      </c>
      <c r="X22" s="14">
        <f t="shared" si="6"/>
        <v>0.17934033286964196</v>
      </c>
      <c r="Y22" s="147"/>
      <c r="Z22" s="147">
        <f t="shared" si="7"/>
        <v>0.32699251896870418</v>
      </c>
      <c r="AA22" s="147">
        <f t="shared" si="8"/>
        <v>-0.31739443227724812</v>
      </c>
      <c r="AB22" s="147">
        <f t="shared" si="9"/>
        <v>-9.3874269258331339E-2</v>
      </c>
      <c r="AC22" s="147"/>
      <c r="AD22" s="147">
        <f t="shared" si="10"/>
        <v>0.32699251896870418</v>
      </c>
      <c r="AE22" s="147">
        <f t="shared" si="11"/>
        <v>-0.15869721613862406</v>
      </c>
      <c r="AF22" s="147">
        <f t="shared" si="12"/>
        <v>-9.3874269258331339E-2</v>
      </c>
    </row>
    <row r="23" spans="1:32" x14ac:dyDescent="0.25">
      <c r="A23" s="73" t="s">
        <v>56</v>
      </c>
      <c r="B23" s="50"/>
      <c r="C23" s="50"/>
      <c r="D23" s="50"/>
      <c r="F23" s="14">
        <f t="shared" si="0"/>
        <v>0</v>
      </c>
      <c r="G23" s="14">
        <f t="shared" si="1"/>
        <v>-0.50048875855327468</v>
      </c>
      <c r="H23" s="14">
        <f t="shared" si="1"/>
        <v>-0.50048875855327468</v>
      </c>
      <c r="J23" s="14">
        <f t="array" ref="J23:L23">MMULT(F23:H23,$F$2:$H$4)</f>
        <v>-0.73802072336265878</v>
      </c>
      <c r="K23" s="14">
        <v>0.36835972629521019</v>
      </c>
      <c r="L23" s="14">
        <v>-0.94161955034213096</v>
      </c>
      <c r="N23" s="14">
        <f t="shared" si="2"/>
        <v>0</v>
      </c>
      <c r="O23" s="14">
        <f t="shared" si="2"/>
        <v>22.783859322150047</v>
      </c>
      <c r="P23" s="14">
        <f t="shared" si="2"/>
        <v>0</v>
      </c>
      <c r="R23" s="14">
        <f t="shared" si="3"/>
        <v>11.937051295247558</v>
      </c>
      <c r="S23" s="14">
        <f t="shared" si="4"/>
        <v>16.414836147379098</v>
      </c>
      <c r="T23" s="14">
        <f t="shared" si="5"/>
        <v>1.7188018873399327</v>
      </c>
      <c r="V23" s="14">
        <f t="shared" si="6"/>
        <v>0.31383723363241012</v>
      </c>
      <c r="W23" s="14">
        <f t="shared" si="6"/>
        <v>0.3401478043049983</v>
      </c>
      <c r="X23" s="14">
        <f t="shared" si="6"/>
        <v>0.17934033286964196</v>
      </c>
      <c r="Y23" s="147"/>
      <c r="Z23" s="147">
        <f t="shared" si="7"/>
        <v>0.32699251896870418</v>
      </c>
      <c r="AA23" s="147">
        <f t="shared" si="8"/>
        <v>-0.31739443227724812</v>
      </c>
      <c r="AB23" s="147">
        <f t="shared" si="9"/>
        <v>-9.3874269258331339E-2</v>
      </c>
      <c r="AC23" s="147"/>
      <c r="AD23" s="147">
        <f t="shared" si="10"/>
        <v>0.32699251896870418</v>
      </c>
      <c r="AE23" s="147">
        <f t="shared" si="11"/>
        <v>-0.15869721613862406</v>
      </c>
      <c r="AF23" s="147">
        <f t="shared" si="12"/>
        <v>-9.3874269258331339E-2</v>
      </c>
    </row>
    <row r="24" spans="1:32" x14ac:dyDescent="0.25">
      <c r="A24" s="74" t="s">
        <v>57</v>
      </c>
      <c r="B24" s="50"/>
      <c r="C24" s="50"/>
      <c r="D24" s="50"/>
      <c r="F24" s="14">
        <f t="shared" si="0"/>
        <v>0</v>
      </c>
      <c r="G24" s="14">
        <f t="shared" si="1"/>
        <v>-0.50048875855327468</v>
      </c>
      <c r="H24" s="14">
        <f t="shared" si="1"/>
        <v>-0.50048875855327468</v>
      </c>
      <c r="J24" s="14">
        <f t="array" ref="J24:L24">MMULT(F24:H24,$F$2:$H$4)</f>
        <v>-0.73802072336265878</v>
      </c>
      <c r="K24" s="14">
        <v>0.36835972629521019</v>
      </c>
      <c r="L24" s="14">
        <v>-0.94161955034213096</v>
      </c>
      <c r="N24" s="14">
        <f t="shared" si="2"/>
        <v>0</v>
      </c>
      <c r="O24" s="14">
        <f t="shared" si="2"/>
        <v>22.783859322150047</v>
      </c>
      <c r="P24" s="14">
        <f t="shared" si="2"/>
        <v>0</v>
      </c>
      <c r="R24" s="14">
        <f t="shared" si="3"/>
        <v>11.937051295247558</v>
      </c>
      <c r="S24" s="14">
        <f t="shared" si="4"/>
        <v>16.414836147379098</v>
      </c>
      <c r="T24" s="14">
        <f t="shared" si="5"/>
        <v>1.7188018873399327</v>
      </c>
      <c r="V24" s="14">
        <f t="shared" si="6"/>
        <v>0.31383723363241012</v>
      </c>
      <c r="W24" s="14">
        <f t="shared" si="6"/>
        <v>0.3401478043049983</v>
      </c>
      <c r="X24" s="14">
        <f t="shared" si="6"/>
        <v>0.17934033286964196</v>
      </c>
      <c r="Y24" s="147"/>
      <c r="Z24" s="147">
        <f t="shared" si="7"/>
        <v>0.32699251896870418</v>
      </c>
      <c r="AA24" s="147">
        <f t="shared" si="8"/>
        <v>-0.31739443227724812</v>
      </c>
      <c r="AB24" s="147">
        <f t="shared" si="9"/>
        <v>-9.3874269258331339E-2</v>
      </c>
      <c r="AC24" s="147"/>
      <c r="AD24" s="147">
        <f t="shared" si="10"/>
        <v>0.32699251896870418</v>
      </c>
      <c r="AE24" s="147">
        <f t="shared" si="11"/>
        <v>-0.15869721613862406</v>
      </c>
      <c r="AF24" s="147">
        <f t="shared" si="12"/>
        <v>-9.3874269258331339E-2</v>
      </c>
    </row>
    <row r="25" spans="1:32" x14ac:dyDescent="0.25">
      <c r="A25" s="75" t="s">
        <v>58</v>
      </c>
      <c r="B25" s="50"/>
      <c r="C25" s="50"/>
      <c r="D25" s="50"/>
      <c r="F25" s="14">
        <f t="shared" si="0"/>
        <v>0</v>
      </c>
      <c r="G25" s="14">
        <f t="shared" si="1"/>
        <v>-0.50048875855327468</v>
      </c>
      <c r="H25" s="14">
        <f t="shared" si="1"/>
        <v>-0.50048875855327468</v>
      </c>
      <c r="J25" s="14">
        <f t="array" ref="J25:L25">MMULT(F25:H25,$F$2:$H$4)</f>
        <v>-0.73802072336265878</v>
      </c>
      <c r="K25" s="14">
        <v>0.36835972629521019</v>
      </c>
      <c r="L25" s="14">
        <v>-0.94161955034213096</v>
      </c>
      <c r="N25" s="14">
        <f t="shared" si="2"/>
        <v>0</v>
      </c>
      <c r="O25" s="14">
        <f t="shared" si="2"/>
        <v>22.783859322150047</v>
      </c>
      <c r="P25" s="14">
        <f t="shared" si="2"/>
        <v>0</v>
      </c>
      <c r="R25" s="14">
        <f t="shared" si="3"/>
        <v>11.937051295247558</v>
      </c>
      <c r="S25" s="14">
        <f t="shared" si="4"/>
        <v>16.414836147379098</v>
      </c>
      <c r="T25" s="14">
        <f t="shared" si="5"/>
        <v>1.7188018873399327</v>
      </c>
      <c r="V25" s="14">
        <f t="shared" si="6"/>
        <v>0.31383723363241012</v>
      </c>
      <c r="W25" s="14">
        <f t="shared" si="6"/>
        <v>0.3401478043049983</v>
      </c>
      <c r="X25" s="14">
        <f t="shared" si="6"/>
        <v>0.17934033286964196</v>
      </c>
      <c r="Y25" s="147"/>
      <c r="Z25" s="147">
        <f t="shared" si="7"/>
        <v>0.32699251896870418</v>
      </c>
      <c r="AA25" s="147">
        <f t="shared" si="8"/>
        <v>-0.31739443227724812</v>
      </c>
      <c r="AB25" s="147">
        <f t="shared" si="9"/>
        <v>-9.3874269258331339E-2</v>
      </c>
      <c r="AC25" s="147"/>
      <c r="AD25" s="147">
        <f t="shared" si="10"/>
        <v>0.32699251896870418</v>
      </c>
      <c r="AE25" s="147">
        <f t="shared" si="11"/>
        <v>-0.15869721613862406</v>
      </c>
      <c r="AF25" s="147">
        <f t="shared" si="12"/>
        <v>-9.3874269258331339E-2</v>
      </c>
    </row>
    <row r="26" spans="1:32" x14ac:dyDescent="0.25">
      <c r="A26" s="76" t="s">
        <v>59</v>
      </c>
      <c r="B26" s="50"/>
      <c r="C26" s="50"/>
      <c r="D26" s="50"/>
      <c r="F26" s="14">
        <f t="shared" si="0"/>
        <v>0</v>
      </c>
      <c r="G26" s="14">
        <f t="shared" si="1"/>
        <v>-0.50048875855327468</v>
      </c>
      <c r="H26" s="14">
        <f t="shared" si="1"/>
        <v>-0.50048875855327468</v>
      </c>
      <c r="J26" s="14">
        <f t="array" ref="J26:L26">MMULT(F26:H26,$F$2:$H$4)</f>
        <v>-0.73802072336265878</v>
      </c>
      <c r="K26" s="14">
        <v>0.36835972629521019</v>
      </c>
      <c r="L26" s="14">
        <v>-0.94161955034213096</v>
      </c>
      <c r="N26" s="14">
        <f t="shared" si="2"/>
        <v>0</v>
      </c>
      <c r="O26" s="14">
        <f t="shared" si="2"/>
        <v>22.783859322150047</v>
      </c>
      <c r="P26" s="14">
        <f t="shared" si="2"/>
        <v>0</v>
      </c>
      <c r="R26" s="14">
        <f t="shared" si="3"/>
        <v>11.937051295247558</v>
      </c>
      <c r="S26" s="14">
        <f t="shared" si="4"/>
        <v>16.414836147379098</v>
      </c>
      <c r="T26" s="14">
        <f t="shared" si="5"/>
        <v>1.7188018873399327</v>
      </c>
      <c r="V26" s="14">
        <f t="shared" si="6"/>
        <v>0.31383723363241012</v>
      </c>
      <c r="W26" s="14">
        <f t="shared" si="6"/>
        <v>0.3401478043049983</v>
      </c>
      <c r="X26" s="14">
        <f t="shared" si="6"/>
        <v>0.17934033286964196</v>
      </c>
      <c r="Y26" s="147"/>
      <c r="Z26" s="147">
        <f t="shared" si="7"/>
        <v>0.32699251896870418</v>
      </c>
      <c r="AA26" s="147">
        <f t="shared" si="8"/>
        <v>-0.31739443227724812</v>
      </c>
      <c r="AB26" s="147">
        <f t="shared" si="9"/>
        <v>-9.3874269258331339E-2</v>
      </c>
      <c r="AC26" s="147"/>
      <c r="AD26" s="147">
        <f t="shared" si="10"/>
        <v>0.32699251896870418</v>
      </c>
      <c r="AE26" s="147">
        <f t="shared" si="11"/>
        <v>-0.15869721613862406</v>
      </c>
      <c r="AF26" s="147">
        <f t="shared" si="12"/>
        <v>-9.3874269258331339E-2</v>
      </c>
    </row>
    <row r="27" spans="1:32" x14ac:dyDescent="0.25">
      <c r="A27" s="77" t="s">
        <v>60</v>
      </c>
      <c r="B27" s="50"/>
      <c r="C27" s="50"/>
      <c r="D27" s="50"/>
      <c r="F27" s="14">
        <f t="shared" si="0"/>
        <v>0</v>
      </c>
      <c r="G27" s="14">
        <f t="shared" si="1"/>
        <v>-0.50048875855327468</v>
      </c>
      <c r="H27" s="14">
        <f t="shared" si="1"/>
        <v>-0.50048875855327468</v>
      </c>
      <c r="J27" s="14">
        <f t="array" ref="J27:L27">MMULT(F27:H27,$F$2:$H$4)</f>
        <v>-0.73802072336265878</v>
      </c>
      <c r="K27" s="14">
        <v>0.36835972629521019</v>
      </c>
      <c r="L27" s="14">
        <v>-0.94161955034213096</v>
      </c>
      <c r="N27" s="14">
        <f t="shared" si="2"/>
        <v>0</v>
      </c>
      <c r="O27" s="14">
        <f t="shared" si="2"/>
        <v>22.783859322150047</v>
      </c>
      <c r="P27" s="14">
        <f t="shared" si="2"/>
        <v>0</v>
      </c>
      <c r="R27" s="14">
        <f t="shared" si="3"/>
        <v>11.937051295247558</v>
      </c>
      <c r="S27" s="14">
        <f t="shared" si="4"/>
        <v>16.414836147379098</v>
      </c>
      <c r="T27" s="14">
        <f t="shared" si="5"/>
        <v>1.7188018873399327</v>
      </c>
      <c r="V27" s="14">
        <f t="shared" si="6"/>
        <v>0.31383723363241012</v>
      </c>
      <c r="W27" s="14">
        <f t="shared" si="6"/>
        <v>0.3401478043049983</v>
      </c>
      <c r="X27" s="14">
        <f t="shared" si="6"/>
        <v>0.17934033286964196</v>
      </c>
      <c r="Y27" s="147"/>
      <c r="Z27" s="147">
        <f t="shared" si="7"/>
        <v>0.32699251896870418</v>
      </c>
      <c r="AA27" s="147">
        <f t="shared" si="8"/>
        <v>-0.31739443227724812</v>
      </c>
      <c r="AB27" s="147">
        <f t="shared" si="9"/>
        <v>-9.3874269258331339E-2</v>
      </c>
      <c r="AC27" s="147"/>
      <c r="AD27" s="147">
        <f t="shared" si="10"/>
        <v>0.32699251896870418</v>
      </c>
      <c r="AE27" s="147">
        <f t="shared" si="11"/>
        <v>-0.15869721613862406</v>
      </c>
      <c r="AF27" s="147">
        <f t="shared" si="12"/>
        <v>-9.3874269258331339E-2</v>
      </c>
    </row>
    <row r="28" spans="1:32" x14ac:dyDescent="0.25">
      <c r="A28" s="78" t="s">
        <v>61</v>
      </c>
      <c r="B28" s="50"/>
      <c r="C28" s="50"/>
      <c r="D28" s="50"/>
      <c r="F28" s="14">
        <f t="shared" si="0"/>
        <v>0</v>
      </c>
      <c r="G28" s="14">
        <f t="shared" si="1"/>
        <v>-0.50048875855327468</v>
      </c>
      <c r="H28" s="14">
        <f t="shared" si="1"/>
        <v>-0.50048875855327468</v>
      </c>
      <c r="J28" s="14">
        <f t="array" ref="J28:L28">MMULT(F28:H28,$F$2:$H$4)</f>
        <v>-0.73802072336265878</v>
      </c>
      <c r="K28" s="14">
        <v>0.36835972629521019</v>
      </c>
      <c r="L28" s="14">
        <v>-0.94161955034213096</v>
      </c>
      <c r="N28" s="14">
        <f t="shared" si="2"/>
        <v>0</v>
      </c>
      <c r="O28" s="14">
        <f t="shared" si="2"/>
        <v>22.783859322150047</v>
      </c>
      <c r="P28" s="14">
        <f t="shared" si="2"/>
        <v>0</v>
      </c>
      <c r="R28" s="14">
        <f t="shared" si="3"/>
        <v>11.937051295247558</v>
      </c>
      <c r="S28" s="14">
        <f t="shared" si="4"/>
        <v>16.414836147379098</v>
      </c>
      <c r="T28" s="14">
        <f t="shared" si="5"/>
        <v>1.7188018873399327</v>
      </c>
      <c r="V28" s="14">
        <f t="shared" si="6"/>
        <v>0.31383723363241012</v>
      </c>
      <c r="W28" s="14">
        <f t="shared" si="6"/>
        <v>0.3401478043049983</v>
      </c>
      <c r="X28" s="14">
        <f t="shared" si="6"/>
        <v>0.17934033286964196</v>
      </c>
      <c r="Y28" s="147"/>
      <c r="Z28" s="147">
        <f t="shared" si="7"/>
        <v>0.32699251896870418</v>
      </c>
      <c r="AA28" s="147">
        <f t="shared" si="8"/>
        <v>-0.31739443227724812</v>
      </c>
      <c r="AB28" s="147">
        <f t="shared" si="9"/>
        <v>-9.3874269258331339E-2</v>
      </c>
      <c r="AC28" s="147"/>
      <c r="AD28" s="147">
        <f t="shared" si="10"/>
        <v>0.32699251896870418</v>
      </c>
      <c r="AE28" s="147">
        <f t="shared" si="11"/>
        <v>-0.15869721613862406</v>
      </c>
      <c r="AF28" s="147">
        <f t="shared" si="12"/>
        <v>-9.3874269258331339E-2</v>
      </c>
    </row>
    <row r="29" spans="1:32" x14ac:dyDescent="0.25">
      <c r="A29" s="79" t="s">
        <v>62</v>
      </c>
      <c r="B29" s="50"/>
      <c r="C29" s="50"/>
      <c r="D29" s="50"/>
      <c r="F29" s="14">
        <f t="shared" si="0"/>
        <v>0</v>
      </c>
      <c r="G29" s="14">
        <f t="shared" si="1"/>
        <v>-0.50048875855327468</v>
      </c>
      <c r="H29" s="14">
        <f t="shared" si="1"/>
        <v>-0.50048875855327468</v>
      </c>
      <c r="J29" s="14">
        <f t="array" ref="J29:L29">MMULT(F29:H29,$F$2:$H$4)</f>
        <v>-0.73802072336265878</v>
      </c>
      <c r="K29" s="14">
        <v>0.36835972629521019</v>
      </c>
      <c r="L29" s="14">
        <v>-0.94161955034213096</v>
      </c>
      <c r="N29" s="14">
        <f t="shared" si="2"/>
        <v>0</v>
      </c>
      <c r="O29" s="14">
        <f t="shared" si="2"/>
        <v>22.783859322150047</v>
      </c>
      <c r="P29" s="14">
        <f t="shared" si="2"/>
        <v>0</v>
      </c>
      <c r="R29" s="14">
        <f t="shared" si="3"/>
        <v>11.937051295247558</v>
      </c>
      <c r="S29" s="14">
        <f t="shared" si="4"/>
        <v>16.414836147379098</v>
      </c>
      <c r="T29" s="14">
        <f t="shared" si="5"/>
        <v>1.7188018873399327</v>
      </c>
      <c r="V29" s="14">
        <f t="shared" si="6"/>
        <v>0.31383723363241012</v>
      </c>
      <c r="W29" s="14">
        <f t="shared" si="6"/>
        <v>0.3401478043049983</v>
      </c>
      <c r="X29" s="14">
        <f t="shared" si="6"/>
        <v>0.17934033286964196</v>
      </c>
      <c r="Y29" s="147"/>
      <c r="Z29" s="147">
        <f t="shared" si="7"/>
        <v>0.32699251896870418</v>
      </c>
      <c r="AA29" s="147">
        <f t="shared" si="8"/>
        <v>-0.31739443227724812</v>
      </c>
      <c r="AB29" s="147">
        <f t="shared" si="9"/>
        <v>-9.3874269258331339E-2</v>
      </c>
      <c r="AC29" s="147"/>
      <c r="AD29" s="147">
        <f t="shared" si="10"/>
        <v>0.32699251896870418</v>
      </c>
      <c r="AE29" s="147">
        <f t="shared" si="11"/>
        <v>-0.15869721613862406</v>
      </c>
      <c r="AF29" s="147">
        <f t="shared" si="12"/>
        <v>-9.3874269258331339E-2</v>
      </c>
    </row>
    <row r="30" spans="1:32" x14ac:dyDescent="0.25">
      <c r="A30" s="80" t="s">
        <v>63</v>
      </c>
      <c r="B30" s="50"/>
      <c r="C30" s="50"/>
      <c r="D30" s="50"/>
      <c r="F30" s="14">
        <f t="shared" si="0"/>
        <v>0</v>
      </c>
      <c r="G30" s="14">
        <f t="shared" si="1"/>
        <v>-0.50048875855327468</v>
      </c>
      <c r="H30" s="14">
        <f t="shared" si="1"/>
        <v>-0.50048875855327468</v>
      </c>
      <c r="J30" s="14">
        <f t="array" ref="J30:L30">MMULT(F30:H30,$F$2:$H$4)</f>
        <v>-0.73802072336265878</v>
      </c>
      <c r="K30" s="14">
        <v>0.36835972629521019</v>
      </c>
      <c r="L30" s="14">
        <v>-0.94161955034213096</v>
      </c>
      <c r="N30" s="14">
        <f t="shared" si="2"/>
        <v>0</v>
      </c>
      <c r="O30" s="14">
        <f t="shared" si="2"/>
        <v>22.783859322150047</v>
      </c>
      <c r="P30" s="14">
        <f t="shared" si="2"/>
        <v>0</v>
      </c>
      <c r="R30" s="14">
        <f t="shared" si="3"/>
        <v>11.937051295247558</v>
      </c>
      <c r="S30" s="14">
        <f t="shared" si="4"/>
        <v>16.414836147379098</v>
      </c>
      <c r="T30" s="14">
        <f t="shared" si="5"/>
        <v>1.7188018873399327</v>
      </c>
      <c r="V30" s="14">
        <f t="shared" si="6"/>
        <v>0.31383723363241012</v>
      </c>
      <c r="W30" s="14">
        <f t="shared" si="6"/>
        <v>0.3401478043049983</v>
      </c>
      <c r="X30" s="14">
        <f t="shared" si="6"/>
        <v>0.17934033286964196</v>
      </c>
      <c r="Y30" s="147"/>
      <c r="Z30" s="147">
        <f t="shared" si="7"/>
        <v>0.32699251896870418</v>
      </c>
      <c r="AA30" s="147">
        <f t="shared" si="8"/>
        <v>-0.31739443227724812</v>
      </c>
      <c r="AB30" s="147">
        <f t="shared" si="9"/>
        <v>-9.3874269258331339E-2</v>
      </c>
      <c r="AC30" s="147"/>
      <c r="AD30" s="147">
        <f t="shared" si="10"/>
        <v>0.32699251896870418</v>
      </c>
      <c r="AE30" s="147">
        <f t="shared" si="11"/>
        <v>-0.15869721613862406</v>
      </c>
      <c r="AF30" s="147">
        <f t="shared" si="12"/>
        <v>-9.3874269258331339E-2</v>
      </c>
    </row>
    <row r="31" spans="1:32" x14ac:dyDescent="0.25">
      <c r="A31" s="48" t="s">
        <v>64</v>
      </c>
      <c r="B31" s="50"/>
      <c r="C31" s="50"/>
      <c r="D31" s="50"/>
      <c r="F31" s="14">
        <f t="shared" si="0"/>
        <v>0</v>
      </c>
      <c r="G31" s="14">
        <f t="shared" si="1"/>
        <v>-0.50048875855327468</v>
      </c>
      <c r="H31" s="14">
        <f t="shared" si="1"/>
        <v>-0.50048875855327468</v>
      </c>
      <c r="J31" s="14">
        <f t="array" ref="J31:L31">MMULT(F31:H31,$F$2:$H$4)</f>
        <v>-0.73802072336265878</v>
      </c>
      <c r="K31" s="14">
        <v>0.36835972629521019</v>
      </c>
      <c r="L31" s="14">
        <v>-0.94161955034213096</v>
      </c>
      <c r="N31" s="14">
        <f t="shared" si="2"/>
        <v>0</v>
      </c>
      <c r="O31" s="14">
        <f t="shared" si="2"/>
        <v>22.783859322150047</v>
      </c>
      <c r="P31" s="14">
        <f t="shared" si="2"/>
        <v>0</v>
      </c>
      <c r="R31" s="14">
        <f t="shared" si="3"/>
        <v>11.937051295247558</v>
      </c>
      <c r="S31" s="14">
        <f t="shared" si="4"/>
        <v>16.414836147379098</v>
      </c>
      <c r="T31" s="14">
        <f t="shared" si="5"/>
        <v>1.7188018873399327</v>
      </c>
      <c r="V31" s="14">
        <f t="shared" si="6"/>
        <v>0.31383723363241012</v>
      </c>
      <c r="W31" s="14">
        <f t="shared" si="6"/>
        <v>0.3401478043049983</v>
      </c>
      <c r="X31" s="14">
        <f t="shared" si="6"/>
        <v>0.17934033286964196</v>
      </c>
      <c r="Y31" s="147"/>
      <c r="Z31" s="147">
        <f t="shared" si="7"/>
        <v>0.32699251896870418</v>
      </c>
      <c r="AA31" s="147">
        <f t="shared" si="8"/>
        <v>-0.31739443227724812</v>
      </c>
      <c r="AB31" s="147">
        <f t="shared" si="9"/>
        <v>-9.3874269258331339E-2</v>
      </c>
      <c r="AC31" s="147"/>
      <c r="AD31" s="147">
        <f t="shared" si="10"/>
        <v>0.32699251896870418</v>
      </c>
      <c r="AE31" s="147">
        <f t="shared" si="11"/>
        <v>-0.15869721613862406</v>
      </c>
      <c r="AF31" s="147">
        <f t="shared" si="12"/>
        <v>-9.3874269258331339E-2</v>
      </c>
    </row>
    <row r="32" spans="1:32" ht="20" x14ac:dyDescent="0.25">
      <c r="A32" s="117" t="s">
        <v>145</v>
      </c>
      <c r="B32" s="50"/>
      <c r="C32" s="50"/>
      <c r="D32" s="50"/>
      <c r="F32" s="14">
        <f t="shared" si="0"/>
        <v>0</v>
      </c>
      <c r="G32" s="14">
        <f t="shared" si="1"/>
        <v>-0.50048875855327468</v>
      </c>
      <c r="H32" s="14">
        <f t="shared" si="1"/>
        <v>-0.50048875855327468</v>
      </c>
      <c r="J32" s="14">
        <f t="array" ref="J32:L32">MMULT(F32:H32,$F$2:$H$4)</f>
        <v>-0.73802072336265878</v>
      </c>
      <c r="K32" s="14">
        <v>0.36835972629521019</v>
      </c>
      <c r="L32" s="14">
        <v>-0.94161955034213096</v>
      </c>
      <c r="N32" s="14">
        <f t="shared" si="2"/>
        <v>0</v>
      </c>
      <c r="O32" s="14">
        <f t="shared" si="2"/>
        <v>22.783859322150047</v>
      </c>
      <c r="P32" s="14">
        <f t="shared" si="2"/>
        <v>0</v>
      </c>
      <c r="R32" s="14">
        <f t="shared" si="3"/>
        <v>11.937051295247558</v>
      </c>
      <c r="S32" s="14">
        <f t="shared" si="4"/>
        <v>16.414836147379098</v>
      </c>
      <c r="T32" s="14">
        <f t="shared" si="5"/>
        <v>1.7188018873399327</v>
      </c>
      <c r="V32" s="14">
        <f t="shared" si="6"/>
        <v>0.31383723363241012</v>
      </c>
      <c r="W32" s="14">
        <f t="shared" si="6"/>
        <v>0.3401478043049983</v>
      </c>
      <c r="X32" s="14">
        <f t="shared" si="6"/>
        <v>0.17934033286964196</v>
      </c>
      <c r="Y32" s="147"/>
      <c r="Z32" s="147">
        <f t="shared" si="7"/>
        <v>0.32699251896870418</v>
      </c>
      <c r="AA32" s="147">
        <f t="shared" si="8"/>
        <v>-0.31739443227724812</v>
      </c>
      <c r="AB32" s="147">
        <f t="shared" si="9"/>
        <v>-9.3874269258331339E-2</v>
      </c>
      <c r="AC32" s="147"/>
      <c r="AD32" s="147">
        <f t="shared" si="10"/>
        <v>0.32699251896870418</v>
      </c>
      <c r="AE32" s="147">
        <f t="shared" si="11"/>
        <v>-0.15869721613862406</v>
      </c>
      <c r="AF32" s="147">
        <f t="shared" si="12"/>
        <v>-9.3874269258331339E-2</v>
      </c>
    </row>
    <row r="33" spans="1:32" ht="20" x14ac:dyDescent="0.25">
      <c r="A33" s="116" t="s">
        <v>146</v>
      </c>
      <c r="B33" s="50"/>
      <c r="C33" s="50"/>
      <c r="D33" s="50"/>
      <c r="F33" s="14">
        <f t="shared" si="0"/>
        <v>0</v>
      </c>
      <c r="G33" s="14">
        <f t="shared" si="1"/>
        <v>-0.50048875855327468</v>
      </c>
      <c r="H33" s="14">
        <f t="shared" si="1"/>
        <v>-0.50048875855327468</v>
      </c>
      <c r="J33" s="14">
        <f t="array" ref="J33:L33">MMULT(F33:H33,$F$2:$H$4)</f>
        <v>-0.73802072336265878</v>
      </c>
      <c r="K33" s="14">
        <v>0.36835972629521019</v>
      </c>
      <c r="L33" s="14">
        <v>-0.94161955034213096</v>
      </c>
      <c r="N33" s="14">
        <f t="shared" si="2"/>
        <v>0</v>
      </c>
      <c r="O33" s="14">
        <f t="shared" si="2"/>
        <v>22.783859322150047</v>
      </c>
      <c r="P33" s="14">
        <f t="shared" si="2"/>
        <v>0</v>
      </c>
      <c r="R33" s="14">
        <f t="shared" si="3"/>
        <v>11.937051295247558</v>
      </c>
      <c r="S33" s="14">
        <f t="shared" si="4"/>
        <v>16.414836147379098</v>
      </c>
      <c r="T33" s="14">
        <f t="shared" si="5"/>
        <v>1.7188018873399327</v>
      </c>
      <c r="V33" s="14">
        <f t="shared" si="6"/>
        <v>0.31383723363241012</v>
      </c>
      <c r="W33" s="14">
        <f t="shared" si="6"/>
        <v>0.3401478043049983</v>
      </c>
      <c r="X33" s="14">
        <f t="shared" si="6"/>
        <v>0.17934033286964196</v>
      </c>
      <c r="Y33" s="147"/>
      <c r="Z33" s="147">
        <f t="shared" si="7"/>
        <v>0.32699251896870418</v>
      </c>
      <c r="AA33" s="147">
        <f t="shared" si="8"/>
        <v>-0.31739443227724812</v>
      </c>
      <c r="AB33" s="147">
        <f t="shared" si="9"/>
        <v>-9.3874269258331339E-2</v>
      </c>
      <c r="AC33" s="147"/>
      <c r="AD33" s="147">
        <f t="shared" si="10"/>
        <v>0.32699251896870418</v>
      </c>
      <c r="AE33" s="147">
        <f t="shared" si="11"/>
        <v>-0.15869721613862406</v>
      </c>
      <c r="AF33" s="147">
        <f t="shared" si="12"/>
        <v>-9.3874269258331339E-2</v>
      </c>
    </row>
    <row r="34" spans="1:32" ht="20" x14ac:dyDescent="0.25">
      <c r="A34" s="115" t="s">
        <v>147</v>
      </c>
      <c r="B34" s="50"/>
      <c r="C34" s="50"/>
      <c r="D34" s="50"/>
      <c r="F34" s="14">
        <f t="shared" si="0"/>
        <v>0</v>
      </c>
      <c r="G34" s="14">
        <f t="shared" si="1"/>
        <v>-0.50048875855327468</v>
      </c>
      <c r="H34" s="14">
        <f t="shared" si="1"/>
        <v>-0.50048875855327468</v>
      </c>
      <c r="J34" s="14">
        <f t="array" ref="J34:L34">MMULT(F34:H34,$F$2:$H$4)</f>
        <v>-0.73802072336265878</v>
      </c>
      <c r="K34" s="14">
        <v>0.36835972629521019</v>
      </c>
      <c r="L34" s="14">
        <v>-0.94161955034213096</v>
      </c>
      <c r="N34" s="14">
        <f t="shared" si="2"/>
        <v>0</v>
      </c>
      <c r="O34" s="14">
        <f t="shared" si="2"/>
        <v>22.783859322150047</v>
      </c>
      <c r="P34" s="14">
        <f t="shared" si="2"/>
        <v>0</v>
      </c>
      <c r="R34" s="14">
        <f t="shared" si="3"/>
        <v>11.937051295247558</v>
      </c>
      <c r="S34" s="14">
        <f t="shared" si="4"/>
        <v>16.414836147379098</v>
      </c>
      <c r="T34" s="14">
        <f t="shared" si="5"/>
        <v>1.7188018873399327</v>
      </c>
      <c r="V34" s="14">
        <f t="shared" si="6"/>
        <v>0.31383723363241012</v>
      </c>
      <c r="W34" s="14">
        <f t="shared" si="6"/>
        <v>0.3401478043049983</v>
      </c>
      <c r="X34" s="14">
        <f t="shared" si="6"/>
        <v>0.17934033286964196</v>
      </c>
      <c r="Y34" s="147"/>
      <c r="Z34" s="147">
        <f t="shared" si="7"/>
        <v>0.32699251896870418</v>
      </c>
      <c r="AA34" s="147">
        <f t="shared" si="8"/>
        <v>-0.31739443227724812</v>
      </c>
      <c r="AB34" s="147">
        <f t="shared" si="9"/>
        <v>-9.3874269258331339E-2</v>
      </c>
      <c r="AC34" s="147"/>
      <c r="AD34" s="147">
        <f t="shared" si="10"/>
        <v>0.32699251896870418</v>
      </c>
      <c r="AE34" s="147">
        <f t="shared" si="11"/>
        <v>-0.15869721613862406</v>
      </c>
      <c r="AF34" s="147">
        <f t="shared" si="12"/>
        <v>-9.3874269258331339E-2</v>
      </c>
    </row>
    <row r="35" spans="1:32" ht="20" x14ac:dyDescent="0.25">
      <c r="A35" s="114" t="s">
        <v>148</v>
      </c>
      <c r="B35" s="50"/>
      <c r="C35" s="50"/>
      <c r="D35" s="50"/>
      <c r="F35" s="14">
        <f t="shared" si="0"/>
        <v>0</v>
      </c>
      <c r="G35" s="14">
        <f t="shared" si="1"/>
        <v>-0.50048875855327468</v>
      </c>
      <c r="H35" s="14">
        <f t="shared" si="1"/>
        <v>-0.50048875855327468</v>
      </c>
      <c r="J35" s="14">
        <f t="array" ref="J35:L35">MMULT(F35:H35,$F$2:$H$4)</f>
        <v>-0.73802072336265878</v>
      </c>
      <c r="K35" s="14">
        <v>0.36835972629521019</v>
      </c>
      <c r="L35" s="14">
        <v>-0.94161955034213096</v>
      </c>
      <c r="N35" s="14">
        <f t="shared" si="2"/>
        <v>0</v>
      </c>
      <c r="O35" s="14">
        <f t="shared" si="2"/>
        <v>22.783859322150047</v>
      </c>
      <c r="P35" s="14">
        <f t="shared" si="2"/>
        <v>0</v>
      </c>
      <c r="R35" s="14">
        <f t="shared" si="3"/>
        <v>11.937051295247558</v>
      </c>
      <c r="S35" s="14">
        <f t="shared" si="4"/>
        <v>16.414836147379098</v>
      </c>
      <c r="T35" s="14">
        <f t="shared" si="5"/>
        <v>1.7188018873399327</v>
      </c>
      <c r="V35" s="14">
        <f t="shared" si="6"/>
        <v>0.31383723363241012</v>
      </c>
      <c r="W35" s="14">
        <f t="shared" si="6"/>
        <v>0.3401478043049983</v>
      </c>
      <c r="X35" s="14">
        <f t="shared" si="6"/>
        <v>0.17934033286964196</v>
      </c>
      <c r="Y35" s="147"/>
      <c r="Z35" s="147">
        <f t="shared" si="7"/>
        <v>0.32699251896870418</v>
      </c>
      <c r="AA35" s="147">
        <f t="shared" si="8"/>
        <v>-0.31739443227724812</v>
      </c>
      <c r="AB35" s="147">
        <f t="shared" si="9"/>
        <v>-9.3874269258331339E-2</v>
      </c>
      <c r="AC35" s="147"/>
      <c r="AD35" s="147">
        <f t="shared" si="10"/>
        <v>0.32699251896870418</v>
      </c>
      <c r="AE35" s="147">
        <f t="shared" si="11"/>
        <v>-0.15869721613862406</v>
      </c>
      <c r="AF35" s="147">
        <f t="shared" si="12"/>
        <v>-9.3874269258331339E-2</v>
      </c>
    </row>
    <row r="36" spans="1:32" ht="20" x14ac:dyDescent="0.25">
      <c r="A36" s="120" t="s">
        <v>149</v>
      </c>
      <c r="B36" s="50"/>
      <c r="C36" s="50"/>
      <c r="D36" s="50"/>
      <c r="F36" s="14">
        <f t="shared" si="0"/>
        <v>0</v>
      </c>
      <c r="G36" s="14">
        <f t="shared" si="1"/>
        <v>-0.50048875855327468</v>
      </c>
      <c r="H36" s="14">
        <f t="shared" si="1"/>
        <v>-0.50048875855327468</v>
      </c>
      <c r="J36" s="14">
        <f t="array" ref="J36:L36">MMULT(F36:H36,$F$2:$H$4)</f>
        <v>-0.73802072336265878</v>
      </c>
      <c r="K36" s="14">
        <v>0.36835972629521019</v>
      </c>
      <c r="L36" s="14">
        <v>-0.94161955034213096</v>
      </c>
      <c r="N36" s="14">
        <f t="shared" si="2"/>
        <v>0</v>
      </c>
      <c r="O36" s="14">
        <f t="shared" si="2"/>
        <v>22.783859322150047</v>
      </c>
      <c r="P36" s="14">
        <f t="shared" si="2"/>
        <v>0</v>
      </c>
      <c r="R36" s="14">
        <f t="shared" si="3"/>
        <v>11.937051295247558</v>
      </c>
      <c r="S36" s="14">
        <f t="shared" si="4"/>
        <v>16.414836147379098</v>
      </c>
      <c r="T36" s="14">
        <f t="shared" si="5"/>
        <v>1.7188018873399327</v>
      </c>
      <c r="V36" s="14">
        <f t="shared" si="6"/>
        <v>0.31383723363241012</v>
      </c>
      <c r="W36" s="14">
        <f t="shared" si="6"/>
        <v>0.3401478043049983</v>
      </c>
      <c r="X36" s="14">
        <f t="shared" si="6"/>
        <v>0.17934033286964196</v>
      </c>
      <c r="Y36" s="147"/>
      <c r="Z36" s="147">
        <f t="shared" si="7"/>
        <v>0.32699251896870418</v>
      </c>
      <c r="AA36" s="147">
        <f t="shared" si="8"/>
        <v>-0.31739443227724812</v>
      </c>
      <c r="AB36" s="147">
        <f t="shared" si="9"/>
        <v>-9.3874269258331339E-2</v>
      </c>
      <c r="AC36" s="147"/>
      <c r="AD36" s="147">
        <f t="shared" si="10"/>
        <v>0.32699251896870418</v>
      </c>
      <c r="AE36" s="147">
        <f t="shared" si="11"/>
        <v>-0.15869721613862406</v>
      </c>
      <c r="AF36" s="147">
        <f t="shared" si="12"/>
        <v>-9.3874269258331339E-2</v>
      </c>
    </row>
    <row r="37" spans="1:32" x14ac:dyDescent="0.25">
      <c r="B37" s="50"/>
      <c r="C37" s="50"/>
      <c r="D37" s="50"/>
      <c r="F37" s="14">
        <f t="shared" si="0"/>
        <v>0</v>
      </c>
      <c r="G37" s="14">
        <f t="shared" si="1"/>
        <v>-0.50048875855327468</v>
      </c>
      <c r="H37" s="14">
        <f t="shared" si="1"/>
        <v>-0.50048875855327468</v>
      </c>
      <c r="J37" s="14">
        <f t="array" ref="J37:L37">MMULT(F37:H37,$F$2:$H$4)</f>
        <v>-0.73802072336265878</v>
      </c>
      <c r="K37" s="14">
        <v>0.36835972629521019</v>
      </c>
      <c r="L37" s="14">
        <v>-0.94161955034213096</v>
      </c>
      <c r="N37" s="14">
        <f t="shared" si="2"/>
        <v>0</v>
      </c>
      <c r="O37" s="14">
        <f t="shared" si="2"/>
        <v>22.783859322150047</v>
      </c>
      <c r="P37" s="14">
        <f t="shared" si="2"/>
        <v>0</v>
      </c>
      <c r="R37" s="14">
        <f t="shared" si="3"/>
        <v>11.937051295247558</v>
      </c>
      <c r="S37" s="14">
        <f t="shared" si="4"/>
        <v>16.414836147379098</v>
      </c>
      <c r="T37" s="14">
        <f t="shared" si="5"/>
        <v>1.7188018873399327</v>
      </c>
      <c r="V37" s="14">
        <f t="shared" si="6"/>
        <v>0.31383723363241012</v>
      </c>
      <c r="W37" s="14">
        <f t="shared" si="6"/>
        <v>0.3401478043049983</v>
      </c>
      <c r="X37" s="14">
        <f t="shared" si="6"/>
        <v>0.17934033286964196</v>
      </c>
      <c r="Y37" s="147"/>
      <c r="Z37" s="147">
        <f t="shared" si="7"/>
        <v>0.32699251896870418</v>
      </c>
      <c r="AA37" s="147">
        <f t="shared" si="8"/>
        <v>-0.31739443227724812</v>
      </c>
      <c r="AB37" s="147">
        <f t="shared" si="9"/>
        <v>-9.3874269258331339E-2</v>
      </c>
      <c r="AC37" s="147"/>
      <c r="AD37" s="147">
        <f t="shared" si="10"/>
        <v>0.32699251896870418</v>
      </c>
      <c r="AE37" s="147">
        <f t="shared" si="11"/>
        <v>-0.15869721613862406</v>
      </c>
      <c r="AF37" s="147">
        <f t="shared" si="12"/>
        <v>-9.3874269258331339E-2</v>
      </c>
    </row>
    <row r="38" spans="1:32" x14ac:dyDescent="0.25">
      <c r="A38" s="48" t="s">
        <v>156</v>
      </c>
      <c r="B38" s="54"/>
      <c r="C38" s="54"/>
      <c r="D38" s="54"/>
      <c r="F38" s="14">
        <f t="shared" si="0"/>
        <v>0</v>
      </c>
      <c r="G38" s="14">
        <f t="shared" si="1"/>
        <v>-0.50048875855327468</v>
      </c>
      <c r="H38" s="14">
        <f t="shared" si="1"/>
        <v>-0.50048875855327468</v>
      </c>
      <c r="J38" s="14">
        <f t="array" ref="J38:L38">MMULT(F38:H38,$F$2:$H$4)</f>
        <v>-0.73802072336265878</v>
      </c>
      <c r="K38" s="14">
        <v>0.36835972629521019</v>
      </c>
      <c r="L38" s="14">
        <v>-0.94161955034213096</v>
      </c>
      <c r="N38" s="14">
        <f t="shared" si="2"/>
        <v>0</v>
      </c>
      <c r="O38" s="14">
        <f t="shared" si="2"/>
        <v>22.783859322150047</v>
      </c>
      <c r="P38" s="14">
        <f t="shared" si="2"/>
        <v>0</v>
      </c>
      <c r="R38" s="14">
        <f t="shared" si="3"/>
        <v>11.937051295247558</v>
      </c>
      <c r="S38" s="14">
        <f t="shared" si="4"/>
        <v>16.414836147379098</v>
      </c>
      <c r="T38" s="14">
        <f t="shared" si="5"/>
        <v>1.7188018873399327</v>
      </c>
      <c r="V38" s="14">
        <f t="shared" si="6"/>
        <v>0.31383723363241012</v>
      </c>
      <c r="W38" s="14">
        <f t="shared" si="6"/>
        <v>0.3401478043049983</v>
      </c>
      <c r="X38" s="14">
        <f t="shared" si="6"/>
        <v>0.17934033286964196</v>
      </c>
      <c r="Y38" s="147"/>
      <c r="Z38" s="147">
        <f t="shared" si="7"/>
        <v>0.32699251896870418</v>
      </c>
      <c r="AA38" s="147">
        <f t="shared" si="8"/>
        <v>-0.31739443227724812</v>
      </c>
      <c r="AB38" s="147">
        <f t="shared" si="9"/>
        <v>-9.3874269258331339E-2</v>
      </c>
      <c r="AC38" s="147"/>
      <c r="AD38" s="147">
        <f t="shared" si="10"/>
        <v>0.32699251896870418</v>
      </c>
      <c r="AE38" s="147">
        <f t="shared" si="11"/>
        <v>-0.15869721613862406</v>
      </c>
      <c r="AF38" s="147">
        <f t="shared" si="12"/>
        <v>-9.3874269258331339E-2</v>
      </c>
    </row>
    <row r="39" spans="1:32" x14ac:dyDescent="0.25">
      <c r="A39" s="1" t="s">
        <v>155</v>
      </c>
      <c r="B39" s="54"/>
      <c r="C39" s="54"/>
      <c r="D39" s="54"/>
      <c r="F39" s="14">
        <f t="shared" si="0"/>
        <v>0</v>
      </c>
      <c r="G39" s="14">
        <f t="shared" si="1"/>
        <v>-0.50048875855327468</v>
      </c>
      <c r="H39" s="14">
        <f t="shared" si="1"/>
        <v>-0.50048875855327468</v>
      </c>
      <c r="J39" s="14">
        <f t="array" ref="J39:L39">MMULT(F39:H39,$F$2:$H$4)</f>
        <v>-0.73802072336265878</v>
      </c>
      <c r="K39" s="14">
        <v>0.36835972629521019</v>
      </c>
      <c r="L39" s="14">
        <v>-0.94161955034213096</v>
      </c>
      <c r="N39" s="14">
        <f t="shared" si="2"/>
        <v>0</v>
      </c>
      <c r="O39" s="14">
        <f t="shared" si="2"/>
        <v>22.783859322150047</v>
      </c>
      <c r="P39" s="14">
        <f t="shared" si="2"/>
        <v>0</v>
      </c>
      <c r="R39" s="14">
        <f t="shared" si="3"/>
        <v>11.937051295247558</v>
      </c>
      <c r="S39" s="14">
        <f t="shared" si="4"/>
        <v>16.414836147379098</v>
      </c>
      <c r="T39" s="14">
        <f t="shared" si="5"/>
        <v>1.7188018873399327</v>
      </c>
      <c r="V39" s="14">
        <f t="shared" si="6"/>
        <v>0.31383723363241012</v>
      </c>
      <c r="W39" s="14">
        <f t="shared" si="6"/>
        <v>0.3401478043049983</v>
      </c>
      <c r="X39" s="14">
        <f t="shared" si="6"/>
        <v>0.17934033286964196</v>
      </c>
      <c r="Y39" s="147"/>
      <c r="Z39" s="147">
        <f t="shared" si="7"/>
        <v>0.32699251896870418</v>
      </c>
      <c r="AA39" s="147">
        <f t="shared" si="8"/>
        <v>-0.31739443227724812</v>
      </c>
      <c r="AB39" s="147">
        <f t="shared" si="9"/>
        <v>-9.3874269258331339E-2</v>
      </c>
      <c r="AC39" s="147"/>
      <c r="AD39" s="147">
        <f t="shared" si="10"/>
        <v>0.32699251896870418</v>
      </c>
      <c r="AE39" s="147">
        <f t="shared" si="11"/>
        <v>-0.15869721613862406</v>
      </c>
      <c r="AF39" s="147">
        <f t="shared" si="12"/>
        <v>-9.3874269258331339E-2</v>
      </c>
    </row>
    <row r="40" spans="1:32" x14ac:dyDescent="0.25">
      <c r="A40" s="1" t="s">
        <v>69</v>
      </c>
      <c r="B40" s="54"/>
      <c r="C40" s="54"/>
      <c r="D40" s="54"/>
      <c r="F40" s="14">
        <f t="shared" si="0"/>
        <v>0</v>
      </c>
      <c r="G40" s="14">
        <f t="shared" si="1"/>
        <v>-0.50048875855327468</v>
      </c>
      <c r="H40" s="14">
        <f t="shared" si="1"/>
        <v>-0.50048875855327468</v>
      </c>
      <c r="J40" s="14">
        <f t="array" ref="J40:L40">MMULT(F40:H40,$F$2:$H$4)</f>
        <v>-0.73802072336265878</v>
      </c>
      <c r="K40" s="14">
        <v>0.36835972629521019</v>
      </c>
      <c r="L40" s="14">
        <v>-0.94161955034213096</v>
      </c>
      <c r="N40" s="14">
        <f t="shared" si="2"/>
        <v>0</v>
      </c>
      <c r="O40" s="14">
        <f t="shared" si="2"/>
        <v>22.783859322150047</v>
      </c>
      <c r="P40" s="14">
        <f t="shared" si="2"/>
        <v>0</v>
      </c>
      <c r="R40" s="14">
        <f t="shared" si="3"/>
        <v>11.937051295247558</v>
      </c>
      <c r="S40" s="14">
        <f t="shared" si="4"/>
        <v>16.414836147379098</v>
      </c>
      <c r="T40" s="14">
        <f t="shared" si="5"/>
        <v>1.7188018873399327</v>
      </c>
      <c r="V40" s="14">
        <f t="shared" si="6"/>
        <v>0.31383723363241012</v>
      </c>
      <c r="W40" s="14">
        <f t="shared" si="6"/>
        <v>0.3401478043049983</v>
      </c>
      <c r="X40" s="14">
        <f t="shared" si="6"/>
        <v>0.17934033286964196</v>
      </c>
      <c r="Y40" s="147"/>
      <c r="Z40" s="147">
        <f t="shared" si="7"/>
        <v>0.32699251896870418</v>
      </c>
      <c r="AA40" s="147">
        <f t="shared" si="8"/>
        <v>-0.31739443227724812</v>
      </c>
      <c r="AB40" s="147">
        <f t="shared" si="9"/>
        <v>-9.3874269258331339E-2</v>
      </c>
      <c r="AC40" s="147"/>
      <c r="AD40" s="147">
        <f t="shared" si="10"/>
        <v>0.32699251896870418</v>
      </c>
      <c r="AE40" s="147">
        <f t="shared" si="11"/>
        <v>-0.15869721613862406</v>
      </c>
      <c r="AF40" s="147">
        <f t="shared" si="12"/>
        <v>-9.3874269258331339E-2</v>
      </c>
    </row>
    <row r="41" spans="1:32" x14ac:dyDescent="0.25">
      <c r="A41" s="1" t="s">
        <v>71</v>
      </c>
      <c r="B41" s="54"/>
      <c r="C41" s="54"/>
      <c r="D41" s="54"/>
      <c r="F41" s="14">
        <f t="shared" si="0"/>
        <v>0</v>
      </c>
      <c r="G41" s="14">
        <f t="shared" si="1"/>
        <v>-0.50048875855327468</v>
      </c>
      <c r="H41" s="14">
        <f t="shared" si="1"/>
        <v>-0.50048875855327468</v>
      </c>
      <c r="J41" s="14">
        <f t="array" ref="J41:L41">MMULT(F41:H41,$F$2:$H$4)</f>
        <v>-0.73802072336265878</v>
      </c>
      <c r="K41" s="14">
        <v>0.36835972629521019</v>
      </c>
      <c r="L41" s="14">
        <v>-0.94161955034213096</v>
      </c>
      <c r="N41" s="14">
        <f t="shared" si="2"/>
        <v>0</v>
      </c>
      <c r="O41" s="14">
        <f t="shared" si="2"/>
        <v>22.783859322150047</v>
      </c>
      <c r="P41" s="14">
        <f t="shared" si="2"/>
        <v>0</v>
      </c>
      <c r="R41" s="14">
        <f t="shared" si="3"/>
        <v>11.937051295247558</v>
      </c>
      <c r="S41" s="14">
        <f t="shared" si="4"/>
        <v>16.414836147379098</v>
      </c>
      <c r="T41" s="14">
        <f t="shared" si="5"/>
        <v>1.7188018873399327</v>
      </c>
      <c r="V41" s="14">
        <f t="shared" si="6"/>
        <v>0.31383723363241012</v>
      </c>
      <c r="W41" s="14">
        <f t="shared" si="6"/>
        <v>0.3401478043049983</v>
      </c>
      <c r="X41" s="14">
        <f t="shared" si="6"/>
        <v>0.17934033286964196</v>
      </c>
      <c r="Y41" s="147"/>
      <c r="Z41" s="147">
        <f t="shared" si="7"/>
        <v>0.32699251896870418</v>
      </c>
      <c r="AA41" s="147">
        <f t="shared" si="8"/>
        <v>-0.31739443227724812</v>
      </c>
      <c r="AB41" s="147">
        <f t="shared" si="9"/>
        <v>-9.3874269258331339E-2</v>
      </c>
      <c r="AC41" s="147"/>
      <c r="AD41" s="147">
        <f t="shared" si="10"/>
        <v>0.32699251896870418</v>
      </c>
      <c r="AE41" s="147">
        <f t="shared" si="11"/>
        <v>-0.15869721613862406</v>
      </c>
      <c r="AF41" s="147">
        <f t="shared" si="12"/>
        <v>-9.3874269258331339E-2</v>
      </c>
    </row>
    <row r="42" spans="1:32" x14ac:dyDescent="0.25">
      <c r="A42" s="1" t="s">
        <v>157</v>
      </c>
      <c r="B42" s="54"/>
      <c r="C42" s="54"/>
      <c r="D42" s="54"/>
      <c r="F42" s="14">
        <f t="shared" si="0"/>
        <v>0</v>
      </c>
      <c r="G42" s="14">
        <f t="shared" si="1"/>
        <v>-0.50048875855327468</v>
      </c>
      <c r="H42" s="14">
        <f t="shared" si="1"/>
        <v>-0.50048875855327468</v>
      </c>
      <c r="J42" s="14">
        <f t="array" ref="J42:L42">MMULT(F42:H42,$F$2:$H$4)</f>
        <v>-0.73802072336265878</v>
      </c>
      <c r="K42" s="14">
        <v>0.36835972629521019</v>
      </c>
      <c r="L42" s="14">
        <v>-0.94161955034213096</v>
      </c>
      <c r="N42" s="14">
        <f t="shared" si="2"/>
        <v>0</v>
      </c>
      <c r="O42" s="14">
        <f t="shared" si="2"/>
        <v>22.783859322150047</v>
      </c>
      <c r="P42" s="14">
        <f t="shared" si="2"/>
        <v>0</v>
      </c>
      <c r="R42" s="14">
        <f t="shared" si="3"/>
        <v>11.937051295247558</v>
      </c>
      <c r="S42" s="14">
        <f t="shared" si="4"/>
        <v>16.414836147379098</v>
      </c>
      <c r="T42" s="14">
        <f t="shared" si="5"/>
        <v>1.7188018873399327</v>
      </c>
      <c r="V42" s="14">
        <f t="shared" si="6"/>
        <v>0.31383723363241012</v>
      </c>
      <c r="W42" s="14">
        <f t="shared" si="6"/>
        <v>0.3401478043049983</v>
      </c>
      <c r="X42" s="14">
        <f t="shared" si="6"/>
        <v>0.17934033286964196</v>
      </c>
      <c r="Y42" s="147"/>
      <c r="Z42" s="147">
        <f t="shared" si="7"/>
        <v>0.32699251896870418</v>
      </c>
      <c r="AA42" s="147">
        <f t="shared" si="8"/>
        <v>-0.31739443227724812</v>
      </c>
      <c r="AB42" s="147">
        <f t="shared" si="9"/>
        <v>-9.3874269258331339E-2</v>
      </c>
      <c r="AC42" s="147"/>
      <c r="AD42" s="147">
        <f t="shared" si="10"/>
        <v>0.32699251896870418</v>
      </c>
      <c r="AE42" s="147">
        <f t="shared" si="11"/>
        <v>-0.15869721613862406</v>
      </c>
      <c r="AF42" s="147">
        <f t="shared" si="12"/>
        <v>-9.3874269258331339E-2</v>
      </c>
    </row>
    <row r="43" spans="1:32" x14ac:dyDescent="0.25">
      <c r="A43" s="1" t="s">
        <v>70</v>
      </c>
      <c r="B43" s="54"/>
      <c r="C43" s="54"/>
      <c r="D43" s="54"/>
      <c r="F43" s="14">
        <f t="shared" si="0"/>
        <v>0</v>
      </c>
      <c r="G43" s="14">
        <f t="shared" si="1"/>
        <v>-0.50048875855327468</v>
      </c>
      <c r="H43" s="14">
        <f t="shared" si="1"/>
        <v>-0.50048875855327468</v>
      </c>
      <c r="J43" s="14">
        <f t="array" ref="J43:L43">MMULT(F43:H43,$F$2:$H$4)</f>
        <v>-0.73802072336265878</v>
      </c>
      <c r="K43" s="14">
        <v>0.36835972629521019</v>
      </c>
      <c r="L43" s="14">
        <v>-0.94161955034213096</v>
      </c>
      <c r="N43" s="14">
        <f t="shared" si="2"/>
        <v>0</v>
      </c>
      <c r="O43" s="14">
        <f t="shared" si="2"/>
        <v>22.783859322150047</v>
      </c>
      <c r="P43" s="14">
        <f t="shared" si="2"/>
        <v>0</v>
      </c>
      <c r="R43" s="14">
        <f t="shared" si="3"/>
        <v>11.937051295247558</v>
      </c>
      <c r="S43" s="14">
        <f t="shared" si="4"/>
        <v>16.414836147379098</v>
      </c>
      <c r="T43" s="14">
        <f t="shared" si="5"/>
        <v>1.7188018873399327</v>
      </c>
      <c r="V43" s="14">
        <f t="shared" si="6"/>
        <v>0.31383723363241012</v>
      </c>
      <c r="W43" s="14">
        <f t="shared" si="6"/>
        <v>0.3401478043049983</v>
      </c>
      <c r="X43" s="14">
        <f t="shared" si="6"/>
        <v>0.17934033286964196</v>
      </c>
      <c r="Y43" s="147"/>
      <c r="Z43" s="147">
        <f t="shared" si="7"/>
        <v>0.32699251896870418</v>
      </c>
      <c r="AA43" s="147">
        <f t="shared" si="8"/>
        <v>-0.31739443227724812</v>
      </c>
      <c r="AB43" s="147">
        <f t="shared" si="9"/>
        <v>-9.3874269258331339E-2</v>
      </c>
      <c r="AC43" s="147"/>
      <c r="AD43" s="147">
        <f t="shared" si="10"/>
        <v>0.32699251896870418</v>
      </c>
      <c r="AE43" s="147">
        <f t="shared" si="11"/>
        <v>-0.15869721613862406</v>
      </c>
      <c r="AF43" s="147">
        <f t="shared" si="12"/>
        <v>-9.3874269258331339E-2</v>
      </c>
    </row>
    <row r="44" spans="1:32" x14ac:dyDescent="0.25">
      <c r="A44" s="1" t="s">
        <v>84</v>
      </c>
      <c r="B44" s="54"/>
      <c r="C44" s="54"/>
      <c r="D44" s="54"/>
      <c r="F44" s="14">
        <f t="shared" si="0"/>
        <v>0</v>
      </c>
      <c r="G44" s="14">
        <f t="shared" si="1"/>
        <v>-0.50048875855327468</v>
      </c>
      <c r="H44" s="14">
        <f t="shared" si="1"/>
        <v>-0.50048875855327468</v>
      </c>
      <c r="J44" s="14">
        <f t="array" ref="J44:L44">MMULT(F44:H44,$F$2:$H$4)</f>
        <v>-0.73802072336265878</v>
      </c>
      <c r="K44" s="14">
        <v>0.36835972629521019</v>
      </c>
      <c r="L44" s="14">
        <v>-0.94161955034213096</v>
      </c>
      <c r="N44" s="14">
        <f t="shared" si="2"/>
        <v>0</v>
      </c>
      <c r="O44" s="14">
        <f t="shared" si="2"/>
        <v>22.783859322150047</v>
      </c>
      <c r="P44" s="14">
        <f t="shared" si="2"/>
        <v>0</v>
      </c>
      <c r="R44" s="14">
        <f t="shared" si="3"/>
        <v>11.937051295247558</v>
      </c>
      <c r="S44" s="14">
        <f t="shared" si="4"/>
        <v>16.414836147379098</v>
      </c>
      <c r="T44" s="14">
        <f t="shared" si="5"/>
        <v>1.7188018873399327</v>
      </c>
      <c r="V44" s="14">
        <f t="shared" si="6"/>
        <v>0.31383723363241012</v>
      </c>
      <c r="W44" s="14">
        <f t="shared" si="6"/>
        <v>0.3401478043049983</v>
      </c>
      <c r="X44" s="14">
        <f t="shared" si="6"/>
        <v>0.17934033286964196</v>
      </c>
      <c r="Y44" s="147"/>
      <c r="Z44" s="147">
        <f t="shared" si="7"/>
        <v>0.32699251896870418</v>
      </c>
      <c r="AA44" s="147">
        <f t="shared" si="8"/>
        <v>-0.31739443227724812</v>
      </c>
      <c r="AB44" s="147">
        <f t="shared" si="9"/>
        <v>-9.3874269258331339E-2</v>
      </c>
      <c r="AC44" s="147"/>
      <c r="AD44" s="147">
        <f t="shared" si="10"/>
        <v>0.32699251896870418</v>
      </c>
      <c r="AE44" s="147">
        <f t="shared" si="11"/>
        <v>-0.15869721613862406</v>
      </c>
      <c r="AF44" s="147">
        <f t="shared" si="12"/>
        <v>-9.3874269258331339E-2</v>
      </c>
    </row>
    <row r="45" spans="1:32" x14ac:dyDescent="0.25">
      <c r="A45" s="1" t="s">
        <v>72</v>
      </c>
      <c r="B45" s="54"/>
      <c r="C45" s="54"/>
      <c r="D45" s="54"/>
      <c r="F45" s="14">
        <f t="shared" si="0"/>
        <v>0</v>
      </c>
      <c r="G45" s="14">
        <f t="shared" si="1"/>
        <v>-0.50048875855327468</v>
      </c>
      <c r="H45" s="14">
        <f t="shared" si="1"/>
        <v>-0.50048875855327468</v>
      </c>
      <c r="J45" s="14">
        <f t="array" ref="J45:L45">MMULT(F45:H45,$F$2:$H$4)</f>
        <v>-0.73802072336265878</v>
      </c>
      <c r="K45" s="14">
        <v>0.36835972629521019</v>
      </c>
      <c r="L45" s="14">
        <v>-0.94161955034213096</v>
      </c>
      <c r="N45" s="14">
        <f t="shared" si="2"/>
        <v>0</v>
      </c>
      <c r="O45" s="14">
        <f t="shared" si="2"/>
        <v>22.783859322150047</v>
      </c>
      <c r="P45" s="14">
        <f t="shared" si="2"/>
        <v>0</v>
      </c>
      <c r="R45" s="14">
        <f t="shared" si="3"/>
        <v>11.937051295247558</v>
      </c>
      <c r="S45" s="14">
        <f t="shared" si="4"/>
        <v>16.414836147379098</v>
      </c>
      <c r="T45" s="14">
        <f t="shared" si="5"/>
        <v>1.7188018873399327</v>
      </c>
      <c r="V45" s="14">
        <f t="shared" si="6"/>
        <v>0.31383723363241012</v>
      </c>
      <c r="W45" s="14">
        <f t="shared" si="6"/>
        <v>0.3401478043049983</v>
      </c>
      <c r="X45" s="14">
        <f t="shared" si="6"/>
        <v>0.17934033286964196</v>
      </c>
      <c r="Y45" s="147"/>
      <c r="Z45" s="147">
        <f t="shared" si="7"/>
        <v>0.32699251896870418</v>
      </c>
      <c r="AA45" s="147">
        <f t="shared" si="8"/>
        <v>-0.31739443227724812</v>
      </c>
      <c r="AB45" s="147">
        <f t="shared" si="9"/>
        <v>-9.3874269258331339E-2</v>
      </c>
      <c r="AC45" s="147"/>
      <c r="AD45" s="147">
        <f t="shared" si="10"/>
        <v>0.32699251896870418</v>
      </c>
      <c r="AE45" s="147">
        <f t="shared" si="11"/>
        <v>-0.15869721613862406</v>
      </c>
      <c r="AF45" s="147">
        <f t="shared" si="12"/>
        <v>-9.3874269258331339E-2</v>
      </c>
    </row>
    <row r="46" spans="1:32" x14ac:dyDescent="0.25">
      <c r="A46" s="1" t="s">
        <v>73</v>
      </c>
      <c r="B46" s="54"/>
      <c r="C46" s="54"/>
      <c r="D46" s="54"/>
      <c r="F46" s="14">
        <f t="shared" si="0"/>
        <v>0</v>
      </c>
      <c r="G46" s="14">
        <f t="shared" si="1"/>
        <v>-0.50048875855327468</v>
      </c>
      <c r="H46" s="14">
        <f t="shared" si="1"/>
        <v>-0.50048875855327468</v>
      </c>
      <c r="J46" s="14">
        <f t="array" ref="J46:L46">MMULT(F46:H46,$F$2:$H$4)</f>
        <v>-0.73802072336265878</v>
      </c>
      <c r="K46" s="14">
        <v>0.36835972629521019</v>
      </c>
      <c r="L46" s="14">
        <v>-0.94161955034213096</v>
      </c>
      <c r="N46" s="14">
        <f t="shared" si="2"/>
        <v>0</v>
      </c>
      <c r="O46" s="14">
        <f t="shared" si="2"/>
        <v>22.783859322150047</v>
      </c>
      <c r="P46" s="14">
        <f t="shared" si="2"/>
        <v>0</v>
      </c>
      <c r="R46" s="14">
        <f t="shared" si="3"/>
        <v>11.937051295247558</v>
      </c>
      <c r="S46" s="14">
        <f t="shared" si="4"/>
        <v>16.414836147379098</v>
      </c>
      <c r="T46" s="14">
        <f t="shared" si="5"/>
        <v>1.7188018873399327</v>
      </c>
      <c r="V46" s="14">
        <f t="shared" si="6"/>
        <v>0.31383723363241012</v>
      </c>
      <c r="W46" s="14">
        <f t="shared" si="6"/>
        <v>0.3401478043049983</v>
      </c>
      <c r="X46" s="14">
        <f t="shared" si="6"/>
        <v>0.17934033286964196</v>
      </c>
      <c r="Y46" s="147"/>
      <c r="Z46" s="147">
        <f t="shared" si="7"/>
        <v>0.32699251896870418</v>
      </c>
      <c r="AA46" s="147">
        <f t="shared" si="8"/>
        <v>-0.31739443227724812</v>
      </c>
      <c r="AB46" s="147">
        <f t="shared" si="9"/>
        <v>-9.3874269258331339E-2</v>
      </c>
      <c r="AC46" s="147"/>
      <c r="AD46" s="147">
        <f t="shared" si="10"/>
        <v>0.32699251896870418</v>
      </c>
      <c r="AE46" s="147">
        <f t="shared" si="11"/>
        <v>-0.15869721613862406</v>
      </c>
      <c r="AF46" s="147">
        <f t="shared" si="12"/>
        <v>-9.3874269258331339E-2</v>
      </c>
    </row>
    <row r="47" spans="1:32" x14ac:dyDescent="0.25">
      <c r="A47" s="1" t="s">
        <v>158</v>
      </c>
      <c r="B47" s="54"/>
      <c r="C47" s="54"/>
      <c r="D47" s="54"/>
      <c r="F47" s="14">
        <f t="shared" si="0"/>
        <v>0</v>
      </c>
      <c r="G47" s="14">
        <f t="shared" si="1"/>
        <v>-0.50048875855327468</v>
      </c>
      <c r="H47" s="14">
        <f t="shared" si="1"/>
        <v>-0.50048875855327468</v>
      </c>
      <c r="J47" s="14">
        <f t="array" ref="J47:L47">MMULT(F47:H47,$F$2:$H$4)</f>
        <v>-0.73802072336265878</v>
      </c>
      <c r="K47" s="14">
        <v>0.36835972629521019</v>
      </c>
      <c r="L47" s="14">
        <v>-0.94161955034213096</v>
      </c>
      <c r="N47" s="14">
        <f t="shared" si="2"/>
        <v>0</v>
      </c>
      <c r="O47" s="14">
        <f t="shared" si="2"/>
        <v>22.783859322150047</v>
      </c>
      <c r="P47" s="14">
        <f t="shared" si="2"/>
        <v>0</v>
      </c>
      <c r="R47" s="14">
        <f t="shared" si="3"/>
        <v>11.937051295247558</v>
      </c>
      <c r="S47" s="14">
        <f t="shared" si="4"/>
        <v>16.414836147379098</v>
      </c>
      <c r="T47" s="14">
        <f t="shared" si="5"/>
        <v>1.7188018873399327</v>
      </c>
      <c r="V47" s="14">
        <f t="shared" si="6"/>
        <v>0.31383723363241012</v>
      </c>
      <c r="W47" s="14">
        <f t="shared" si="6"/>
        <v>0.3401478043049983</v>
      </c>
      <c r="X47" s="14">
        <f t="shared" si="6"/>
        <v>0.17934033286964196</v>
      </c>
      <c r="Y47" s="147"/>
      <c r="Z47" s="147">
        <f t="shared" si="7"/>
        <v>0.32699251896870418</v>
      </c>
      <c r="AA47" s="147">
        <f t="shared" si="8"/>
        <v>-0.31739443227724812</v>
      </c>
      <c r="AB47" s="147">
        <f t="shared" si="9"/>
        <v>-9.3874269258331339E-2</v>
      </c>
      <c r="AC47" s="147"/>
      <c r="AD47" s="147">
        <f t="shared" si="10"/>
        <v>0.32699251896870418</v>
      </c>
      <c r="AE47" s="147">
        <f t="shared" si="11"/>
        <v>-0.15869721613862406</v>
      </c>
      <c r="AF47" s="147">
        <f t="shared" si="12"/>
        <v>-9.3874269258331339E-2</v>
      </c>
    </row>
    <row r="48" spans="1:32" x14ac:dyDescent="0.25">
      <c r="A48" s="1" t="s">
        <v>74</v>
      </c>
      <c r="B48" s="54"/>
      <c r="C48" s="54"/>
      <c r="D48" s="54"/>
      <c r="F48" s="14">
        <f t="shared" si="0"/>
        <v>0</v>
      </c>
      <c r="G48" s="14">
        <f t="shared" si="1"/>
        <v>-0.50048875855327468</v>
      </c>
      <c r="H48" s="14">
        <f t="shared" si="1"/>
        <v>-0.50048875855327468</v>
      </c>
      <c r="J48" s="14">
        <f t="array" ref="J48:L48">MMULT(F48:H48,$F$2:$H$4)</f>
        <v>-0.73802072336265878</v>
      </c>
      <c r="K48" s="14">
        <v>0.36835972629521019</v>
      </c>
      <c r="L48" s="14">
        <v>-0.94161955034213096</v>
      </c>
      <c r="N48" s="14">
        <f t="shared" si="2"/>
        <v>0</v>
      </c>
      <c r="O48" s="14">
        <f t="shared" si="2"/>
        <v>22.783859322150047</v>
      </c>
      <c r="P48" s="14">
        <f t="shared" si="2"/>
        <v>0</v>
      </c>
      <c r="R48" s="14">
        <f t="shared" si="3"/>
        <v>11.937051295247558</v>
      </c>
      <c r="S48" s="14">
        <f t="shared" si="4"/>
        <v>16.414836147379098</v>
      </c>
      <c r="T48" s="14">
        <f t="shared" si="5"/>
        <v>1.7188018873399327</v>
      </c>
      <c r="V48" s="14">
        <f t="shared" si="6"/>
        <v>0.31383723363241012</v>
      </c>
      <c r="W48" s="14">
        <f t="shared" si="6"/>
        <v>0.3401478043049983</v>
      </c>
      <c r="X48" s="14">
        <f t="shared" si="6"/>
        <v>0.17934033286964196</v>
      </c>
      <c r="Y48" s="147"/>
      <c r="Z48" s="147">
        <f t="shared" si="7"/>
        <v>0.32699251896870418</v>
      </c>
      <c r="AA48" s="147">
        <f t="shared" si="8"/>
        <v>-0.31739443227724812</v>
      </c>
      <c r="AB48" s="147">
        <f t="shared" si="9"/>
        <v>-9.3874269258331339E-2</v>
      </c>
      <c r="AC48" s="147"/>
      <c r="AD48" s="147">
        <f t="shared" si="10"/>
        <v>0.32699251896870418</v>
      </c>
      <c r="AE48" s="147">
        <f t="shared" si="11"/>
        <v>-0.15869721613862406</v>
      </c>
      <c r="AF48" s="147">
        <f t="shared" si="12"/>
        <v>-9.3874269258331339E-2</v>
      </c>
    </row>
    <row r="49" spans="1:32" x14ac:dyDescent="0.25">
      <c r="A49" s="1" t="s">
        <v>85</v>
      </c>
      <c r="B49" s="54"/>
      <c r="C49" s="54"/>
      <c r="D49" s="54"/>
      <c r="F49" s="14">
        <f t="shared" si="0"/>
        <v>0</v>
      </c>
      <c r="G49" s="14">
        <f t="shared" si="1"/>
        <v>-0.50048875855327468</v>
      </c>
      <c r="H49" s="14">
        <f t="shared" si="1"/>
        <v>-0.50048875855327468</v>
      </c>
      <c r="J49" s="14">
        <f t="array" ref="J49:L49">MMULT(F49:H49,$F$2:$H$4)</f>
        <v>-0.73802072336265878</v>
      </c>
      <c r="K49" s="14">
        <v>0.36835972629521019</v>
      </c>
      <c r="L49" s="14">
        <v>-0.94161955034213096</v>
      </c>
      <c r="N49" s="14">
        <f t="shared" si="2"/>
        <v>0</v>
      </c>
      <c r="O49" s="14">
        <f t="shared" si="2"/>
        <v>22.783859322150047</v>
      </c>
      <c r="P49" s="14">
        <f t="shared" si="2"/>
        <v>0</v>
      </c>
      <c r="R49" s="14">
        <f t="shared" si="3"/>
        <v>11.937051295247558</v>
      </c>
      <c r="S49" s="14">
        <f t="shared" si="4"/>
        <v>16.414836147379098</v>
      </c>
      <c r="T49" s="14">
        <f t="shared" si="5"/>
        <v>1.7188018873399327</v>
      </c>
      <c r="V49" s="14">
        <f t="shared" si="6"/>
        <v>0.31383723363241012</v>
      </c>
      <c r="W49" s="14">
        <f t="shared" si="6"/>
        <v>0.3401478043049983</v>
      </c>
      <c r="X49" s="14">
        <f t="shared" si="6"/>
        <v>0.17934033286964196</v>
      </c>
      <c r="Y49" s="147"/>
      <c r="Z49" s="147">
        <f t="shared" si="7"/>
        <v>0.32699251896870418</v>
      </c>
      <c r="AA49" s="147">
        <f t="shared" si="8"/>
        <v>-0.31739443227724812</v>
      </c>
      <c r="AB49" s="147">
        <f t="shared" si="9"/>
        <v>-9.3874269258331339E-2</v>
      </c>
      <c r="AC49" s="147"/>
      <c r="AD49" s="147">
        <f t="shared" si="10"/>
        <v>0.32699251896870418</v>
      </c>
      <c r="AE49" s="147">
        <f t="shared" si="11"/>
        <v>-0.15869721613862406</v>
      </c>
      <c r="AF49" s="147">
        <f t="shared" si="12"/>
        <v>-9.3874269258331339E-2</v>
      </c>
    </row>
    <row r="50" spans="1:32" x14ac:dyDescent="0.25">
      <c r="A50" s="1" t="s">
        <v>78</v>
      </c>
      <c r="B50" s="54"/>
      <c r="C50" s="54"/>
      <c r="D50" s="54"/>
      <c r="F50" s="14">
        <f t="shared" si="0"/>
        <v>0</v>
      </c>
      <c r="G50" s="14">
        <f t="shared" si="1"/>
        <v>-0.50048875855327468</v>
      </c>
      <c r="H50" s="14">
        <f t="shared" si="1"/>
        <v>-0.50048875855327468</v>
      </c>
      <c r="J50" s="14">
        <f t="array" ref="J50:L50">MMULT(F50:H50,$F$2:$H$4)</f>
        <v>-0.73802072336265878</v>
      </c>
      <c r="K50" s="14">
        <v>0.36835972629521019</v>
      </c>
      <c r="L50" s="14">
        <v>-0.94161955034213096</v>
      </c>
      <c r="N50" s="14">
        <f t="shared" si="2"/>
        <v>0</v>
      </c>
      <c r="O50" s="14">
        <f t="shared" si="2"/>
        <v>22.783859322150047</v>
      </c>
      <c r="P50" s="14">
        <f t="shared" si="2"/>
        <v>0</v>
      </c>
      <c r="R50" s="14">
        <f t="shared" si="3"/>
        <v>11.937051295247558</v>
      </c>
      <c r="S50" s="14">
        <f t="shared" si="4"/>
        <v>16.414836147379098</v>
      </c>
      <c r="T50" s="14">
        <f t="shared" si="5"/>
        <v>1.7188018873399327</v>
      </c>
      <c r="V50" s="14">
        <f t="shared" si="6"/>
        <v>0.31383723363241012</v>
      </c>
      <c r="W50" s="14">
        <f t="shared" si="6"/>
        <v>0.3401478043049983</v>
      </c>
      <c r="X50" s="14">
        <f t="shared" si="6"/>
        <v>0.17934033286964196</v>
      </c>
      <c r="Y50" s="147"/>
      <c r="Z50" s="147">
        <f t="shared" si="7"/>
        <v>0.32699251896870418</v>
      </c>
      <c r="AA50" s="147">
        <f t="shared" si="8"/>
        <v>-0.31739443227724812</v>
      </c>
      <c r="AB50" s="147">
        <f t="shared" si="9"/>
        <v>-9.3874269258331339E-2</v>
      </c>
      <c r="AC50" s="147"/>
      <c r="AD50" s="147">
        <f t="shared" si="10"/>
        <v>0.32699251896870418</v>
      </c>
      <c r="AE50" s="147">
        <f t="shared" si="11"/>
        <v>-0.15869721613862406</v>
      </c>
      <c r="AF50" s="147">
        <f t="shared" si="12"/>
        <v>-9.3874269258331339E-2</v>
      </c>
    </row>
    <row r="51" spans="1:32" x14ac:dyDescent="0.25">
      <c r="A51" s="1" t="s">
        <v>79</v>
      </c>
      <c r="B51" s="54"/>
      <c r="C51" s="54"/>
      <c r="D51" s="54"/>
      <c r="F51" s="14">
        <f t="shared" si="0"/>
        <v>0</v>
      </c>
      <c r="G51" s="14">
        <f t="shared" si="1"/>
        <v>-0.50048875855327468</v>
      </c>
      <c r="H51" s="14">
        <f t="shared" si="1"/>
        <v>-0.50048875855327468</v>
      </c>
      <c r="J51" s="14">
        <f t="array" ref="J51:L51">MMULT(F51:H51,$F$2:$H$4)</f>
        <v>-0.73802072336265878</v>
      </c>
      <c r="K51" s="14">
        <v>0.36835972629521019</v>
      </c>
      <c r="L51" s="14">
        <v>-0.94161955034213096</v>
      </c>
      <c r="N51" s="14">
        <f t="shared" si="2"/>
        <v>0</v>
      </c>
      <c r="O51" s="14">
        <f t="shared" si="2"/>
        <v>22.783859322150047</v>
      </c>
      <c r="P51" s="14">
        <f t="shared" si="2"/>
        <v>0</v>
      </c>
      <c r="R51" s="14">
        <f t="shared" si="3"/>
        <v>11.937051295247558</v>
      </c>
      <c r="S51" s="14">
        <f t="shared" si="4"/>
        <v>16.414836147379098</v>
      </c>
      <c r="T51" s="14">
        <f t="shared" si="5"/>
        <v>1.7188018873399327</v>
      </c>
      <c r="V51" s="14">
        <f t="shared" si="6"/>
        <v>0.31383723363241012</v>
      </c>
      <c r="W51" s="14">
        <f t="shared" si="6"/>
        <v>0.3401478043049983</v>
      </c>
      <c r="X51" s="14">
        <f t="shared" si="6"/>
        <v>0.17934033286964196</v>
      </c>
      <c r="Y51" s="147"/>
      <c r="Z51" s="147">
        <f t="shared" si="7"/>
        <v>0.32699251896870418</v>
      </c>
      <c r="AA51" s="147">
        <f t="shared" si="8"/>
        <v>-0.31739443227724812</v>
      </c>
      <c r="AB51" s="147">
        <f t="shared" si="9"/>
        <v>-9.3874269258331339E-2</v>
      </c>
      <c r="AC51" s="147"/>
      <c r="AD51" s="147">
        <f t="shared" si="10"/>
        <v>0.32699251896870418</v>
      </c>
      <c r="AE51" s="147">
        <f t="shared" si="11"/>
        <v>-0.15869721613862406</v>
      </c>
      <c r="AF51" s="147">
        <f t="shared" si="12"/>
        <v>-9.3874269258331339E-2</v>
      </c>
    </row>
    <row r="52" spans="1:32" x14ac:dyDescent="0.25">
      <c r="A52" s="1" t="s">
        <v>159</v>
      </c>
      <c r="B52" s="54"/>
      <c r="C52" s="54"/>
      <c r="D52" s="54"/>
      <c r="F52" s="14">
        <f t="shared" si="0"/>
        <v>0</v>
      </c>
      <c r="G52" s="14">
        <f t="shared" si="1"/>
        <v>-0.50048875855327468</v>
      </c>
      <c r="H52" s="14">
        <f t="shared" si="1"/>
        <v>-0.50048875855327468</v>
      </c>
      <c r="J52" s="14">
        <f t="array" ref="J52:L52">MMULT(F52:H52,$F$2:$H$4)</f>
        <v>-0.73802072336265878</v>
      </c>
      <c r="K52" s="14">
        <v>0.36835972629521019</v>
      </c>
      <c r="L52" s="14">
        <v>-0.94161955034213096</v>
      </c>
      <c r="N52" s="14">
        <f t="shared" si="2"/>
        <v>0</v>
      </c>
      <c r="O52" s="14">
        <f t="shared" si="2"/>
        <v>22.783859322150047</v>
      </c>
      <c r="P52" s="14">
        <f t="shared" si="2"/>
        <v>0</v>
      </c>
      <c r="R52" s="14">
        <f t="shared" si="3"/>
        <v>11.937051295247558</v>
      </c>
      <c r="S52" s="14">
        <f t="shared" si="4"/>
        <v>16.414836147379098</v>
      </c>
      <c r="T52" s="14">
        <f t="shared" si="5"/>
        <v>1.7188018873399327</v>
      </c>
      <c r="V52" s="14">
        <f t="shared" si="6"/>
        <v>0.31383723363241012</v>
      </c>
      <c r="W52" s="14">
        <f t="shared" si="6"/>
        <v>0.3401478043049983</v>
      </c>
      <c r="X52" s="14">
        <f t="shared" si="6"/>
        <v>0.17934033286964196</v>
      </c>
      <c r="Y52" s="147"/>
      <c r="Z52" s="147">
        <f t="shared" si="7"/>
        <v>0.32699251896870418</v>
      </c>
      <c r="AA52" s="147">
        <f t="shared" si="8"/>
        <v>-0.31739443227724812</v>
      </c>
      <c r="AB52" s="147">
        <f t="shared" si="9"/>
        <v>-9.3874269258331339E-2</v>
      </c>
      <c r="AC52" s="147"/>
      <c r="AD52" s="147">
        <f t="shared" si="10"/>
        <v>0.32699251896870418</v>
      </c>
      <c r="AE52" s="147">
        <f t="shared" si="11"/>
        <v>-0.15869721613862406</v>
      </c>
      <c r="AF52" s="147">
        <f t="shared" si="12"/>
        <v>-9.3874269258331339E-2</v>
      </c>
    </row>
    <row r="53" spans="1:32" x14ac:dyDescent="0.25">
      <c r="A53" s="1" t="s">
        <v>80</v>
      </c>
      <c r="B53" s="54"/>
      <c r="C53" s="54"/>
      <c r="D53" s="54"/>
      <c r="F53" s="14">
        <f t="shared" si="0"/>
        <v>0</v>
      </c>
      <c r="G53" s="14">
        <f t="shared" si="1"/>
        <v>-0.50048875855327468</v>
      </c>
      <c r="H53" s="14">
        <f t="shared" si="1"/>
        <v>-0.50048875855327468</v>
      </c>
      <c r="J53" s="14">
        <f t="array" ref="J53:L53">MMULT(F53:H53,$F$2:$H$4)</f>
        <v>-0.73802072336265878</v>
      </c>
      <c r="K53" s="14">
        <v>0.36835972629521019</v>
      </c>
      <c r="L53" s="14">
        <v>-0.94161955034213096</v>
      </c>
      <c r="N53" s="14">
        <f t="shared" si="2"/>
        <v>0</v>
      </c>
      <c r="O53" s="14">
        <f t="shared" si="2"/>
        <v>22.783859322150047</v>
      </c>
      <c r="P53" s="14">
        <f t="shared" si="2"/>
        <v>0</v>
      </c>
      <c r="R53" s="14">
        <f t="shared" si="3"/>
        <v>11.937051295247558</v>
      </c>
      <c r="S53" s="14">
        <f t="shared" si="4"/>
        <v>16.414836147379098</v>
      </c>
      <c r="T53" s="14">
        <f t="shared" si="5"/>
        <v>1.7188018873399327</v>
      </c>
      <c r="V53" s="14">
        <f t="shared" si="6"/>
        <v>0.31383723363241012</v>
      </c>
      <c r="W53" s="14">
        <f t="shared" si="6"/>
        <v>0.3401478043049983</v>
      </c>
      <c r="X53" s="14">
        <f t="shared" si="6"/>
        <v>0.17934033286964196</v>
      </c>
      <c r="Y53" s="147"/>
      <c r="Z53" s="147">
        <f t="shared" si="7"/>
        <v>0.32699251896870418</v>
      </c>
      <c r="AA53" s="147">
        <f t="shared" si="8"/>
        <v>-0.31739443227724812</v>
      </c>
      <c r="AB53" s="147">
        <f t="shared" si="9"/>
        <v>-9.3874269258331339E-2</v>
      </c>
      <c r="AC53" s="147"/>
      <c r="AD53" s="147">
        <f t="shared" si="10"/>
        <v>0.32699251896870418</v>
      </c>
      <c r="AE53" s="147">
        <f t="shared" si="11"/>
        <v>-0.15869721613862406</v>
      </c>
      <c r="AF53" s="147">
        <f t="shared" si="12"/>
        <v>-9.3874269258331339E-2</v>
      </c>
    </row>
    <row r="54" spans="1:32" x14ac:dyDescent="0.25">
      <c r="A54" s="1" t="s">
        <v>86</v>
      </c>
      <c r="B54" s="54"/>
      <c r="C54" s="54"/>
      <c r="D54" s="54"/>
      <c r="F54" s="14">
        <f t="shared" si="0"/>
        <v>0</v>
      </c>
      <c r="G54" s="14">
        <f t="shared" si="1"/>
        <v>-0.50048875855327468</v>
      </c>
      <c r="H54" s="14">
        <f t="shared" si="1"/>
        <v>-0.50048875855327468</v>
      </c>
      <c r="J54" s="14">
        <f t="array" ref="J54:L54">MMULT(F54:H54,$F$2:$H$4)</f>
        <v>-0.73802072336265878</v>
      </c>
      <c r="K54" s="14">
        <v>0.36835972629521019</v>
      </c>
      <c r="L54" s="14">
        <v>-0.94161955034213096</v>
      </c>
      <c r="N54" s="14">
        <f t="shared" si="2"/>
        <v>0</v>
      </c>
      <c r="O54" s="14">
        <f t="shared" si="2"/>
        <v>22.783859322150047</v>
      </c>
      <c r="P54" s="14">
        <f t="shared" si="2"/>
        <v>0</v>
      </c>
      <c r="R54" s="14">
        <f t="shared" si="3"/>
        <v>11.937051295247558</v>
      </c>
      <c r="S54" s="14">
        <f t="shared" si="4"/>
        <v>16.414836147379098</v>
      </c>
      <c r="T54" s="14">
        <f t="shared" si="5"/>
        <v>1.7188018873399327</v>
      </c>
      <c r="V54" s="14">
        <f t="shared" si="6"/>
        <v>0.31383723363241012</v>
      </c>
      <c r="W54" s="14">
        <f t="shared" si="6"/>
        <v>0.3401478043049983</v>
      </c>
      <c r="X54" s="14">
        <f t="shared" si="6"/>
        <v>0.17934033286964196</v>
      </c>
      <c r="Y54" s="147"/>
      <c r="Z54" s="147">
        <f t="shared" si="7"/>
        <v>0.32699251896870418</v>
      </c>
      <c r="AA54" s="147">
        <f t="shared" si="8"/>
        <v>-0.31739443227724812</v>
      </c>
      <c r="AB54" s="147">
        <f t="shared" si="9"/>
        <v>-9.3874269258331339E-2</v>
      </c>
      <c r="AC54" s="147"/>
      <c r="AD54" s="147">
        <f t="shared" si="10"/>
        <v>0.32699251896870418</v>
      </c>
      <c r="AE54" s="147">
        <f t="shared" si="11"/>
        <v>-0.15869721613862406</v>
      </c>
      <c r="AF54" s="147">
        <f t="shared" si="12"/>
        <v>-9.3874269258331339E-2</v>
      </c>
    </row>
    <row r="55" spans="1:32" x14ac:dyDescent="0.25">
      <c r="A55" s="1" t="s">
        <v>77</v>
      </c>
      <c r="B55" s="54"/>
      <c r="C55" s="54"/>
      <c r="D55" s="54"/>
      <c r="F55" s="14">
        <f t="shared" si="0"/>
        <v>0</v>
      </c>
      <c r="G55" s="14">
        <f t="shared" si="1"/>
        <v>-0.50048875855327468</v>
      </c>
      <c r="H55" s="14">
        <f t="shared" si="1"/>
        <v>-0.50048875855327468</v>
      </c>
      <c r="J55" s="14">
        <f t="array" ref="J55:L55">MMULT(F55:H55,$F$2:$H$4)</f>
        <v>-0.73802072336265878</v>
      </c>
      <c r="K55" s="14">
        <v>0.36835972629521019</v>
      </c>
      <c r="L55" s="14">
        <v>-0.94161955034213096</v>
      </c>
      <c r="N55" s="14">
        <f t="shared" si="2"/>
        <v>0</v>
      </c>
      <c r="O55" s="14">
        <f t="shared" si="2"/>
        <v>22.783859322150047</v>
      </c>
      <c r="P55" s="14">
        <f t="shared" si="2"/>
        <v>0</v>
      </c>
      <c r="R55" s="14">
        <f t="shared" si="3"/>
        <v>11.937051295247558</v>
      </c>
      <c r="S55" s="14">
        <f t="shared" si="4"/>
        <v>16.414836147379098</v>
      </c>
      <c r="T55" s="14">
        <f t="shared" si="5"/>
        <v>1.7188018873399327</v>
      </c>
      <c r="V55" s="14">
        <f t="shared" si="6"/>
        <v>0.31383723363241012</v>
      </c>
      <c r="W55" s="14">
        <f t="shared" si="6"/>
        <v>0.3401478043049983</v>
      </c>
      <c r="X55" s="14">
        <f t="shared" si="6"/>
        <v>0.17934033286964196</v>
      </c>
      <c r="Y55" s="147"/>
      <c r="Z55" s="147">
        <f t="shared" si="7"/>
        <v>0.32699251896870418</v>
      </c>
      <c r="AA55" s="147">
        <f t="shared" si="8"/>
        <v>-0.31739443227724812</v>
      </c>
      <c r="AB55" s="147">
        <f t="shared" si="9"/>
        <v>-9.3874269258331339E-2</v>
      </c>
      <c r="AC55" s="147"/>
      <c r="AD55" s="147">
        <f t="shared" si="10"/>
        <v>0.32699251896870418</v>
      </c>
      <c r="AE55" s="147">
        <f t="shared" si="11"/>
        <v>-0.15869721613862406</v>
      </c>
      <c r="AF55" s="147">
        <f t="shared" si="12"/>
        <v>-9.3874269258331339E-2</v>
      </c>
    </row>
    <row r="56" spans="1:32" x14ac:dyDescent="0.25">
      <c r="A56" s="1" t="s">
        <v>76</v>
      </c>
      <c r="B56" s="54"/>
      <c r="C56" s="54"/>
      <c r="D56" s="54"/>
      <c r="F56" s="14">
        <f t="shared" si="0"/>
        <v>0</v>
      </c>
      <c r="G56" s="14">
        <f t="shared" si="1"/>
        <v>-0.50048875855327468</v>
      </c>
      <c r="H56" s="14">
        <f t="shared" si="1"/>
        <v>-0.50048875855327468</v>
      </c>
      <c r="J56" s="14">
        <f t="array" ref="J56:L56">MMULT(F56:H56,$F$2:$H$4)</f>
        <v>-0.73802072336265878</v>
      </c>
      <c r="K56" s="14">
        <v>0.36835972629521019</v>
      </c>
      <c r="L56" s="14">
        <v>-0.94161955034213096</v>
      </c>
      <c r="N56" s="14">
        <f t="shared" si="2"/>
        <v>0</v>
      </c>
      <c r="O56" s="14">
        <f t="shared" si="2"/>
        <v>22.783859322150047</v>
      </c>
      <c r="P56" s="14">
        <f t="shared" si="2"/>
        <v>0</v>
      </c>
      <c r="R56" s="14">
        <f t="shared" si="3"/>
        <v>11.937051295247558</v>
      </c>
      <c r="S56" s="14">
        <f t="shared" si="4"/>
        <v>16.414836147379098</v>
      </c>
      <c r="T56" s="14">
        <f t="shared" si="5"/>
        <v>1.7188018873399327</v>
      </c>
      <c r="V56" s="14">
        <f t="shared" si="6"/>
        <v>0.31383723363241012</v>
      </c>
      <c r="W56" s="14">
        <f t="shared" si="6"/>
        <v>0.3401478043049983</v>
      </c>
      <c r="X56" s="14">
        <f t="shared" si="6"/>
        <v>0.17934033286964196</v>
      </c>
      <c r="Y56" s="147"/>
      <c r="Z56" s="147">
        <f t="shared" si="7"/>
        <v>0.32699251896870418</v>
      </c>
      <c r="AA56" s="147">
        <f t="shared" si="8"/>
        <v>-0.31739443227724812</v>
      </c>
      <c r="AB56" s="147">
        <f t="shared" si="9"/>
        <v>-9.3874269258331339E-2</v>
      </c>
      <c r="AC56" s="147"/>
      <c r="AD56" s="147">
        <f t="shared" si="10"/>
        <v>0.32699251896870418</v>
      </c>
      <c r="AE56" s="147">
        <f t="shared" si="11"/>
        <v>-0.15869721613862406</v>
      </c>
      <c r="AF56" s="147">
        <f t="shared" si="12"/>
        <v>-9.3874269258331339E-2</v>
      </c>
    </row>
    <row r="57" spans="1:32" x14ac:dyDescent="0.25">
      <c r="A57" s="1" t="s">
        <v>160</v>
      </c>
      <c r="B57" s="54"/>
      <c r="C57" s="54"/>
      <c r="D57" s="54"/>
      <c r="F57" s="14">
        <f t="shared" si="0"/>
        <v>0</v>
      </c>
      <c r="G57" s="14">
        <f t="shared" si="1"/>
        <v>-0.50048875855327468</v>
      </c>
      <c r="H57" s="14">
        <f t="shared" si="1"/>
        <v>-0.50048875855327468</v>
      </c>
      <c r="J57" s="14">
        <f t="array" ref="J57:L57">MMULT(F57:H57,$F$2:$H$4)</f>
        <v>-0.73802072336265878</v>
      </c>
      <c r="K57" s="14">
        <v>0.36835972629521019</v>
      </c>
      <c r="L57" s="14">
        <v>-0.94161955034213096</v>
      </c>
      <c r="N57" s="14">
        <f t="shared" si="2"/>
        <v>0</v>
      </c>
      <c r="O57" s="14">
        <f t="shared" si="2"/>
        <v>22.783859322150047</v>
      </c>
      <c r="P57" s="14">
        <f t="shared" si="2"/>
        <v>0</v>
      </c>
      <c r="R57" s="14">
        <f t="shared" si="3"/>
        <v>11.937051295247558</v>
      </c>
      <c r="S57" s="14">
        <f t="shared" si="4"/>
        <v>16.414836147379098</v>
      </c>
      <c r="T57" s="14">
        <f t="shared" si="5"/>
        <v>1.7188018873399327</v>
      </c>
      <c r="V57" s="14">
        <f t="shared" si="6"/>
        <v>0.31383723363241012</v>
      </c>
      <c r="W57" s="14">
        <f t="shared" si="6"/>
        <v>0.3401478043049983</v>
      </c>
      <c r="X57" s="14">
        <f t="shared" si="6"/>
        <v>0.17934033286964196</v>
      </c>
      <c r="Y57" s="147"/>
      <c r="Z57" s="147">
        <f t="shared" si="7"/>
        <v>0.32699251896870418</v>
      </c>
      <c r="AA57" s="147">
        <f t="shared" si="8"/>
        <v>-0.31739443227724812</v>
      </c>
      <c r="AB57" s="147">
        <f t="shared" si="9"/>
        <v>-9.3874269258331339E-2</v>
      </c>
      <c r="AC57" s="147"/>
      <c r="AD57" s="147">
        <f t="shared" si="10"/>
        <v>0.32699251896870418</v>
      </c>
      <c r="AE57" s="147">
        <f t="shared" si="11"/>
        <v>-0.15869721613862406</v>
      </c>
      <c r="AF57" s="147">
        <f t="shared" si="12"/>
        <v>-9.3874269258331339E-2</v>
      </c>
    </row>
    <row r="58" spans="1:32" x14ac:dyDescent="0.25">
      <c r="A58" s="1" t="s">
        <v>75</v>
      </c>
      <c r="B58" s="54"/>
      <c r="C58" s="54"/>
      <c r="D58" s="54"/>
      <c r="F58" s="14">
        <f t="shared" si="0"/>
        <v>0</v>
      </c>
      <c r="G58" s="14">
        <f t="shared" si="1"/>
        <v>-0.50048875855327468</v>
      </c>
      <c r="H58" s="14">
        <f t="shared" si="1"/>
        <v>-0.50048875855327468</v>
      </c>
      <c r="J58" s="14">
        <f t="array" ref="J58:L58">MMULT(F58:H58,$F$2:$H$4)</f>
        <v>-0.73802072336265878</v>
      </c>
      <c r="K58" s="14">
        <v>0.36835972629521019</v>
      </c>
      <c r="L58" s="14">
        <v>-0.94161955034213096</v>
      </c>
      <c r="N58" s="14">
        <f t="shared" si="2"/>
        <v>0</v>
      </c>
      <c r="O58" s="14">
        <f t="shared" si="2"/>
        <v>22.783859322150047</v>
      </c>
      <c r="P58" s="14">
        <f t="shared" si="2"/>
        <v>0</v>
      </c>
      <c r="R58" s="14">
        <f t="shared" si="3"/>
        <v>11.937051295247558</v>
      </c>
      <c r="S58" s="14">
        <f t="shared" si="4"/>
        <v>16.414836147379098</v>
      </c>
      <c r="T58" s="14">
        <f t="shared" si="5"/>
        <v>1.7188018873399327</v>
      </c>
      <c r="V58" s="14">
        <f t="shared" si="6"/>
        <v>0.31383723363241012</v>
      </c>
      <c r="W58" s="14">
        <f t="shared" si="6"/>
        <v>0.3401478043049983</v>
      </c>
      <c r="X58" s="14">
        <f t="shared" si="6"/>
        <v>0.17934033286964196</v>
      </c>
      <c r="Y58" s="147"/>
      <c r="Z58" s="147">
        <f t="shared" si="7"/>
        <v>0.32699251896870418</v>
      </c>
      <c r="AA58" s="147">
        <f t="shared" si="8"/>
        <v>-0.31739443227724812</v>
      </c>
      <c r="AB58" s="147">
        <f t="shared" si="9"/>
        <v>-9.3874269258331339E-2</v>
      </c>
      <c r="AC58" s="147"/>
      <c r="AD58" s="147">
        <f t="shared" si="10"/>
        <v>0.32699251896870418</v>
      </c>
      <c r="AE58" s="147">
        <f t="shared" si="11"/>
        <v>-0.15869721613862406</v>
      </c>
      <c r="AF58" s="147">
        <f t="shared" si="12"/>
        <v>-9.3874269258331339E-2</v>
      </c>
    </row>
    <row r="59" spans="1:32" x14ac:dyDescent="0.25">
      <c r="A59" s="1" t="s">
        <v>93</v>
      </c>
      <c r="B59" s="54"/>
      <c r="C59" s="54"/>
      <c r="D59" s="54"/>
      <c r="F59" s="14">
        <f t="shared" si="0"/>
        <v>0</v>
      </c>
      <c r="G59" s="14">
        <f t="shared" si="1"/>
        <v>-0.50048875855327468</v>
      </c>
      <c r="H59" s="14">
        <f t="shared" si="1"/>
        <v>-0.50048875855327468</v>
      </c>
      <c r="J59" s="14">
        <f t="array" ref="J59:L59">MMULT(F59:H59,$F$2:$H$4)</f>
        <v>-0.73802072336265878</v>
      </c>
      <c r="K59" s="14">
        <v>0.36835972629521019</v>
      </c>
      <c r="L59" s="14">
        <v>-0.94161955034213096</v>
      </c>
      <c r="N59" s="14">
        <f t="shared" si="2"/>
        <v>0</v>
      </c>
      <c r="O59" s="14">
        <f t="shared" si="2"/>
        <v>22.783859322150047</v>
      </c>
      <c r="P59" s="14">
        <f t="shared" si="2"/>
        <v>0</v>
      </c>
      <c r="R59" s="14">
        <f t="shared" si="3"/>
        <v>11.937051295247558</v>
      </c>
      <c r="S59" s="14">
        <f t="shared" si="4"/>
        <v>16.414836147379098</v>
      </c>
      <c r="T59" s="14">
        <f t="shared" si="5"/>
        <v>1.7188018873399327</v>
      </c>
      <c r="V59" s="14">
        <f t="shared" si="6"/>
        <v>0.31383723363241012</v>
      </c>
      <c r="W59" s="14">
        <f t="shared" si="6"/>
        <v>0.3401478043049983</v>
      </c>
      <c r="X59" s="14">
        <f t="shared" si="6"/>
        <v>0.17934033286964196</v>
      </c>
      <c r="Y59" s="147"/>
      <c r="Z59" s="147">
        <f t="shared" si="7"/>
        <v>0.32699251896870418</v>
      </c>
      <c r="AA59" s="147">
        <f t="shared" si="8"/>
        <v>-0.31739443227724812</v>
      </c>
      <c r="AB59" s="147">
        <f t="shared" si="9"/>
        <v>-9.3874269258331339E-2</v>
      </c>
      <c r="AC59" s="147"/>
      <c r="AD59" s="147">
        <f t="shared" si="10"/>
        <v>0.32699251896870418</v>
      </c>
      <c r="AE59" s="147">
        <f t="shared" si="11"/>
        <v>-0.15869721613862406</v>
      </c>
      <c r="AF59" s="147">
        <f t="shared" si="12"/>
        <v>-9.3874269258331339E-2</v>
      </c>
    </row>
    <row r="60" spans="1:32" x14ac:dyDescent="0.25">
      <c r="A60" s="1" t="s">
        <v>94</v>
      </c>
      <c r="B60" s="54"/>
      <c r="C60" s="54"/>
      <c r="D60" s="54"/>
      <c r="F60" s="14">
        <f t="shared" si="0"/>
        <v>0</v>
      </c>
      <c r="G60" s="14">
        <f t="shared" si="1"/>
        <v>-0.50048875855327468</v>
      </c>
      <c r="H60" s="14">
        <f t="shared" si="1"/>
        <v>-0.50048875855327468</v>
      </c>
      <c r="J60" s="14">
        <f t="array" ref="J60:L60">MMULT(F60:H60,$F$2:$H$4)</f>
        <v>-0.73802072336265878</v>
      </c>
      <c r="K60" s="14">
        <v>0.36835972629521019</v>
      </c>
      <c r="L60" s="14">
        <v>-0.94161955034213096</v>
      </c>
      <c r="N60" s="14">
        <f t="shared" si="2"/>
        <v>0</v>
      </c>
      <c r="O60" s="14">
        <f t="shared" si="2"/>
        <v>22.783859322150047</v>
      </c>
      <c r="P60" s="14">
        <f t="shared" si="2"/>
        <v>0</v>
      </c>
      <c r="R60" s="14">
        <f t="shared" si="3"/>
        <v>11.937051295247558</v>
      </c>
      <c r="S60" s="14">
        <f t="shared" si="4"/>
        <v>16.414836147379098</v>
      </c>
      <c r="T60" s="14">
        <f t="shared" si="5"/>
        <v>1.7188018873399327</v>
      </c>
      <c r="V60" s="14">
        <f t="shared" si="6"/>
        <v>0.31383723363241012</v>
      </c>
      <c r="W60" s="14">
        <f t="shared" si="6"/>
        <v>0.3401478043049983</v>
      </c>
      <c r="X60" s="14">
        <f t="shared" si="6"/>
        <v>0.17934033286964196</v>
      </c>
      <c r="Y60" s="147"/>
      <c r="Z60" s="147">
        <f t="shared" si="7"/>
        <v>0.32699251896870418</v>
      </c>
      <c r="AA60" s="147">
        <f t="shared" si="8"/>
        <v>-0.31739443227724812</v>
      </c>
      <c r="AB60" s="147">
        <f t="shared" si="9"/>
        <v>-9.3874269258331339E-2</v>
      </c>
      <c r="AC60" s="147"/>
      <c r="AD60" s="147">
        <f t="shared" si="10"/>
        <v>0.32699251896870418</v>
      </c>
      <c r="AE60" s="147">
        <f t="shared" si="11"/>
        <v>-0.15869721613862406</v>
      </c>
      <c r="AF60" s="147">
        <f t="shared" si="12"/>
        <v>-9.3874269258331339E-2</v>
      </c>
    </row>
    <row r="61" spans="1:32" x14ac:dyDescent="0.25">
      <c r="A61" s="1" t="s">
        <v>95</v>
      </c>
      <c r="B61" s="54"/>
      <c r="C61" s="54"/>
      <c r="D61" s="54"/>
      <c r="F61" s="14">
        <f t="shared" si="0"/>
        <v>0</v>
      </c>
      <c r="G61" s="14">
        <f t="shared" si="1"/>
        <v>-0.50048875855327468</v>
      </c>
      <c r="H61" s="14">
        <f t="shared" si="1"/>
        <v>-0.50048875855327468</v>
      </c>
      <c r="J61" s="14">
        <f t="array" ref="J61:L61">MMULT(F61:H61,$F$2:$H$4)</f>
        <v>-0.73802072336265878</v>
      </c>
      <c r="K61" s="14">
        <v>0.36835972629521019</v>
      </c>
      <c r="L61" s="14">
        <v>-0.94161955034213096</v>
      </c>
      <c r="N61" s="14">
        <f t="shared" si="2"/>
        <v>0</v>
      </c>
      <c r="O61" s="14">
        <f t="shared" si="2"/>
        <v>22.783859322150047</v>
      </c>
      <c r="P61" s="14">
        <f t="shared" si="2"/>
        <v>0</v>
      </c>
      <c r="R61" s="14">
        <f t="shared" si="3"/>
        <v>11.937051295247558</v>
      </c>
      <c r="S61" s="14">
        <f t="shared" si="4"/>
        <v>16.414836147379098</v>
      </c>
      <c r="T61" s="14">
        <f t="shared" si="5"/>
        <v>1.7188018873399327</v>
      </c>
      <c r="V61" s="14">
        <f t="shared" si="6"/>
        <v>0.31383723363241012</v>
      </c>
      <c r="W61" s="14">
        <f t="shared" si="6"/>
        <v>0.3401478043049983</v>
      </c>
      <c r="X61" s="14">
        <f t="shared" si="6"/>
        <v>0.17934033286964196</v>
      </c>
      <c r="Y61" s="147"/>
      <c r="Z61" s="147">
        <f t="shared" si="7"/>
        <v>0.32699251896870418</v>
      </c>
      <c r="AA61" s="147">
        <f t="shared" si="8"/>
        <v>-0.31739443227724812</v>
      </c>
      <c r="AB61" s="147">
        <f t="shared" si="9"/>
        <v>-9.3874269258331339E-2</v>
      </c>
      <c r="AC61" s="147"/>
      <c r="AD61" s="147">
        <f t="shared" si="10"/>
        <v>0.32699251896870418</v>
      </c>
      <c r="AE61" s="147">
        <f t="shared" si="11"/>
        <v>-0.15869721613862406</v>
      </c>
      <c r="AF61" s="147">
        <f t="shared" si="12"/>
        <v>-9.3874269258331339E-2</v>
      </c>
    </row>
    <row r="62" spans="1:32" x14ac:dyDescent="0.25">
      <c r="A62" s="1" t="s">
        <v>161</v>
      </c>
      <c r="B62" s="54"/>
      <c r="C62" s="54"/>
      <c r="D62" s="54"/>
      <c r="F62" s="14">
        <f t="shared" si="0"/>
        <v>0</v>
      </c>
      <c r="G62" s="14">
        <f t="shared" si="1"/>
        <v>-0.50048875855327468</v>
      </c>
      <c r="H62" s="14">
        <f t="shared" si="1"/>
        <v>-0.50048875855327468</v>
      </c>
      <c r="J62" s="14">
        <f t="array" ref="J62:L62">MMULT(F62:H62,$F$2:$H$4)</f>
        <v>-0.73802072336265878</v>
      </c>
      <c r="K62" s="14">
        <v>0.36835972629521019</v>
      </c>
      <c r="L62" s="14">
        <v>-0.94161955034213096</v>
      </c>
      <c r="N62" s="14">
        <f t="shared" si="2"/>
        <v>0</v>
      </c>
      <c r="O62" s="14">
        <f t="shared" si="2"/>
        <v>22.783859322150047</v>
      </c>
      <c r="P62" s="14">
        <f t="shared" si="2"/>
        <v>0</v>
      </c>
      <c r="R62" s="14">
        <f t="shared" si="3"/>
        <v>11.937051295247558</v>
      </c>
      <c r="S62" s="14">
        <f t="shared" si="4"/>
        <v>16.414836147379098</v>
      </c>
      <c r="T62" s="14">
        <f t="shared" si="5"/>
        <v>1.7188018873399327</v>
      </c>
      <c r="V62" s="14">
        <f t="shared" si="6"/>
        <v>0.31383723363241012</v>
      </c>
      <c r="W62" s="14">
        <f t="shared" si="6"/>
        <v>0.3401478043049983</v>
      </c>
      <c r="X62" s="14">
        <f t="shared" si="6"/>
        <v>0.17934033286964196</v>
      </c>
      <c r="Y62" s="147"/>
      <c r="Z62" s="147">
        <f t="shared" si="7"/>
        <v>0.32699251896870418</v>
      </c>
      <c r="AA62" s="147">
        <f t="shared" si="8"/>
        <v>-0.31739443227724812</v>
      </c>
      <c r="AB62" s="147">
        <f t="shared" si="9"/>
        <v>-9.3874269258331339E-2</v>
      </c>
      <c r="AC62" s="147"/>
      <c r="AD62" s="147">
        <f t="shared" si="10"/>
        <v>0.32699251896870418</v>
      </c>
      <c r="AE62" s="147">
        <f t="shared" si="11"/>
        <v>-0.15869721613862406</v>
      </c>
      <c r="AF62" s="147">
        <f t="shared" si="12"/>
        <v>-9.3874269258331339E-2</v>
      </c>
    </row>
    <row r="63" spans="1:32" x14ac:dyDescent="0.25">
      <c r="A63" s="1" t="s">
        <v>97</v>
      </c>
      <c r="B63" s="54"/>
      <c r="C63" s="54"/>
      <c r="D63" s="54"/>
      <c r="F63" s="14">
        <f t="shared" si="0"/>
        <v>0</v>
      </c>
      <c r="G63" s="14">
        <f t="shared" si="1"/>
        <v>-0.50048875855327468</v>
      </c>
      <c r="H63" s="14">
        <f t="shared" si="1"/>
        <v>-0.50048875855327468</v>
      </c>
      <c r="J63" s="14">
        <f t="array" ref="J63:L63">MMULT(F63:H63,$F$2:$H$4)</f>
        <v>-0.73802072336265878</v>
      </c>
      <c r="K63" s="14">
        <v>0.36835972629521019</v>
      </c>
      <c r="L63" s="14">
        <v>-0.94161955034213096</v>
      </c>
      <c r="N63" s="14">
        <f t="shared" si="2"/>
        <v>0</v>
      </c>
      <c r="O63" s="14">
        <f t="shared" si="2"/>
        <v>22.783859322150047</v>
      </c>
      <c r="P63" s="14">
        <f t="shared" si="2"/>
        <v>0</v>
      </c>
      <c r="R63" s="14">
        <f t="shared" si="3"/>
        <v>11.937051295247558</v>
      </c>
      <c r="S63" s="14">
        <f t="shared" si="4"/>
        <v>16.414836147379098</v>
      </c>
      <c r="T63" s="14">
        <f t="shared" si="5"/>
        <v>1.7188018873399327</v>
      </c>
      <c r="V63" s="14">
        <f t="shared" si="6"/>
        <v>0.31383723363241012</v>
      </c>
      <c r="W63" s="14">
        <f t="shared" si="6"/>
        <v>0.3401478043049983</v>
      </c>
      <c r="X63" s="14">
        <f t="shared" si="6"/>
        <v>0.17934033286964196</v>
      </c>
      <c r="Y63" s="147"/>
      <c r="Z63" s="147">
        <f t="shared" si="7"/>
        <v>0.32699251896870418</v>
      </c>
      <c r="AA63" s="147">
        <f t="shared" si="8"/>
        <v>-0.31739443227724812</v>
      </c>
      <c r="AB63" s="147">
        <f t="shared" si="9"/>
        <v>-9.3874269258331339E-2</v>
      </c>
      <c r="AC63" s="147"/>
      <c r="AD63" s="147">
        <f t="shared" si="10"/>
        <v>0.32699251896870418</v>
      </c>
      <c r="AE63" s="147">
        <f t="shared" si="11"/>
        <v>-0.15869721613862406</v>
      </c>
      <c r="AF63" s="147">
        <f t="shared" si="12"/>
        <v>-9.3874269258331339E-2</v>
      </c>
    </row>
    <row r="64" spans="1:32" x14ac:dyDescent="0.25">
      <c r="A64" s="1" t="s">
        <v>98</v>
      </c>
      <c r="B64" s="54"/>
      <c r="C64" s="54"/>
      <c r="D64" s="54"/>
      <c r="F64" s="14">
        <f t="shared" si="0"/>
        <v>0</v>
      </c>
      <c r="G64" s="14">
        <f t="shared" si="1"/>
        <v>-0.50048875855327468</v>
      </c>
      <c r="H64" s="14">
        <f t="shared" si="1"/>
        <v>-0.50048875855327468</v>
      </c>
      <c r="J64" s="14">
        <f t="array" ref="J64:L64">MMULT(F64:H64,$F$2:$H$4)</f>
        <v>-0.73802072336265878</v>
      </c>
      <c r="K64" s="14">
        <v>0.36835972629521019</v>
      </c>
      <c r="L64" s="14">
        <v>-0.94161955034213096</v>
      </c>
      <c r="N64" s="14">
        <f t="shared" si="2"/>
        <v>0</v>
      </c>
      <c r="O64" s="14">
        <f t="shared" si="2"/>
        <v>22.783859322150047</v>
      </c>
      <c r="P64" s="14">
        <f t="shared" si="2"/>
        <v>0</v>
      </c>
      <c r="R64" s="14">
        <f t="shared" si="3"/>
        <v>11.937051295247558</v>
      </c>
      <c r="S64" s="14">
        <f t="shared" si="4"/>
        <v>16.414836147379098</v>
      </c>
      <c r="T64" s="14">
        <f t="shared" si="5"/>
        <v>1.7188018873399327</v>
      </c>
      <c r="V64" s="14">
        <f t="shared" si="6"/>
        <v>0.31383723363241012</v>
      </c>
      <c r="W64" s="14">
        <f t="shared" si="6"/>
        <v>0.3401478043049983</v>
      </c>
      <c r="X64" s="14">
        <f t="shared" si="6"/>
        <v>0.17934033286964196</v>
      </c>
      <c r="Y64" s="147"/>
      <c r="Z64" s="147">
        <f t="shared" si="7"/>
        <v>0.32699251896870418</v>
      </c>
      <c r="AA64" s="147">
        <f t="shared" si="8"/>
        <v>-0.31739443227724812</v>
      </c>
      <c r="AB64" s="147">
        <f t="shared" si="9"/>
        <v>-9.3874269258331339E-2</v>
      </c>
      <c r="AC64" s="147"/>
      <c r="AD64" s="147">
        <f t="shared" si="10"/>
        <v>0.32699251896870418</v>
      </c>
      <c r="AE64" s="147">
        <f t="shared" si="11"/>
        <v>-0.15869721613862406</v>
      </c>
      <c r="AF64" s="147">
        <f t="shared" si="12"/>
        <v>-9.3874269258331339E-2</v>
      </c>
    </row>
    <row r="65" spans="1:32" x14ac:dyDescent="0.25">
      <c r="A65" s="1" t="s">
        <v>99</v>
      </c>
      <c r="B65" s="54"/>
      <c r="C65" s="54"/>
      <c r="D65" s="54"/>
      <c r="F65" s="14">
        <f t="shared" si="0"/>
        <v>0</v>
      </c>
      <c r="G65" s="14">
        <f t="shared" si="1"/>
        <v>-0.50048875855327468</v>
      </c>
      <c r="H65" s="14">
        <f t="shared" si="1"/>
        <v>-0.50048875855327468</v>
      </c>
      <c r="J65" s="14">
        <f t="array" ref="J65:L65">MMULT(F65:H65,$F$2:$H$4)</f>
        <v>-0.73802072336265878</v>
      </c>
      <c r="K65" s="14">
        <v>0.36835972629521019</v>
      </c>
      <c r="L65" s="14">
        <v>-0.94161955034213096</v>
      </c>
      <c r="N65" s="14">
        <f t="shared" si="2"/>
        <v>0</v>
      </c>
      <c r="O65" s="14">
        <f t="shared" si="2"/>
        <v>22.783859322150047</v>
      </c>
      <c r="P65" s="14">
        <f t="shared" si="2"/>
        <v>0</v>
      </c>
      <c r="R65" s="14">
        <f t="shared" si="3"/>
        <v>11.937051295247558</v>
      </c>
      <c r="S65" s="14">
        <f t="shared" si="4"/>
        <v>16.414836147379098</v>
      </c>
      <c r="T65" s="14">
        <f t="shared" si="5"/>
        <v>1.7188018873399327</v>
      </c>
      <c r="V65" s="14">
        <f t="shared" si="6"/>
        <v>0.31383723363241012</v>
      </c>
      <c r="W65" s="14">
        <f t="shared" si="6"/>
        <v>0.3401478043049983</v>
      </c>
      <c r="X65" s="14">
        <f t="shared" si="6"/>
        <v>0.17934033286964196</v>
      </c>
      <c r="Y65" s="147"/>
      <c r="Z65" s="147">
        <f t="shared" si="7"/>
        <v>0.32699251896870418</v>
      </c>
      <c r="AA65" s="147">
        <f t="shared" si="8"/>
        <v>-0.31739443227724812</v>
      </c>
      <c r="AB65" s="147">
        <f t="shared" si="9"/>
        <v>-9.3874269258331339E-2</v>
      </c>
      <c r="AC65" s="147"/>
      <c r="AD65" s="147">
        <f t="shared" si="10"/>
        <v>0.32699251896870418</v>
      </c>
      <c r="AE65" s="147">
        <f t="shared" si="11"/>
        <v>-0.15869721613862406</v>
      </c>
      <c r="AF65" s="147">
        <f t="shared" si="12"/>
        <v>-9.3874269258331339E-2</v>
      </c>
    </row>
    <row r="66" spans="1:32" x14ac:dyDescent="0.25">
      <c r="A66" s="1" t="s">
        <v>100</v>
      </c>
      <c r="B66" s="54"/>
      <c r="C66" s="54"/>
      <c r="D66" s="54"/>
      <c r="F66" s="14">
        <f t="shared" si="0"/>
        <v>0</v>
      </c>
      <c r="G66" s="14">
        <f t="shared" si="1"/>
        <v>-0.50048875855327468</v>
      </c>
      <c r="H66" s="14">
        <f t="shared" si="1"/>
        <v>-0.50048875855327468</v>
      </c>
      <c r="J66" s="14">
        <f t="array" ref="J66:L66">MMULT(F66:H66,$F$2:$H$4)</f>
        <v>-0.73802072336265878</v>
      </c>
      <c r="K66" s="14">
        <v>0.36835972629521019</v>
      </c>
      <c r="L66" s="14">
        <v>-0.94161955034213096</v>
      </c>
      <c r="N66" s="14">
        <f t="shared" si="2"/>
        <v>0</v>
      </c>
      <c r="O66" s="14">
        <f t="shared" si="2"/>
        <v>22.783859322150047</v>
      </c>
      <c r="P66" s="14">
        <f t="shared" si="2"/>
        <v>0</v>
      </c>
      <c r="R66" s="14">
        <f t="shared" si="3"/>
        <v>11.937051295247558</v>
      </c>
      <c r="S66" s="14">
        <f t="shared" si="4"/>
        <v>16.414836147379098</v>
      </c>
      <c r="T66" s="14">
        <f t="shared" si="5"/>
        <v>1.7188018873399327</v>
      </c>
      <c r="V66" s="14">
        <f t="shared" si="6"/>
        <v>0.31383723363241012</v>
      </c>
      <c r="W66" s="14">
        <f t="shared" si="6"/>
        <v>0.3401478043049983</v>
      </c>
      <c r="X66" s="14">
        <f t="shared" si="6"/>
        <v>0.17934033286964196</v>
      </c>
      <c r="Y66" s="147"/>
      <c r="Z66" s="147">
        <f t="shared" si="7"/>
        <v>0.32699251896870418</v>
      </c>
      <c r="AA66" s="147">
        <f t="shared" si="8"/>
        <v>-0.31739443227724812</v>
      </c>
      <c r="AB66" s="147">
        <f t="shared" si="9"/>
        <v>-9.3874269258331339E-2</v>
      </c>
      <c r="AC66" s="147"/>
      <c r="AD66" s="147">
        <f t="shared" si="10"/>
        <v>0.32699251896870418</v>
      </c>
      <c r="AE66" s="147">
        <f t="shared" si="11"/>
        <v>-0.15869721613862406</v>
      </c>
      <c r="AF66" s="147">
        <f t="shared" si="12"/>
        <v>-9.3874269258331339E-2</v>
      </c>
    </row>
    <row r="67" spans="1:32" x14ac:dyDescent="0.25">
      <c r="A67" s="1" t="s">
        <v>162</v>
      </c>
      <c r="B67" s="54"/>
      <c r="C67" s="54"/>
      <c r="D67" s="54"/>
      <c r="F67" s="14">
        <f t="shared" si="0"/>
        <v>0</v>
      </c>
      <c r="G67" s="14">
        <f t="shared" si="1"/>
        <v>-0.50048875855327468</v>
      </c>
      <c r="H67" s="14">
        <f t="shared" si="1"/>
        <v>-0.50048875855327468</v>
      </c>
      <c r="J67" s="14">
        <f t="array" ref="J67:L67">MMULT(F67:H67,$F$2:$H$4)</f>
        <v>-0.73802072336265878</v>
      </c>
      <c r="K67" s="14">
        <v>0.36835972629521019</v>
      </c>
      <c r="L67" s="14">
        <v>-0.94161955034213096</v>
      </c>
      <c r="N67" s="14">
        <f t="shared" si="2"/>
        <v>0</v>
      </c>
      <c r="O67" s="14">
        <f t="shared" si="2"/>
        <v>22.783859322150047</v>
      </c>
      <c r="P67" s="14">
        <f t="shared" si="2"/>
        <v>0</v>
      </c>
      <c r="R67" s="14">
        <f t="shared" si="3"/>
        <v>11.937051295247558</v>
      </c>
      <c r="S67" s="14">
        <f t="shared" si="4"/>
        <v>16.414836147379098</v>
      </c>
      <c r="T67" s="14">
        <f t="shared" si="5"/>
        <v>1.7188018873399327</v>
      </c>
      <c r="V67" s="14">
        <f t="shared" si="6"/>
        <v>0.31383723363241012</v>
      </c>
      <c r="W67" s="14">
        <f t="shared" si="6"/>
        <v>0.3401478043049983</v>
      </c>
      <c r="X67" s="14">
        <f t="shared" si="6"/>
        <v>0.17934033286964196</v>
      </c>
      <c r="Y67" s="147"/>
      <c r="Z67" s="147">
        <f t="shared" si="7"/>
        <v>0.32699251896870418</v>
      </c>
      <c r="AA67" s="147">
        <f t="shared" si="8"/>
        <v>-0.31739443227724812</v>
      </c>
      <c r="AB67" s="147">
        <f t="shared" si="9"/>
        <v>-9.3874269258331339E-2</v>
      </c>
      <c r="AC67" s="147"/>
      <c r="AD67" s="147">
        <f t="shared" si="10"/>
        <v>0.32699251896870418</v>
      </c>
      <c r="AE67" s="147">
        <f t="shared" si="11"/>
        <v>-0.15869721613862406</v>
      </c>
      <c r="AF67" s="147">
        <f t="shared" si="12"/>
        <v>-9.3874269258331339E-2</v>
      </c>
    </row>
    <row r="68" spans="1:32" x14ac:dyDescent="0.25">
      <c r="A68" s="1" t="s">
        <v>102</v>
      </c>
      <c r="B68" s="54"/>
      <c r="C68" s="54"/>
      <c r="D68" s="54"/>
      <c r="F68" s="14">
        <f t="shared" si="0"/>
        <v>0</v>
      </c>
      <c r="G68" s="14">
        <f t="shared" si="1"/>
        <v>-0.50048875855327468</v>
      </c>
      <c r="H68" s="14">
        <f t="shared" si="1"/>
        <v>-0.50048875855327468</v>
      </c>
      <c r="J68" s="14">
        <f t="array" ref="J68:L68">MMULT(F68:H68,$F$2:$H$4)</f>
        <v>-0.73802072336265878</v>
      </c>
      <c r="K68" s="14">
        <v>0.36835972629521019</v>
      </c>
      <c r="L68" s="14">
        <v>-0.94161955034213096</v>
      </c>
      <c r="N68" s="14">
        <f t="shared" si="2"/>
        <v>0</v>
      </c>
      <c r="O68" s="14">
        <f t="shared" si="2"/>
        <v>22.783859322150047</v>
      </c>
      <c r="P68" s="14">
        <f t="shared" si="2"/>
        <v>0</v>
      </c>
      <c r="R68" s="14">
        <f t="shared" si="3"/>
        <v>11.937051295247558</v>
      </c>
      <c r="S68" s="14">
        <f t="shared" si="4"/>
        <v>16.414836147379098</v>
      </c>
      <c r="T68" s="14">
        <f t="shared" si="5"/>
        <v>1.7188018873399327</v>
      </c>
      <c r="V68" s="14">
        <f t="shared" si="6"/>
        <v>0.31383723363241012</v>
      </c>
      <c r="W68" s="14">
        <f t="shared" si="6"/>
        <v>0.3401478043049983</v>
      </c>
      <c r="X68" s="14">
        <f t="shared" si="6"/>
        <v>0.17934033286964196</v>
      </c>
      <c r="Y68" s="147"/>
      <c r="Z68" s="147">
        <f t="shared" si="7"/>
        <v>0.32699251896870418</v>
      </c>
      <c r="AA68" s="147">
        <f t="shared" si="8"/>
        <v>-0.31739443227724812</v>
      </c>
      <c r="AB68" s="147">
        <f t="shared" si="9"/>
        <v>-9.3874269258331339E-2</v>
      </c>
      <c r="AC68" s="147"/>
      <c r="AD68" s="147">
        <f t="shared" si="10"/>
        <v>0.32699251896870418</v>
      </c>
      <c r="AE68" s="147">
        <f t="shared" si="11"/>
        <v>-0.15869721613862406</v>
      </c>
      <c r="AF68" s="147">
        <f t="shared" si="12"/>
        <v>-9.3874269258331339E-2</v>
      </c>
    </row>
    <row r="69" spans="1:32" x14ac:dyDescent="0.25">
      <c r="A69" s="1" t="s">
        <v>87</v>
      </c>
      <c r="B69" s="54"/>
      <c r="C69" s="54"/>
      <c r="D69" s="54"/>
      <c r="F69" s="14">
        <f t="shared" si="0"/>
        <v>0</v>
      </c>
      <c r="G69" s="14">
        <f t="shared" si="1"/>
        <v>-0.50048875855327468</v>
      </c>
      <c r="H69" s="14">
        <f t="shared" si="1"/>
        <v>-0.50048875855327468</v>
      </c>
      <c r="J69" s="14">
        <f t="array" ref="J69:L69">MMULT(F69:H69,$F$2:$H$4)</f>
        <v>-0.73802072336265878</v>
      </c>
      <c r="K69" s="14">
        <v>0.36835972629521019</v>
      </c>
      <c r="L69" s="14">
        <v>-0.94161955034213096</v>
      </c>
      <c r="N69" s="14">
        <f t="shared" si="2"/>
        <v>0</v>
      </c>
      <c r="O69" s="14">
        <f t="shared" si="2"/>
        <v>22.783859322150047</v>
      </c>
      <c r="P69" s="14">
        <f t="shared" si="2"/>
        <v>0</v>
      </c>
      <c r="R69" s="14">
        <f t="shared" si="3"/>
        <v>11.937051295247558</v>
      </c>
      <c r="S69" s="14">
        <f t="shared" si="4"/>
        <v>16.414836147379098</v>
      </c>
      <c r="T69" s="14">
        <f t="shared" si="5"/>
        <v>1.7188018873399327</v>
      </c>
      <c r="V69" s="14">
        <f t="shared" si="6"/>
        <v>0.31383723363241012</v>
      </c>
      <c r="W69" s="14">
        <f t="shared" si="6"/>
        <v>0.3401478043049983</v>
      </c>
      <c r="X69" s="14">
        <f t="shared" si="6"/>
        <v>0.17934033286964196</v>
      </c>
      <c r="Y69" s="147"/>
      <c r="Z69" s="147">
        <f t="shared" si="7"/>
        <v>0.32699251896870418</v>
      </c>
      <c r="AA69" s="147">
        <f t="shared" si="8"/>
        <v>-0.31739443227724812</v>
      </c>
      <c r="AB69" s="147">
        <f t="shared" si="9"/>
        <v>-9.3874269258331339E-2</v>
      </c>
      <c r="AC69" s="147"/>
      <c r="AD69" s="147">
        <f t="shared" si="10"/>
        <v>0.32699251896870418</v>
      </c>
      <c r="AE69" s="147">
        <f t="shared" si="11"/>
        <v>-0.15869721613862406</v>
      </c>
      <c r="AF69" s="147">
        <f t="shared" si="12"/>
        <v>-9.3874269258331339E-2</v>
      </c>
    </row>
    <row r="70" spans="1:32" x14ac:dyDescent="0.25">
      <c r="A70" s="1" t="s">
        <v>81</v>
      </c>
      <c r="B70" s="54"/>
      <c r="C70" s="54"/>
      <c r="D70" s="54"/>
      <c r="F70" s="14">
        <f t="shared" si="0"/>
        <v>0</v>
      </c>
      <c r="G70" s="14">
        <f t="shared" si="1"/>
        <v>-0.50048875855327468</v>
      </c>
      <c r="H70" s="14">
        <f t="shared" si="1"/>
        <v>-0.50048875855327468</v>
      </c>
      <c r="J70" s="14">
        <f t="array" ref="J70:L70">MMULT(F70:H70,$F$2:$H$4)</f>
        <v>-0.73802072336265878</v>
      </c>
      <c r="K70" s="14">
        <v>0.36835972629521019</v>
      </c>
      <c r="L70" s="14">
        <v>-0.94161955034213096</v>
      </c>
      <c r="N70" s="14">
        <f t="shared" si="2"/>
        <v>0</v>
      </c>
      <c r="O70" s="14">
        <f t="shared" si="2"/>
        <v>22.783859322150047</v>
      </c>
      <c r="P70" s="14">
        <f t="shared" si="2"/>
        <v>0</v>
      </c>
      <c r="R70" s="14">
        <f t="shared" si="3"/>
        <v>11.937051295247558</v>
      </c>
      <c r="S70" s="14">
        <f t="shared" si="4"/>
        <v>16.414836147379098</v>
      </c>
      <c r="T70" s="14">
        <f t="shared" si="5"/>
        <v>1.7188018873399327</v>
      </c>
      <c r="V70" s="14">
        <f t="shared" si="6"/>
        <v>0.31383723363241012</v>
      </c>
      <c r="W70" s="14">
        <f t="shared" si="6"/>
        <v>0.3401478043049983</v>
      </c>
      <c r="X70" s="14">
        <f t="shared" si="6"/>
        <v>0.17934033286964196</v>
      </c>
      <c r="Y70" s="147"/>
      <c r="Z70" s="147">
        <f t="shared" si="7"/>
        <v>0.32699251896870418</v>
      </c>
      <c r="AA70" s="147">
        <f t="shared" si="8"/>
        <v>-0.31739443227724812</v>
      </c>
      <c r="AB70" s="147">
        <f t="shared" si="9"/>
        <v>-9.3874269258331339E-2</v>
      </c>
      <c r="AC70" s="147"/>
      <c r="AD70" s="147">
        <f t="shared" si="10"/>
        <v>0.32699251896870418</v>
      </c>
      <c r="AE70" s="147">
        <f t="shared" si="11"/>
        <v>-0.15869721613862406</v>
      </c>
      <c r="AF70" s="147">
        <f t="shared" si="12"/>
        <v>-9.3874269258331339E-2</v>
      </c>
    </row>
    <row r="71" spans="1:32" x14ac:dyDescent="0.25">
      <c r="A71" s="1" t="s">
        <v>82</v>
      </c>
      <c r="B71" s="54"/>
      <c r="C71" s="54"/>
      <c r="D71" s="54"/>
      <c r="F71" s="14">
        <f t="shared" si="0"/>
        <v>0</v>
      </c>
      <c r="G71" s="14">
        <f t="shared" si="1"/>
        <v>-0.50048875855327468</v>
      </c>
      <c r="H71" s="14">
        <f t="shared" si="1"/>
        <v>-0.50048875855327468</v>
      </c>
      <c r="J71" s="14">
        <f t="array" ref="J71:L71">MMULT(F71:H71,$F$2:$H$4)</f>
        <v>-0.73802072336265878</v>
      </c>
      <c r="K71" s="14">
        <v>0.36835972629521019</v>
      </c>
      <c r="L71" s="14">
        <v>-0.94161955034213096</v>
      </c>
      <c r="N71" s="14">
        <f t="shared" si="2"/>
        <v>0</v>
      </c>
      <c r="O71" s="14">
        <f t="shared" si="2"/>
        <v>22.783859322150047</v>
      </c>
      <c r="P71" s="14">
        <f t="shared" si="2"/>
        <v>0</v>
      </c>
      <c r="R71" s="14">
        <f t="shared" si="3"/>
        <v>11.937051295247558</v>
      </c>
      <c r="S71" s="14">
        <f t="shared" si="4"/>
        <v>16.414836147379098</v>
      </c>
      <c r="T71" s="14">
        <f t="shared" si="5"/>
        <v>1.7188018873399327</v>
      </c>
      <c r="V71" s="14">
        <f t="shared" si="6"/>
        <v>0.31383723363241012</v>
      </c>
      <c r="W71" s="14">
        <f t="shared" si="6"/>
        <v>0.3401478043049983</v>
      </c>
      <c r="X71" s="14">
        <f t="shared" si="6"/>
        <v>0.17934033286964196</v>
      </c>
      <c r="Y71" s="147"/>
      <c r="Z71" s="147">
        <f t="shared" si="7"/>
        <v>0.32699251896870418</v>
      </c>
      <c r="AA71" s="147">
        <f t="shared" si="8"/>
        <v>-0.31739443227724812</v>
      </c>
      <c r="AB71" s="147">
        <f t="shared" si="9"/>
        <v>-9.3874269258331339E-2</v>
      </c>
      <c r="AC71" s="147"/>
      <c r="AD71" s="147">
        <f t="shared" si="10"/>
        <v>0.32699251896870418</v>
      </c>
      <c r="AE71" s="147">
        <f t="shared" si="11"/>
        <v>-0.15869721613862406</v>
      </c>
      <c r="AF71" s="147">
        <f t="shared" si="12"/>
        <v>-9.3874269258331339E-2</v>
      </c>
    </row>
    <row r="72" spans="1:32" x14ac:dyDescent="0.25">
      <c r="A72" s="1" t="s">
        <v>163</v>
      </c>
      <c r="B72" s="54"/>
      <c r="C72" s="54"/>
      <c r="D72" s="54"/>
      <c r="F72" s="14">
        <f t="shared" si="0"/>
        <v>0</v>
      </c>
      <c r="G72" s="14">
        <f t="shared" si="1"/>
        <v>-0.50048875855327468</v>
      </c>
      <c r="H72" s="14">
        <f t="shared" si="1"/>
        <v>-0.50048875855327468</v>
      </c>
      <c r="J72" s="14">
        <f t="array" ref="J72:L72">MMULT(F72:H72,$F$2:$H$4)</f>
        <v>-0.73802072336265878</v>
      </c>
      <c r="K72" s="14">
        <v>0.36835972629521019</v>
      </c>
      <c r="L72" s="14">
        <v>-0.94161955034213096</v>
      </c>
      <c r="N72" s="14">
        <f t="shared" si="2"/>
        <v>0</v>
      </c>
      <c r="O72" s="14">
        <f t="shared" si="2"/>
        <v>22.783859322150047</v>
      </c>
      <c r="P72" s="14">
        <f t="shared" si="2"/>
        <v>0</v>
      </c>
      <c r="R72" s="14">
        <f t="shared" si="3"/>
        <v>11.937051295247558</v>
      </c>
      <c r="S72" s="14">
        <f t="shared" si="4"/>
        <v>16.414836147379098</v>
      </c>
      <c r="T72" s="14">
        <f t="shared" si="5"/>
        <v>1.7188018873399327</v>
      </c>
      <c r="V72" s="14">
        <f t="shared" si="6"/>
        <v>0.31383723363241012</v>
      </c>
      <c r="W72" s="14">
        <f t="shared" si="6"/>
        <v>0.3401478043049983</v>
      </c>
      <c r="X72" s="14">
        <f t="shared" si="6"/>
        <v>0.17934033286964196</v>
      </c>
      <c r="Y72" s="147"/>
      <c r="Z72" s="147">
        <f t="shared" si="7"/>
        <v>0.32699251896870418</v>
      </c>
      <c r="AA72" s="147">
        <f t="shared" si="8"/>
        <v>-0.31739443227724812</v>
      </c>
      <c r="AB72" s="147">
        <f t="shared" si="9"/>
        <v>-9.3874269258331339E-2</v>
      </c>
      <c r="AC72" s="147"/>
      <c r="AD72" s="147">
        <f t="shared" si="10"/>
        <v>0.32699251896870418</v>
      </c>
      <c r="AE72" s="147">
        <f t="shared" si="11"/>
        <v>-0.15869721613862406</v>
      </c>
      <c r="AF72" s="147">
        <f t="shared" si="12"/>
        <v>-9.3874269258331339E-2</v>
      </c>
    </row>
    <row r="73" spans="1:32" x14ac:dyDescent="0.25">
      <c r="A73" s="1" t="s">
        <v>83</v>
      </c>
      <c r="B73" s="54"/>
      <c r="C73" s="54"/>
      <c r="D73" s="54"/>
      <c r="F73" s="14">
        <f t="shared" si="0"/>
        <v>0</v>
      </c>
      <c r="G73" s="14">
        <f t="shared" si="1"/>
        <v>-0.50048875855327468</v>
      </c>
      <c r="H73" s="14">
        <f t="shared" si="1"/>
        <v>-0.50048875855327468</v>
      </c>
      <c r="J73" s="14">
        <f t="array" ref="J73:L73">MMULT(F73:H73,$F$2:$H$4)</f>
        <v>-0.73802072336265878</v>
      </c>
      <c r="K73" s="14">
        <v>0.36835972629521019</v>
      </c>
      <c r="L73" s="14">
        <v>-0.94161955034213096</v>
      </c>
      <c r="N73" s="14">
        <f t="shared" si="2"/>
        <v>0</v>
      </c>
      <c r="O73" s="14">
        <f t="shared" si="2"/>
        <v>22.783859322150047</v>
      </c>
      <c r="P73" s="14">
        <f t="shared" si="2"/>
        <v>0</v>
      </c>
      <c r="R73" s="14">
        <f t="shared" si="3"/>
        <v>11.937051295247558</v>
      </c>
      <c r="S73" s="14">
        <f t="shared" si="4"/>
        <v>16.414836147379098</v>
      </c>
      <c r="T73" s="14">
        <f t="shared" si="5"/>
        <v>1.7188018873399327</v>
      </c>
      <c r="V73" s="14">
        <f t="shared" si="6"/>
        <v>0.31383723363241012</v>
      </c>
      <c r="W73" s="14">
        <f t="shared" si="6"/>
        <v>0.3401478043049983</v>
      </c>
      <c r="X73" s="14">
        <f t="shared" si="6"/>
        <v>0.17934033286964196</v>
      </c>
      <c r="Y73" s="147"/>
      <c r="Z73" s="147">
        <f t="shared" si="7"/>
        <v>0.32699251896870418</v>
      </c>
      <c r="AA73" s="147">
        <f t="shared" si="8"/>
        <v>-0.31739443227724812</v>
      </c>
      <c r="AB73" s="147">
        <f t="shared" si="9"/>
        <v>-9.3874269258331339E-2</v>
      </c>
      <c r="AC73" s="147"/>
      <c r="AD73" s="147">
        <f t="shared" si="10"/>
        <v>0.32699251896870418</v>
      </c>
      <c r="AE73" s="147">
        <f t="shared" si="11"/>
        <v>-0.15869721613862406</v>
      </c>
      <c r="AF73" s="147">
        <f t="shared" si="12"/>
        <v>-9.3874269258331339E-2</v>
      </c>
    </row>
  </sheetData>
  <mergeCells count="12">
    <mergeCell ref="AD9:AF9"/>
    <mergeCell ref="J9:L9"/>
    <mergeCell ref="N9:P9"/>
    <mergeCell ref="R9:T9"/>
    <mergeCell ref="V9:X9"/>
    <mergeCell ref="Z9:AB9"/>
    <mergeCell ref="B1:D2"/>
    <mergeCell ref="B6:D6"/>
    <mergeCell ref="F1:H1"/>
    <mergeCell ref="B4:D4"/>
    <mergeCell ref="F9:H9"/>
    <mergeCell ref="B9:D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DeltaEITP_Results</vt:lpstr>
      <vt:lpstr>SDR2ITP</vt:lpstr>
      <vt:lpstr>HLG2ITP</vt:lpstr>
      <vt:lpstr>PQ2ITP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</dc:creator>
  <cp:lastModifiedBy>Microsoft Office User</cp:lastModifiedBy>
  <dcterms:created xsi:type="dcterms:W3CDTF">2018-10-06T16:46:40Z</dcterms:created>
  <dcterms:modified xsi:type="dcterms:W3CDTF">2021-09-14T15:15:32Z</dcterms:modified>
</cp:coreProperties>
</file>