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D:\Projects\Power Query\Ticketing System\"/>
    </mc:Choice>
  </mc:AlternateContent>
  <xr:revisionPtr revIDLastSave="0" documentId="13_ncr:1_{3C84A251-F6E8-4DC1-B6C7-3F9537E87234}" xr6:coauthVersionLast="47" xr6:coauthVersionMax="47" xr10:uidLastSave="{00000000-0000-0000-0000-000000000000}"/>
  <bookViews>
    <workbookView xWindow="-120" yWindow="-120" windowWidth="29040" windowHeight="15720" activeTab="2" xr2:uid="{00000000-000D-0000-FFFF-FFFF00000000}"/>
  </bookViews>
  <sheets>
    <sheet name="Info" sheetId="1" r:id="rId1"/>
    <sheet name="Settings" sheetId="2" r:id="rId2"/>
    <sheet name="Dashboard" sheetId="4" r:id="rId3"/>
    <sheet name="Calculations" sheetId="5" r:id="rId4"/>
    <sheet name="Data" sheetId="8" r:id="rId5"/>
  </sheets>
  <definedNames>
    <definedName name="_xlnm._FilterDatabase" localSheetId="2" hidden="1">Dashboard!$K$13:$V$150</definedName>
    <definedName name="calcActiveTickets">Calculations!$B$1</definedName>
    <definedName name="calcNumTicketsPerTypeSeries">OFFSET(Calculations!$D$3,0,0,COUNTA(Calculations!$D$3:$D$36),1)</definedName>
    <definedName name="calcNumTicketsPerTypeValue">OFFSET(Calculations!$E$3,0,0,COUNTA(Calculations!$E$3:$E$36),1)</definedName>
    <definedName name="calcSLABreached">Calculations!$B$2</definedName>
    <definedName name="calcSLAWarning">Calculations!$B$3</definedName>
    <definedName name="ExternalData_1" localSheetId="4" hidden="1">Data!$A$1:$V$101</definedName>
    <definedName name="settingsEndpoint">Settings!$B$1</definedName>
    <definedName name="settingsUtilityPath">Settings!$B$2</definedName>
    <definedName name="Slicer_assignee">#N/A</definedName>
    <definedName name="Slicer_create_date__Month">#N/A</definedName>
    <definedName name="Slicer_create_date_year">#N/A</definedName>
    <definedName name="Slicer_sla_status">#N/A</definedName>
    <definedName name="Slicer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ickets_7e6a8ab4-1278-4dea-8367-66c93a50a4e8" name="Tickets" connection="Query - Tickets"/>
          <x15:modelTable id="TicketType_5f50431f-42ba-4d1d-8d73-1dffa86d4341" name="TicketType" connection="Query - TicketType"/>
          <x15:modelTable id="TicketPriority_3b052a53-f9b5-4dea-a6f9-558e5b336b73" name="TicketPriority" connection="Query - TicketPriority"/>
          <x15:modelTable id="TicketSLA_ae9c866a-b374-46b8-974b-fbd9b953798a" name="TicketSLA" connection="Query - TicketSLA"/>
          <x15:modelTable id="TicketStatus_5fea94bd-a7ba-4103-8553-23c3f0619312" name="TicketStatus" connection="Query - TicketStatus"/>
          <x15:modelTable id="TicketsData_7a852863-2d0e-4e1e-8e52-228131fb538f" name="TicketsData" connection="Query - TicketsData"/>
        </x15:modelTables>
        <x15:extLst>
          <ext xmlns:x16="http://schemas.microsoft.com/office/spreadsheetml/2014/11/main" uri="{9835A34E-60A6-4A7C-AAB8-D5F71C897F49}">
            <x16:modelTimeGroupings>
              <x16:modelTimeGrouping tableName="TicketsData" columnName="create_date" columnId="create_date">
                <x16:calculatedTimeColumn columnName="create_date (Month Index)" columnId="create_date (Month Index)" contentType="monthsindex" isSelected="1"/>
                <x16:calculatedTimeColumn columnName="create_date (Month)" columnId="create_date (Month)" contentType="months" isSelected="1"/>
              </x16:modelTimeGrouping>
              <x16:modelTimeGrouping tableName="TicketsData" columnName="update_date" columnId="update_date">
                <x16:calculatedTimeColumn columnName="update_date (Month Index)" columnId="update_date (Month Index)" contentType="monthsindex" isSelected="1"/>
                <x16:calculatedTimeColumn columnName="update_date (Month)" columnId="updat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 i="8" l="1"/>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W98" i="8"/>
  <c r="W99" i="8"/>
  <c r="W100" i="8"/>
  <c r="W101" i="8"/>
  <c r="B2" i="2" a="1"/>
  <c r="B2" i="2" s="1"/>
  <c r="B3" i="1"/>
  <c r="D3" i="5" l="1" a="1"/>
  <c r="D3" i="5" s="1"/>
  <c r="E3" i="5" s="1" a="1"/>
  <c r="E3" i="5" s="1"/>
  <c r="B2" i="5"/>
  <c r="B3" i="5"/>
  <c r="R14" i="4" a="1"/>
  <c r="R14" i="4" s="1"/>
  <c r="S14" i="4" a="1"/>
  <c r="S14" i="4" s="1"/>
  <c r="V14" i="4" a="1"/>
  <c r="V14" i="4" s="1"/>
  <c r="K14" i="4" a="1"/>
  <c r="K14" i="4" s="1"/>
  <c r="L14" i="4" a="1"/>
  <c r="L14" i="4" s="1"/>
  <c r="M14" i="4" a="1"/>
  <c r="M14" i="4" s="1"/>
  <c r="N14" i="4" a="1"/>
  <c r="N14" i="4" s="1"/>
  <c r="O14" i="4" a="1"/>
  <c r="O14" i="4" s="1"/>
  <c r="P14" i="4" a="1"/>
  <c r="P14" i="4" s="1"/>
  <c r="Q14" i="4" a="1"/>
  <c r="Q14" i="4" s="1"/>
  <c r="T14" i="4" a="1"/>
  <c r="T14" i="4" s="1"/>
  <c r="U14" i="4" a="1"/>
  <c r="U14" i="4" s="1"/>
  <c r="B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03B289-5956-4E40-8D4C-AD3222201577}" keepAlive="1" name="ModelConnection_ExternalData_1" description="Data Model" type="5" refreshedVersion="8" minRefreshableVersion="5" saveData="1">
    <dbPr connection="Data Model Connection" command="TicketsData" commandType="3"/>
    <extLst>
      <ext xmlns:x15="http://schemas.microsoft.com/office/spreadsheetml/2010/11/main" uri="{DE250136-89BD-433C-8126-D09CA5730AF9}">
        <x15:connection id="" model="1"/>
      </ext>
    </extLst>
  </connection>
  <connection id="2" xr16:uid="{48D2EEF8-AA45-45FD-AE78-5BADE6C1AD41}" name="Query - TicketPriority" description="Connection to the 'TicketPriority' query in the workbook." type="100" refreshedVersion="8" minRefreshableVersion="5">
    <extLst>
      <ext xmlns:x15="http://schemas.microsoft.com/office/spreadsheetml/2010/11/main" uri="{DE250136-89BD-433C-8126-D09CA5730AF9}">
        <x15:connection id="5b690bf1-0e1d-4292-ac70-cc058b255258"/>
      </ext>
    </extLst>
  </connection>
  <connection id="3" xr16:uid="{B015969C-FCBB-477A-A742-ACCA2EBA9B3A}" name="Query - Tickets" description="Connection to the 'Tickets' query in the workbook." type="100" refreshedVersion="8" minRefreshableVersion="5">
    <extLst>
      <ext xmlns:x15="http://schemas.microsoft.com/office/spreadsheetml/2010/11/main" uri="{DE250136-89BD-433C-8126-D09CA5730AF9}">
        <x15:connection id="26f25d9c-2e07-43fe-af73-f4ae03cb45c2"/>
      </ext>
    </extLst>
  </connection>
  <connection id="4" xr16:uid="{3CE0C042-F258-4002-B9B7-353FD4C7D26D}" name="Query - TicketsData" description="Connection to the 'TicketsData' query in the workbook." type="100" refreshedVersion="8" minRefreshableVersion="5" background="1" saveData="1">
    <extLst>
      <ext xmlns:x15="http://schemas.microsoft.com/office/spreadsheetml/2010/11/main" uri="{DE250136-89BD-433C-8126-D09CA5730AF9}">
        <x15:connection id="2bdef59b-e971-4bed-9ba9-8c2700e7e0cd"/>
      </ext>
    </extLst>
  </connection>
  <connection id="5" xr16:uid="{510356D5-09D4-4368-ABE5-4366936410CE}" name="Query - TicketSLA" description="Connection to the 'TicketSLA' query in the workbook." type="100" refreshedVersion="8" minRefreshableVersion="5">
    <extLst>
      <ext xmlns:x15="http://schemas.microsoft.com/office/spreadsheetml/2010/11/main" uri="{DE250136-89BD-433C-8126-D09CA5730AF9}">
        <x15:connection id="9092faf3-43b5-434a-b86f-6fc85b9f03f8"/>
      </ext>
    </extLst>
  </connection>
  <connection id="6" xr16:uid="{A4FD8CED-4749-4C13-A6A7-373FFDF5A3AB}" name="Query - TicketStatus" description="Connection to the 'TicketStatus' query in the workbook." type="100" refreshedVersion="8" minRefreshableVersion="5">
    <extLst>
      <ext xmlns:x15="http://schemas.microsoft.com/office/spreadsheetml/2010/11/main" uri="{DE250136-89BD-433C-8126-D09CA5730AF9}">
        <x15:connection id="cde8895a-7bb5-44b7-97d7-26d85a0b34d0"/>
      </ext>
    </extLst>
  </connection>
  <connection id="7" xr16:uid="{51BCC8BF-C748-4F7E-B695-FA3C36DDAC9C}" name="Query - TicketType" description="Connection to the 'TicketType' query in the workbook." type="100" refreshedVersion="8" minRefreshableVersion="5">
    <extLst>
      <ext xmlns:x15="http://schemas.microsoft.com/office/spreadsheetml/2010/11/main" uri="{DE250136-89BD-433C-8126-D09CA5730AF9}">
        <x15:connection id="bcc4172e-09e4-40f6-a9a5-6c181494f99e"/>
      </ext>
    </extLst>
  </connection>
  <connection id="8" xr16:uid="{5CB1A7C5-5A6C-4CD9-B7F3-65F7BCAF0A2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<sst xmlns="http://schemas.openxmlformats.org/spreadsheetml/2006/main" count="1168" uniqueCount="363">
  <si>
    <t>App Name</t>
  </si>
  <si>
    <t>Employee Census</t>
  </si>
  <si>
    <t>Developer</t>
  </si>
  <si>
    <t>Digz</t>
  </si>
  <si>
    <t>Version</t>
  </si>
  <si>
    <t>Endpoint</t>
  </si>
  <si>
    <t>Owner</t>
  </si>
  <si>
    <t>Sponsor</t>
  </si>
  <si>
    <t>Change log</t>
  </si>
  <si>
    <t>Release Date</t>
  </si>
  <si>
    <t>Remarks</t>
  </si>
  <si>
    <t>Initial Draft</t>
  </si>
  <si>
    <t>Initial Release</t>
  </si>
  <si>
    <t>Utilities Path</t>
  </si>
  <si>
    <t>ticket_id</t>
  </si>
  <si>
    <t>subject</t>
  </si>
  <si>
    <t>type</t>
  </si>
  <si>
    <t>priority</t>
  </si>
  <si>
    <t>requestor</t>
  </si>
  <si>
    <t>contact_person</t>
  </si>
  <si>
    <t>assignee</t>
  </si>
  <si>
    <t>create_date</t>
  </si>
  <si>
    <t>update_date</t>
  </si>
  <si>
    <t>total_timespent</t>
  </si>
  <si>
    <t>status</t>
  </si>
  <si>
    <t>sla_minute</t>
  </si>
  <si>
    <t>sla_desc</t>
  </si>
  <si>
    <t>Weekly Task</t>
  </si>
  <si>
    <t>Emergency</t>
  </si>
  <si>
    <t>On Queue</t>
  </si>
  <si>
    <t>(Weekly Task,Emergency) - 1.5 Work Days</t>
  </si>
  <si>
    <t>Question</t>
  </si>
  <si>
    <t>Jeremy</t>
  </si>
  <si>
    <t>Completed</t>
  </si>
  <si>
    <t>(Question,Emergency) - Within 4 hours</t>
  </si>
  <si>
    <t>Normal</t>
  </si>
  <si>
    <t>Troy</t>
  </si>
  <si>
    <t>In-Progress</t>
  </si>
  <si>
    <t>(Question,Normal) - 5 Work Days</t>
  </si>
  <si>
    <t>Problem</t>
  </si>
  <si>
    <t>Meg</t>
  </si>
  <si>
    <t>Awaiting User</t>
  </si>
  <si>
    <t>(Problem,Emergency) - Within 4 hours</t>
  </si>
  <si>
    <t>High</t>
  </si>
  <si>
    <t>(Question,High) - Within the Day</t>
  </si>
  <si>
    <t>Lucy</t>
  </si>
  <si>
    <t>(Problem,High) - Within the Day</t>
  </si>
  <si>
    <t>Praesent blandit.</t>
  </si>
  <si>
    <t>(Problem,Normal) - Alloted for 1 Year as these tickets are usually under a project that has it's own queuing and deadline</t>
  </si>
  <si>
    <t>Closed</t>
  </si>
  <si>
    <t>Request</t>
  </si>
  <si>
    <t>(Request,High) - Alloted for 1 Year as these tickets are usually under a project that has it's own queuing and deadline</t>
  </si>
  <si>
    <t>Awaiting Third Party</t>
  </si>
  <si>
    <t>In hac habitasse platea dictumst.</t>
  </si>
  <si>
    <t>Suspendisse potenti.</t>
  </si>
  <si>
    <t>Incident</t>
  </si>
  <si>
    <t>(Incident,High) - Within the Day</t>
  </si>
  <si>
    <t>Low</t>
  </si>
  <si>
    <t>(Problem,Low) - Alloted for 1 Year as these tickets are usually under a project that has it's own queuing and deadline</t>
  </si>
  <si>
    <t>Duis ac nibh.</t>
  </si>
  <si>
    <t>(Request,Emergency) - Alloted for 1 Year as these tickets are usually under a project that has it's own queuing and deadline</t>
  </si>
  <si>
    <t>Daily Task</t>
  </si>
  <si>
    <t>Fusce consequat.</t>
  </si>
  <si>
    <t>Vivamus tortor.</t>
  </si>
  <si>
    <t>(Weekly Task,High) - 2 Work Days</t>
  </si>
  <si>
    <t>(Request,Normal) - Alloted for 1 Year as these tickets are usually under a project that has it's own queuing and deadline</t>
  </si>
  <si>
    <t>(Weekly Task,Low) - 5 Work Days</t>
  </si>
  <si>
    <t>(Daily Task,Low) - Within the Day</t>
  </si>
  <si>
    <t>Maecenas rhoncus aliquam lacus.</t>
  </si>
  <si>
    <t>(Incident,Low) - 3 Work Days</t>
  </si>
  <si>
    <t>(Incident,Emergency) - Within 4 hours</t>
  </si>
  <si>
    <t>Active Tickets</t>
  </si>
  <si>
    <t>Aliquam augue quam, sollicitudin vitae, consectetuer eget, rutrum at, lorem.</t>
  </si>
  <si>
    <t>Donec diam neque, vestibulum eget, vulputate ut, ultrices vel, augue.</t>
  </si>
  <si>
    <t>Jan</t>
  </si>
  <si>
    <t>Feb</t>
  </si>
  <si>
    <t>Mar</t>
  </si>
  <si>
    <t>(Daily Task,Emergency) - Within 1 hour</t>
  </si>
  <si>
    <t>(Incident,Normal) - 3 Work Days</t>
  </si>
  <si>
    <t>(Daily Task,Normal) - Within 4 hours</t>
  </si>
  <si>
    <t>create_date (Month)</t>
  </si>
  <si>
    <t>update_date (Month)</t>
  </si>
  <si>
    <t>create_date (Month Index)</t>
  </si>
  <si>
    <t>update_date (Month Index)</t>
  </si>
  <si>
    <t>(Question,Low) - 5 Work Days</t>
  </si>
  <si>
    <t>Aliquam non mauris.</t>
  </si>
  <si>
    <t>(Weekly Task,Normal) - 3 Work Days</t>
  </si>
  <si>
    <t>Nunc rhoncus dui vel sem.</t>
  </si>
  <si>
    <t>Lorem ipsum dolor sit amet, consectetuer adipiscing elit.</t>
  </si>
  <si>
    <t>In congue.</t>
  </si>
  <si>
    <t>create_date_month</t>
  </si>
  <si>
    <t>create_date_year</t>
  </si>
  <si>
    <t>update_date_month</t>
  </si>
  <si>
    <t>update_date_year</t>
  </si>
  <si>
    <t>Donec semper sapien a libero.</t>
  </si>
  <si>
    <t>is_visible</t>
  </si>
  <si>
    <t>Morbi odio odio, elementum eu, interdum eu, tincidunt in, leo.</t>
  </si>
  <si>
    <t>Integer tincidunt ante vel ipsum.</t>
  </si>
  <si>
    <t>Vivamus in felis eu sapien cursus vestibulum.</t>
  </si>
  <si>
    <t>.</t>
  </si>
  <si>
    <t>time spent</t>
  </si>
  <si>
    <t>sla_status</t>
  </si>
  <si>
    <t>Good</t>
  </si>
  <si>
    <t>Breach</t>
  </si>
  <si>
    <t>Cum sociis natoque penatibus et magnis dis parturient montes, nascetur ridiculus mus.</t>
  </si>
  <si>
    <t>Proin interdum mauris non ligula pellentesque ultrices.</t>
  </si>
  <si>
    <t>Morbi sem mauris, laoreet ut, rhoncus aliquet, pulvinar sed, nisl.</t>
  </si>
  <si>
    <t>Warning</t>
  </si>
  <si>
    <t>Aliquam quis turpis eget elit sodales scelerisque.</t>
  </si>
  <si>
    <t>Morbi quis tortor id nulla ultrices aliquet.</t>
  </si>
  <si>
    <t>Maecenas pulvinar lobortis est.</t>
  </si>
  <si>
    <t>Praesent id massa id nisl venenatis lacinia.</t>
  </si>
  <si>
    <t>Morbi non lectus.</t>
  </si>
  <si>
    <t>Vivamus vel nulla eget eros elementum pellentesque.</t>
  </si>
  <si>
    <t>Integer ac leo.</t>
  </si>
  <si>
    <t>Nullam porttitor lacus at turpis.</t>
  </si>
  <si>
    <t>Proin risus.</t>
  </si>
  <si>
    <t>Nulla facilisi.</t>
  </si>
  <si>
    <t>Nulla ut erat id mauris vulputate elementum.</t>
  </si>
  <si>
    <t>Etiam justo.</t>
  </si>
  <si>
    <t>Vestibulum ante ipsum primis in faucibus orci luctus et ultrices posuere cubilia Curae; Duis faucibus accumsan odio.</t>
  </si>
  <si>
    <t>Vestibulum ante ipsum primis in faucibus orci luctus et ultrices posuere cubilia Curae; Nulla dapibus dolor vel est.</t>
  </si>
  <si>
    <t>Pellentesque viverra pede ac diam.</t>
  </si>
  <si>
    <t>Ticket Type</t>
  </si>
  <si>
    <t>No. of Tickets</t>
  </si>
  <si>
    <t>Number of Tickets per Type</t>
  </si>
  <si>
    <t>SLA Breached</t>
  </si>
  <si>
    <t>SLA Warning</t>
  </si>
  <si>
    <t>Dec</t>
  </si>
  <si>
    <t>Fusce congue, diam id ornare imperdiet, sapien urna pretium nisl, ut volutpat sapien arcu sed augue.</t>
  </si>
  <si>
    <t>Donec posuere metus vitae ipsum.</t>
  </si>
  <si>
    <t>Etiam vel augue.</t>
  </si>
  <si>
    <t>Cras pellentesque volutpat dui.</t>
  </si>
  <si>
    <t>Pellentesque eget nunc.</t>
  </si>
  <si>
    <t>Quisque erat eros, viverra eget, congue eget, semper rutrum, nulla.</t>
  </si>
  <si>
    <t>Donec odio justo, sollicitudin ut, suscipit a, feugiat et, eros.</t>
  </si>
  <si>
    <t>Nam congue, risus semper porta volutpat, quam pede lobortis ligula, sit amet eleifend pede libero quis orci.</t>
  </si>
  <si>
    <t>Aenean sit amet justo.</t>
  </si>
  <si>
    <t>Phasellus in felis.</t>
  </si>
  <si>
    <t>Etiam faucibus cursus urna.</t>
  </si>
  <si>
    <t>Vestibulum ante ipsum primis in faucibus orci luctus et ultrices posuere cubilia Curae; Donec pharetra, magna vestibulum aliquet ultrices, erat tortor sollicitudin mi, sit amet lobortis sapien sapien non mi.</t>
  </si>
  <si>
    <t>Curabitur at ipsum ac tellus semper interdum.</t>
  </si>
  <si>
    <t>Aenean fermentum.</t>
  </si>
  <si>
    <t>Praesent lectus.</t>
  </si>
  <si>
    <t>In eleifend quam a odio.</t>
  </si>
  <si>
    <t>Suspendisse ornare consequat lectus.</t>
  </si>
  <si>
    <t>Integer pede justo, lacinia eget, tincidunt eget, tempus vel, pede.</t>
  </si>
  <si>
    <t>Mauris enim leo, rhoncus sed, vestibulum sit amet, cursus id, turpis.</t>
  </si>
  <si>
    <t>Sed ante.</t>
  </si>
  <si>
    <t>Suspendisse accumsan tortor quis turpis.</t>
  </si>
  <si>
    <t>Nullam orci pede, venenatis non, sodales sed, tincidunt eu, felis.</t>
  </si>
  <si>
    <t>In est risus, auctor sed, tristique in, tempus sit amet, sem.</t>
  </si>
  <si>
    <t>Morbi ut odio.</t>
  </si>
  <si>
    <t>Nulla neque libero, convallis eget, eleifend luctus, ultricies eu, nibh.</t>
  </si>
  <si>
    <t>Nam nulla.</t>
  </si>
  <si>
    <t>Nullam varius.</t>
  </si>
  <si>
    <t>Fusce lacus purus, aliquet at, feugiat non, pretium quis, lectus.</t>
  </si>
  <si>
    <t>Nullam molestie nibh in lectus.</t>
  </si>
  <si>
    <t>Integer a nibh.</t>
  </si>
  <si>
    <t>Nulla mollis molestie lorem.</t>
  </si>
  <si>
    <t>Nulla ac enim.</t>
  </si>
  <si>
    <t>Ut tellus.</t>
  </si>
  <si>
    <t>Duis bibendum, felis sed interdum venenatis, turpis enim blandit mi, in porttitor pede justo eu massa.</t>
  </si>
  <si>
    <t>deadon0@blogtalkradio.com</t>
  </si>
  <si>
    <t>deldredge0@ning.com</t>
  </si>
  <si>
    <t>spitbladdoh@google.nl</t>
  </si>
  <si>
    <t>cenricoh@cbsnews.com</t>
  </si>
  <si>
    <t>bcaddiesj@fastcompany.com</t>
  </si>
  <si>
    <t>cbaserj@quantcast.com</t>
  </si>
  <si>
    <t>rhenriet2@slashdot.org</t>
  </si>
  <si>
    <t>tgalletley2@time.com</t>
  </si>
  <si>
    <t>tblewettf@google.nl</t>
  </si>
  <si>
    <t>tsintonf@dmoz.org</t>
  </si>
  <si>
    <t>hbarz1@vimeo.com</t>
  </si>
  <si>
    <t>dandrivel1@blinklist.com</t>
  </si>
  <si>
    <t>amarchamg@intel.com</t>
  </si>
  <si>
    <t>hjukubczakg@omniture.com</t>
  </si>
  <si>
    <t>mstarsmore4@si.edu</t>
  </si>
  <si>
    <t>mmation4@edublogs.org</t>
  </si>
  <si>
    <t>nplascotta@de.vu</t>
  </si>
  <si>
    <t>dmacinerneya@tuttocitta.it</t>
  </si>
  <si>
    <t>mbroadwaye@bandcamp.com</t>
  </si>
  <si>
    <t>dstrathee@ebay.com</t>
  </si>
  <si>
    <t>mkamiyaman@themeforest.net</t>
  </si>
  <si>
    <t>pbeceriln@vk.com</t>
  </si>
  <si>
    <t>mjosiah3@nasa.gov</t>
  </si>
  <si>
    <t>ywoolfall3@exblog.jp</t>
  </si>
  <si>
    <t>fdeblasiis5@scientificamerican.com</t>
  </si>
  <si>
    <t>szanicchelli5@huffingtonpost.com</t>
  </si>
  <si>
    <t>afaudrie6@infoseek.co.jp</t>
  </si>
  <si>
    <t>rmault6@cnbc.com</t>
  </si>
  <si>
    <t>mcreeberb@home.pl</t>
  </si>
  <si>
    <t>laeryb@themeforest.net</t>
  </si>
  <si>
    <t>dfontenot8@tiny.cc</t>
  </si>
  <si>
    <t>lcommin8@hhs.gov</t>
  </si>
  <si>
    <t>lpeyes7@nydailynews.com</t>
  </si>
  <si>
    <t>prowlatt7@unblog.fr</t>
  </si>
  <si>
    <t>crimel@harvard.edu</t>
  </si>
  <si>
    <t>dkitherl@addtoany.com</t>
  </si>
  <si>
    <t>jmatiasm@facebook.com</t>
  </si>
  <si>
    <t>sheildsm@dion.ne.jp</t>
  </si>
  <si>
    <t>sstickinsd@hexun.com</t>
  </si>
  <si>
    <t>asewterd@virginia.edu</t>
  </si>
  <si>
    <t>mkienzlek@usatoday.com</t>
  </si>
  <si>
    <t>nbesquek@cbc.ca</t>
  </si>
  <si>
    <t>tfounds9@tinyurl.com</t>
  </si>
  <si>
    <t>gwhitham9@blog.com</t>
  </si>
  <si>
    <t>esharmano@mit.edu</t>
  </si>
  <si>
    <t>aspenceleyo@netvibes.com</t>
  </si>
  <si>
    <t>owedderburnc@nationalgeographic.com</t>
  </si>
  <si>
    <t>mpuckhamc@comsenz.com</t>
  </si>
  <si>
    <t>bcowdryi@toplist.cz</t>
  </si>
  <si>
    <t>mlocketti@state.gov</t>
  </si>
  <si>
    <t>khoppnerp@indiatimes.com</t>
  </si>
  <si>
    <t>ehallybonep@umich.edu</t>
  </si>
  <si>
    <t>dbanthamq@tinyurl.com</t>
  </si>
  <si>
    <t>cbarthelemyq@china.com.cn</t>
  </si>
  <si>
    <t>nvigneronr@techcrunch.com</t>
  </si>
  <si>
    <t>ebrandtr@cargocollective.com</t>
  </si>
  <si>
    <t>dkennermanns@dailymail.co.uk</t>
  </si>
  <si>
    <t>rperigoes@cargocollective.com</t>
  </si>
  <si>
    <t>dcornillit@washingtonpost.com</t>
  </si>
  <si>
    <t>madamczykt@xrea.com</t>
  </si>
  <si>
    <t>amacurau@dropbox.com</t>
  </si>
  <si>
    <t>bmcilheranu@businessweek.com</t>
  </si>
  <si>
    <t>msymmsv@ted.com</t>
  </si>
  <si>
    <t>cjoselevitchv@unesco.org</t>
  </si>
  <si>
    <t>csetterfieldw@drupal.org</t>
  </si>
  <si>
    <t>ephantw@merriam-webster.com</t>
  </si>
  <si>
    <t>jrainfordx@scientificamerican.com</t>
  </si>
  <si>
    <t>cmellodeyx@ehow.com</t>
  </si>
  <si>
    <t>afirky@wisc.edu</t>
  </si>
  <si>
    <t>drobbey@wired.com</t>
  </si>
  <si>
    <t>mphillisz@domainmarket.com</t>
  </si>
  <si>
    <t>vpetschelz@reuters.com</t>
  </si>
  <si>
    <t>nlawtey10@mtv.com</t>
  </si>
  <si>
    <t>aday10@house.gov</t>
  </si>
  <si>
    <t>mgoodger11@bizjournals.com</t>
  </si>
  <si>
    <t>dbiggins11@domainmarket.com</t>
  </si>
  <si>
    <t>hsilverstone12@amazon.com</t>
  </si>
  <si>
    <t>mmorse12@fastcompany.com</t>
  </si>
  <si>
    <t>lbreton13@surveymonkey.com</t>
  </si>
  <si>
    <t>mfransseni13@spiegel.de</t>
  </si>
  <si>
    <t>hmudie14@infoseek.co.jp</t>
  </si>
  <si>
    <t>vlandre14@livejournal.com</t>
  </si>
  <si>
    <t>plevay15@blogtalkradio.com</t>
  </si>
  <si>
    <t>ihing15@bloglovin.com</t>
  </si>
  <si>
    <t>rdreamer16@barnesandnoble.com</t>
  </si>
  <si>
    <t>rdredge16@ed.gov</t>
  </si>
  <si>
    <t>cgarmons17@tripod.com</t>
  </si>
  <si>
    <t>mleal17@baidu.com</t>
  </si>
  <si>
    <t>bkienzle18@buzzfeed.com</t>
  </si>
  <si>
    <t>cpetken18@state.gov</t>
  </si>
  <si>
    <t>mmatschuk19@example.com</t>
  </si>
  <si>
    <t>cbirdwhistell19@a8.net</t>
  </si>
  <si>
    <t>bosban1a@phpbb.com</t>
  </si>
  <si>
    <t>bfelip1a@hhs.gov</t>
  </si>
  <si>
    <t>ahalse1b@de.vu</t>
  </si>
  <si>
    <t>nspores1b@meetup.com</t>
  </si>
  <si>
    <t>bbiggadike1c@ovh.net</t>
  </si>
  <si>
    <t>npeete1c@w3.org</t>
  </si>
  <si>
    <t>xrowden1d@yale.edu</t>
  </si>
  <si>
    <t>ftallis1d@linkedin.com</t>
  </si>
  <si>
    <t>dbridal1e@xrea.com</t>
  </si>
  <si>
    <t>jkillingbeck1e@stumbleupon.com</t>
  </si>
  <si>
    <t>djoffe1f@phoca.cz</t>
  </si>
  <si>
    <t>sbygott1f@t-online.de</t>
  </si>
  <si>
    <t>ghindrich1g@1688.com</t>
  </si>
  <si>
    <t>pcarbry1g@ucoz.ru</t>
  </si>
  <si>
    <t>vpietron1h@livejournal.com</t>
  </si>
  <si>
    <t>lsemark1h@blinklist.com</t>
  </si>
  <si>
    <t>ocomport1i@xinhuanet.com</t>
  </si>
  <si>
    <t>bprattin1i@youtube.com</t>
  </si>
  <si>
    <t>ccaurah1j@slate.com</t>
  </si>
  <si>
    <t>ldemangeon1j@photobucket.com</t>
  </si>
  <si>
    <t>abraidman1k@jugem.jp</t>
  </si>
  <si>
    <t>achubb1k@google.com</t>
  </si>
  <si>
    <t>acormode1l@amazonaws.com</t>
  </si>
  <si>
    <t>kdo1l@dell.com</t>
  </si>
  <si>
    <t>bmacey1m@yellowbook.com</t>
  </si>
  <si>
    <t>dmcleoid1m@meetup.com</t>
  </si>
  <si>
    <t>mpigne1n@joomla.org</t>
  </si>
  <si>
    <t>bfontaine1n@bbb.org</t>
  </si>
  <si>
    <t>mskillington1o@behance.net</t>
  </si>
  <si>
    <t>cinsole1o@tripadvisor.com</t>
  </si>
  <si>
    <t>jmeekings1p@ezinearticles.com</t>
  </si>
  <si>
    <t>scastiglione1p@liveinternet.ru</t>
  </si>
  <si>
    <t>lharrow1q@bandcamp.com</t>
  </si>
  <si>
    <t>ebaiss1q@amazon.de</t>
  </si>
  <si>
    <t>sgildroy1r@elpais.com</t>
  </si>
  <si>
    <t>kpynn1r@bloglovin.com</t>
  </si>
  <si>
    <t>pbirtonshaw1s@miibeian.gov.cn</t>
  </si>
  <si>
    <t>dmowbray1s@dagondesign.com</t>
  </si>
  <si>
    <t>dmeiner1t@google.com.br</t>
  </si>
  <si>
    <t>bsweetnam1t@indiegogo.com</t>
  </si>
  <si>
    <t>aismead1u@examiner.com</t>
  </si>
  <si>
    <t>ndoughty1u@blogspot.com</t>
  </si>
  <si>
    <t>kpenswick1v@ehow.com</t>
  </si>
  <si>
    <t>carnson1v@youku.com</t>
  </si>
  <si>
    <t>arulten1w@harvard.edu</t>
  </si>
  <si>
    <t>sjirus1w@dyndns.org</t>
  </si>
  <si>
    <t>cbrumham1x@chron.com</t>
  </si>
  <si>
    <t>gantecki1x@eepurl.com</t>
  </si>
  <si>
    <t>mconechie1y@wufoo.com</t>
  </si>
  <si>
    <t>mludford1y@rediff.com</t>
  </si>
  <si>
    <t>cedlyn1z@paypal.com</t>
  </si>
  <si>
    <t>dhaugg1z@barnesandnoble.com</t>
  </si>
  <si>
    <t>ltotterdell20@japanpost.jp</t>
  </si>
  <si>
    <t>scamplin20@shareasale.com</t>
  </si>
  <si>
    <t>rbogeys21@home.pl</t>
  </si>
  <si>
    <t>kbau21@ucsd.edu</t>
  </si>
  <si>
    <t>hwakeford22@storify.com</t>
  </si>
  <si>
    <t>wpenwell22@chronoengine.com</t>
  </si>
  <si>
    <t>bmorville23@businessinsider.com</t>
  </si>
  <si>
    <t>bnealy23@mail.ru</t>
  </si>
  <si>
    <t>hhawson24@blog.com</t>
  </si>
  <si>
    <t>cbumby24@hubpages.com</t>
  </si>
  <si>
    <t>bchazette25@theatlantic.com</t>
  </si>
  <si>
    <t>dnollet25@netscape.com</t>
  </si>
  <si>
    <t>nadamo26@forbes.com</t>
  </si>
  <si>
    <t>wkingstne26@elegantthemes.com</t>
  </si>
  <si>
    <t>sgoncalo27@51.la</t>
  </si>
  <si>
    <t>bgoodey27@wisc.edu</t>
  </si>
  <si>
    <t>asarfas28@rambler.ru</t>
  </si>
  <si>
    <t>eyeiles28@engadget.com</t>
  </si>
  <si>
    <t>ebransden29@istockphoto.com</t>
  </si>
  <si>
    <t>mhudd29@marriott.com</t>
  </si>
  <si>
    <t>echristley2a@alexa.com</t>
  </si>
  <si>
    <t>jspellessy2a@mapquest.com</t>
  </si>
  <si>
    <t>apetrenko2b@utexas.edu</t>
  </si>
  <si>
    <t>mzorzutti2b@cornell.edu</t>
  </si>
  <si>
    <t>kmusterd2c@deliciousdays.com</t>
  </si>
  <si>
    <t>nbulman2c@flavors.me</t>
  </si>
  <si>
    <t>eschoales2d@vkontakte.ru</t>
  </si>
  <si>
    <t>cwarhurst2d@nymag.com</t>
  </si>
  <si>
    <t>adebell2e@nps.gov</t>
  </si>
  <si>
    <t>rsearsby2e@ebay.com</t>
  </si>
  <si>
    <t>jturk2f@pen.io</t>
  </si>
  <si>
    <t>sklosges2f@amazon.co.uk</t>
  </si>
  <si>
    <t>mkhomishin2g@clickbank.net</t>
  </si>
  <si>
    <t>cschrir2g@hostgator.com</t>
  </si>
  <si>
    <t>hnutbeam2h@blogs.com</t>
  </si>
  <si>
    <t>cjehaes2h@ocn.ne.jp</t>
  </si>
  <si>
    <t>btitford2i@statcounter.com</t>
  </si>
  <si>
    <t>mburtwhistle2i@wikia.com</t>
  </si>
  <si>
    <t>dkielty2j@amazon.co.jp</t>
  </si>
  <si>
    <t>bcrippen2j@diigo.com</t>
  </si>
  <si>
    <t>iredwin2k@mediafire.com</t>
  </si>
  <si>
    <t>gpleasance2k@patch.com</t>
  </si>
  <si>
    <t>lwilbud2l@exblog.jp</t>
  </si>
  <si>
    <t>hclutten2l@tamu.edu</t>
  </si>
  <si>
    <t>rrepper2m@sciencedaily.com</t>
  </si>
  <si>
    <t>rwhitty2m@sciencedaily.com</t>
  </si>
  <si>
    <t>mcasterton2n@google.ru</t>
  </si>
  <si>
    <t>egrigorini2n@hugedomains.com</t>
  </si>
  <si>
    <t>amolian2o@amazon.de</t>
  </si>
  <si>
    <t>hcoil2o@ifeng.com</t>
  </si>
  <si>
    <t>nmcgaughay2p@soup.io</t>
  </si>
  <si>
    <t>nsketcher2p@who.int</t>
  </si>
  <si>
    <t>hpidgen2q@psu.edu</t>
  </si>
  <si>
    <t>dmayler2q@craigslist.org</t>
  </si>
  <si>
    <t>pstiegers2r@hud.gov</t>
  </si>
  <si>
    <t>tmeiklem2r@microsoft.com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</si>
</sst>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theme="8"/>
      </right>
      <top style="thin">
        <color theme="8"/>
      </top>
      <bottom style="thin">
        <color theme="8"/>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0" xfId="0" applyFont="1" applyFill="1"/>
    <xf numFmtId="0" fontId="0" fillId="0" borderId="1" xfId="0" applyBorder="1"/>
    <xf numFmtId="2" fontId="0" fillId="0" borderId="1" xfId="0" applyNumberFormat="1" applyBorder="1"/>
    <xf numFmtId="0" fontId="2" fillId="0" borderId="0" xfId="0" applyFont="1"/>
    <xf numFmtId="2" fontId="0" fillId="0" borderId="0" xfId="0" applyNumberFormat="1"/>
    <xf numFmtId="14" fontId="0" fillId="0" borderId="0" xfId="0" applyNumberFormat="1"/>
    <xf numFmtId="0" fontId="0" fillId="2" borderId="0" xfId="0" applyFill="1"/>
    <xf numFmtId="0" fontId="1" fillId="2" borderId="1" xfId="0" applyFont="1" applyFill="1" applyBorder="1"/>
    <xf numFmtId="0" fontId="3" fillId="0" borderId="2" xfId="1" applyBorder="1"/>
    <xf numFmtId="0" fontId="1" fillId="2" borderId="3" xfId="0" applyFont="1" applyFill="1" applyBorder="1"/>
    <xf numFmtId="0" fontId="0" fillId="0" borderId="3" xfId="0" applyBorder="1"/>
    <xf numFmtId="0" fontId="5" fillId="3" borderId="3" xfId="0" applyFont="1" applyFill="1" applyBorder="1"/>
    <xf numFmtId="0" fontId="5" fillId="3" borderId="4" xfId="0" applyFont="1" applyFill="1" applyBorder="1"/>
    <xf numFmtId="164" fontId="5" fillId="3" borderId="4" xfId="0" applyNumberFormat="1" applyFont="1" applyFill="1" applyBorder="1"/>
    <xf numFmtId="164" fontId="5" fillId="3" borderId="3" xfId="0" applyNumberFormat="1" applyFont="1" applyFill="1" applyBorder="1"/>
    <xf numFmtId="164" fontId="0" fillId="0" borderId="3" xfId="0" applyNumberFormat="1" applyBorder="1"/>
    <xf numFmtId="0" fontId="1" fillId="2" borderId="0" xfId="0" applyFont="1" applyFill="1" applyAlignment="1">
      <alignment horizontal="center" vertical="center"/>
    </xf>
    <xf numFmtId="0" fontId="1" fillId="2" borderId="0" xfId="0" applyFont="1" applyFill="1" applyAlignment="1">
      <alignment horizontal="center"/>
    </xf>
  </cellXfs>
  <cellStyles count="2">
    <cellStyle name="Hyperlink" xfId="1" builtinId="8"/>
    <cellStyle name="Normal" xfId="0" builtinId="0"/>
  </cellStyles>
  <dxfs count="17">
    <dxf>
      <numFmt numFmtId="19" formatCode="m/d/yyyy"/>
    </dxf>
    <dxf>
      <numFmt numFmtId="19" formatCode="m/d/yyyy"/>
    </dxf>
    <dxf>
      <font>
        <b/>
        <i val="0"/>
        <color theme="0"/>
      </font>
      <fill>
        <patternFill>
          <bgColor rgb="FFFF0000"/>
        </patternFill>
      </fill>
    </dxf>
    <dxf>
      <font>
        <b/>
        <i val="0"/>
        <color theme="0"/>
      </font>
      <fill>
        <patternFill>
          <bgColor theme="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2" formatCode="0.00"/>
    </dxf>
    <dxf>
      <font>
        <b/>
      </font>
    </dxf>
  </dxfs>
  <tableStyles count="1" defaultTableStyle="TableStyleMedium2" defaultPivotStyle="PivotStyleLight16">
    <tableStyle name="Invisible" pivot="0" table="0" count="0" xr9:uid="{1CECBD45-2E1A-447C-BF5C-42C5E656EB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39" Type="http://schemas.openxmlformats.org/officeDocument/2006/relationships/customXml" Target="../customXml/item22.xml"/><Relationship Id="rId21" Type="http://schemas.openxmlformats.org/officeDocument/2006/relationships/customXml" Target="../customXml/item4.xml"/><Relationship Id="rId34" Type="http://schemas.openxmlformats.org/officeDocument/2006/relationships/customXml" Target="../customXml/item17.xml"/><Relationship Id="rId7" Type="http://schemas.microsoft.com/office/2007/relationships/slicerCache" Target="slicerCaches/slicerCache2.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5.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microsoft.com/office/2007/relationships/slicerCache" Target="slicerCaches/slicerCache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strRef>
          <c:f>Calculations!$D$1</c:f>
          <c:strCache>
            <c:ptCount val="1"/>
            <c:pt idx="0">
              <c:v>Number of Tickets per Type</c:v>
            </c:pt>
          </c:strCache>
        </c:strRef>
      </c:tx>
      <c:overlay val="0"/>
      <c:spPr>
        <a:noFill/>
        <a:ln>
          <a:noFill/>
        </a:ln>
        <a:effectLst/>
      </c:spPr>
      <c:txPr>
        <a:bodyPr rot="0" spcFirstLastPara="1" vertOverflow="ellipsis" vert="horz" wrap="square" anchor="ctr" anchorCtr="1"/>
        <a:lstStyle/>
        <a:p>
          <a:pPr>
            <a:defRPr sz="2400" b="1" i="0" u="none" strike="noStrike" kern="1200" cap="all" baseline="0">
              <a:solidFill>
                <a:schemeClr val="accent5"/>
              </a:solidFill>
              <a:latin typeface="+mn-lt"/>
              <a:ea typeface="+mn-ea"/>
              <a:cs typeface="+mn-cs"/>
            </a:defRPr>
          </a:pPr>
          <a:endParaRPr lang="en-US"/>
        </a:p>
      </c:txPr>
    </c:title>
    <c:autoTitleDeleted val="0"/>
    <c:plotArea>
      <c:layout/>
      <c:pieChart>
        <c:varyColors val="1"/>
        <c:ser>
          <c:idx val="0"/>
          <c:order val="0"/>
          <c:tx>
            <c:strRef>
              <c:f>[0]!calcNumTicketsPerTypeSeries</c:f>
              <c:strCache>
                <c:ptCount val="6"/>
                <c:pt idx="0">
                  <c:v>Question</c:v>
                </c:pt>
                <c:pt idx="1">
                  <c:v>Incident</c:v>
                </c:pt>
                <c:pt idx="2">
                  <c:v>Weekly Task</c:v>
                </c:pt>
                <c:pt idx="3">
                  <c:v>Problem</c:v>
                </c:pt>
                <c:pt idx="4">
                  <c:v>Request</c:v>
                </c:pt>
                <c:pt idx="5">
                  <c:v>Daily Task</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2DDD-4477-A6FF-3C5CBA59D46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2DDD-4477-A6FF-3C5CBA59D46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2DDD-4477-A6FF-3C5CBA59D46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2DDD-4477-A6FF-3C5CBA59D46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2DDD-4477-A6FF-3C5CBA59D463}"/>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2DDD-4477-A6FF-3C5CBA59D463}"/>
              </c:ext>
            </c:extLst>
          </c:dPt>
          <c:dLbls>
            <c:dLbl>
              <c:idx val="0"/>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DD-4477-A6FF-3C5CBA59D463}"/>
                </c:ext>
              </c:extLst>
            </c:dLbl>
            <c:dLbl>
              <c:idx val="1"/>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DD-4477-A6FF-3C5CBA59D463}"/>
                </c:ext>
              </c:extLst>
            </c:dLbl>
            <c:dLbl>
              <c:idx val="2"/>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DDD-4477-A6FF-3C5CBA59D463}"/>
                </c:ext>
              </c:extLst>
            </c:dLbl>
            <c:dLbl>
              <c:idx val="3"/>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DDD-4477-A6FF-3C5CBA59D463}"/>
                </c:ext>
              </c:extLst>
            </c:dLbl>
            <c:dLbl>
              <c:idx val="4"/>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DDD-4477-A6FF-3C5CBA59D463}"/>
                </c:ext>
              </c:extLst>
            </c:dLbl>
            <c:dLbl>
              <c:idx val="5"/>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DDD-4477-A6FF-3C5CBA59D463}"/>
                </c:ext>
              </c:extLst>
            </c:dLbl>
            <c:spPr>
              <a:ln>
                <a:noFill/>
              </a:ln>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[0]!calcNumTicketsPerTypeSeries</c:f>
              <c:strCache>
                <c:ptCount val="6"/>
                <c:pt idx="0">
                  <c:v>Question</c:v>
                </c:pt>
                <c:pt idx="1">
                  <c:v>Incident</c:v>
                </c:pt>
                <c:pt idx="2">
                  <c:v>Weekly Task</c:v>
                </c:pt>
                <c:pt idx="3">
                  <c:v>Problem</c:v>
                </c:pt>
                <c:pt idx="4">
                  <c:v>Request</c:v>
                </c:pt>
                <c:pt idx="5">
                  <c:v>Daily Task</c:v>
                </c:pt>
              </c:strCache>
            </c:strRef>
          </c:cat>
          <c:val>
            <c:numRef>
              <c:f>[0]!calcNumTicketsPerTypeValue</c:f>
              <c:numCache>
                <c:formatCode>General</c:formatCode>
                <c:ptCount val="6"/>
                <c:pt idx="0">
                  <c:v>15</c:v>
                </c:pt>
                <c:pt idx="1">
                  <c:v>13</c:v>
                </c:pt>
                <c:pt idx="2">
                  <c:v>11</c:v>
                </c:pt>
                <c:pt idx="3">
                  <c:v>14</c:v>
                </c:pt>
                <c:pt idx="4">
                  <c:v>7</c:v>
                </c:pt>
                <c:pt idx="5">
                  <c:v>8</c:v>
                </c:pt>
              </c:numCache>
            </c:numRef>
          </c:val>
          <c:extLst>
            <c:ext xmlns:c16="http://schemas.microsoft.com/office/drawing/2014/chart" uri="{C3380CC4-5D6E-409C-BE32-E72D297353CC}">
              <c16:uniqueId val="{0000000C-2DDD-4477-A6FF-3C5CBA59D4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142875</xdr:colOff>
      <xdr:row>0</xdr:row>
      <xdr:rowOff>161925</xdr:rowOff>
    </xdr:from>
    <xdr:to>
      <xdr:col>22</xdr:col>
      <xdr:colOff>104775</xdr:colOff>
      <xdr:row>5</xdr:row>
      <xdr:rowOff>85725</xdr:rowOff>
    </xdr:to>
    <xdr:sp macro="" textlink="">
      <xdr:nvSpPr>
        <xdr:cNvPr id="2" name="Rectangle: Rounded Corners 1">
          <a:extLst>
            <a:ext uri="{FF2B5EF4-FFF2-40B4-BE49-F238E27FC236}">
              <a16:creationId xmlns:a16="http://schemas.microsoft.com/office/drawing/2014/main" id="{FB21B607-4984-3D5C-520C-F458B41B46DA}"/>
            </a:ext>
          </a:extLst>
        </xdr:cNvPr>
        <xdr:cNvSpPr/>
      </xdr:nvSpPr>
      <xdr:spPr>
        <a:xfrm>
          <a:off x="142875" y="161925"/>
          <a:ext cx="17535525" cy="876300"/>
        </a:xfrm>
        <a:prstGeom prst="roundRect">
          <a:avLst>
            <a:gd name="adj" fmla="val 1231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oneCellAnchor>
    <xdr:from>
      <xdr:col>0</xdr:col>
      <xdr:colOff>171450</xdr:colOff>
      <xdr:row>1</xdr:row>
      <xdr:rowOff>28575</xdr:rowOff>
    </xdr:from>
    <xdr:ext cx="4546245" cy="655885"/>
    <xdr:sp macro="" textlink="">
      <xdr:nvSpPr>
        <xdr:cNvPr id="4" name="TextBox 3">
          <a:extLst>
            <a:ext uri="{FF2B5EF4-FFF2-40B4-BE49-F238E27FC236}">
              <a16:creationId xmlns:a16="http://schemas.microsoft.com/office/drawing/2014/main" id="{9E5D813F-F395-AB1A-3C28-FEDE5AD69884}"/>
            </a:ext>
          </a:extLst>
        </xdr:cNvPr>
        <xdr:cNvSpPr txBox="1"/>
      </xdr:nvSpPr>
      <xdr:spPr>
        <a:xfrm>
          <a:off x="171450" y="219075"/>
          <a:ext cx="4546245"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3600" b="1">
              <a:solidFill>
                <a:schemeClr val="accent5"/>
              </a:solidFill>
            </a:rPr>
            <a:t>Ticket Monitoring</a:t>
          </a:r>
          <a:r>
            <a:rPr lang="en-PH" sz="3600" b="1" baseline="0">
              <a:solidFill>
                <a:schemeClr val="accent5"/>
              </a:solidFill>
            </a:rPr>
            <a:t> Tool</a:t>
          </a:r>
          <a:endParaRPr lang="en-PH" sz="3600" b="1">
            <a:solidFill>
              <a:schemeClr val="accent5"/>
            </a:solidFill>
          </a:endParaRPr>
        </a:p>
      </xdr:txBody>
    </xdr:sp>
    <xdr:clientData/>
  </xdr:oneCellAnchor>
  <xdr:twoCellAnchor editAs="absolute">
    <xdr:from>
      <xdr:col>0</xdr:col>
      <xdr:colOff>114300</xdr:colOff>
      <xdr:row>6</xdr:row>
      <xdr:rowOff>38100</xdr:rowOff>
    </xdr:from>
    <xdr:to>
      <xdr:col>3</xdr:col>
      <xdr:colOff>104775</xdr:colOff>
      <xdr:row>17</xdr:row>
      <xdr:rowOff>123825</xdr:rowOff>
    </xdr:to>
    <xdr:sp macro="" textlink="">
      <xdr:nvSpPr>
        <xdr:cNvPr id="5" name="Rectangle: Rounded Corners 4">
          <a:extLst>
            <a:ext uri="{FF2B5EF4-FFF2-40B4-BE49-F238E27FC236}">
              <a16:creationId xmlns:a16="http://schemas.microsoft.com/office/drawing/2014/main" id="{C314E7DF-7023-0D14-84B7-C99930A2DF82}"/>
            </a:ext>
          </a:extLst>
        </xdr:cNvPr>
        <xdr:cNvSpPr/>
      </xdr:nvSpPr>
      <xdr:spPr>
        <a:xfrm>
          <a:off x="114300" y="1181100"/>
          <a:ext cx="1819275" cy="2181225"/>
        </a:xfrm>
        <a:prstGeom prst="roundRect">
          <a:avLst>
            <a:gd name="adj" fmla="val 619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0</xdr:col>
      <xdr:colOff>114300</xdr:colOff>
      <xdr:row>18</xdr:row>
      <xdr:rowOff>57151</xdr:rowOff>
    </xdr:from>
    <xdr:to>
      <xdr:col>3</xdr:col>
      <xdr:colOff>104775</xdr:colOff>
      <xdr:row>36</xdr:row>
      <xdr:rowOff>104775</xdr:rowOff>
    </xdr:to>
    <xdr:sp macro="" textlink="">
      <xdr:nvSpPr>
        <xdr:cNvPr id="6" name="Rectangle: Rounded Corners 5">
          <a:extLst>
            <a:ext uri="{FF2B5EF4-FFF2-40B4-BE49-F238E27FC236}">
              <a16:creationId xmlns:a16="http://schemas.microsoft.com/office/drawing/2014/main" id="{64AE28CB-CD86-44E1-9492-F15BC3559885}"/>
            </a:ext>
          </a:extLst>
        </xdr:cNvPr>
        <xdr:cNvSpPr/>
      </xdr:nvSpPr>
      <xdr:spPr>
        <a:xfrm>
          <a:off x="114300" y="3486151"/>
          <a:ext cx="1819275" cy="3476624"/>
        </a:xfrm>
        <a:prstGeom prst="roundRect">
          <a:avLst>
            <a:gd name="adj" fmla="val 567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3</xdr:col>
      <xdr:colOff>247650</xdr:colOff>
      <xdr:row>6</xdr:row>
      <xdr:rowOff>38100</xdr:rowOff>
    </xdr:from>
    <xdr:to>
      <xdr:col>22</xdr:col>
      <xdr:colOff>95250</xdr:colOff>
      <xdr:row>10</xdr:row>
      <xdr:rowOff>152400</xdr:rowOff>
    </xdr:to>
    <xdr:sp macro="" textlink="">
      <xdr:nvSpPr>
        <xdr:cNvPr id="7" name="Rectangle: Rounded Corners 6">
          <a:extLst>
            <a:ext uri="{FF2B5EF4-FFF2-40B4-BE49-F238E27FC236}">
              <a16:creationId xmlns:a16="http://schemas.microsoft.com/office/drawing/2014/main" id="{78CEE946-F27B-467D-91F8-3B7FE29B63F0}"/>
            </a:ext>
          </a:extLst>
        </xdr:cNvPr>
        <xdr:cNvSpPr/>
      </xdr:nvSpPr>
      <xdr:spPr>
        <a:xfrm>
          <a:off x="2076450" y="1181100"/>
          <a:ext cx="15592425" cy="876300"/>
        </a:xfrm>
        <a:prstGeom prst="roundRect">
          <a:avLst>
            <a:gd name="adj" fmla="val 79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3</xdr:col>
      <xdr:colOff>419100</xdr:colOff>
      <xdr:row>6</xdr:row>
      <xdr:rowOff>38100</xdr:rowOff>
    </xdr:from>
    <xdr:to>
      <xdr:col>6</xdr:col>
      <xdr:colOff>531665</xdr:colOff>
      <xdr:row>8</xdr:row>
      <xdr:rowOff>125113</xdr:rowOff>
    </xdr:to>
    <xdr:sp macro="" textlink="">
      <xdr:nvSpPr>
        <xdr:cNvPr id="9" name="TextBox 8">
          <a:extLst>
            <a:ext uri="{FF2B5EF4-FFF2-40B4-BE49-F238E27FC236}">
              <a16:creationId xmlns:a16="http://schemas.microsoft.com/office/drawing/2014/main" id="{AAFED500-FABF-D327-F49C-4B1E74DE7217}"/>
            </a:ext>
          </a:extLst>
        </xdr:cNvPr>
        <xdr:cNvSpPr txBox="1"/>
      </xdr:nvSpPr>
      <xdr:spPr>
        <a:xfrm>
          <a:off x="2247900" y="1181100"/>
          <a:ext cx="194136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accent5"/>
              </a:solidFill>
            </a:rPr>
            <a:t>Active Tickets</a:t>
          </a:r>
        </a:p>
      </xdr:txBody>
    </xdr:sp>
    <xdr:clientData/>
  </xdr:twoCellAnchor>
  <xdr:twoCellAnchor editAs="absolute">
    <xdr:from>
      <xdr:col>4</xdr:col>
      <xdr:colOff>361950</xdr:colOff>
      <xdr:row>7</xdr:row>
      <xdr:rowOff>104775</xdr:rowOff>
    </xdr:from>
    <xdr:to>
      <xdr:col>6</xdr:col>
      <xdr:colOff>19050</xdr:colOff>
      <xdr:row>10</xdr:row>
      <xdr:rowOff>189160</xdr:rowOff>
    </xdr:to>
    <xdr:sp macro="" textlink="calcActiveTickets">
      <xdr:nvSpPr>
        <xdr:cNvPr id="10" name="TextBox 9">
          <a:extLst>
            <a:ext uri="{FF2B5EF4-FFF2-40B4-BE49-F238E27FC236}">
              <a16:creationId xmlns:a16="http://schemas.microsoft.com/office/drawing/2014/main" id="{3EF0F0FA-791A-4EBE-8BE4-0360F5516D91}"/>
            </a:ext>
          </a:extLst>
        </xdr:cNvPr>
        <xdr:cNvSpPr txBox="1"/>
      </xdr:nvSpPr>
      <xdr:spPr>
        <a:xfrm>
          <a:off x="2800350" y="1438275"/>
          <a:ext cx="8763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56B4C39-F79F-4248-ACF6-4DFE7EBD75FF}" type="TxLink">
            <a:rPr lang="en-US" sz="3600" b="0" i="0" u="none" strike="noStrike">
              <a:solidFill>
                <a:srgbClr val="00B0F0"/>
              </a:solidFill>
              <a:latin typeface="Calibri"/>
              <a:ea typeface="Calibri"/>
              <a:cs typeface="Calibri"/>
            </a:rPr>
            <a:pPr/>
            <a:t>68</a:t>
          </a:fld>
          <a:endParaRPr lang="en-PH" sz="3600" b="1">
            <a:solidFill>
              <a:srgbClr val="00B0F0"/>
            </a:solidFill>
          </a:endParaRPr>
        </a:p>
      </xdr:txBody>
    </xdr:sp>
    <xdr:clientData/>
  </xdr:twoCellAnchor>
  <xdr:twoCellAnchor editAs="absolute">
    <xdr:from>
      <xdr:col>0</xdr:col>
      <xdr:colOff>180975</xdr:colOff>
      <xdr:row>6</xdr:row>
      <xdr:rowOff>104776</xdr:rowOff>
    </xdr:from>
    <xdr:to>
      <xdr:col>3</xdr:col>
      <xdr:colOff>28575</xdr:colOff>
      <xdr:row>17</xdr:row>
      <xdr:rowOff>28576</xdr:rowOff>
    </xdr:to>
    <mc:AlternateContent xmlns:mc="http://schemas.openxmlformats.org/markup-compatibility/2006" xmlns:sle15="http://schemas.microsoft.com/office/drawing/2012/slicer">
      <mc:Choice Requires="sle15">
        <xdr:graphicFrame macro="">
          <xdr:nvGraphicFramePr>
            <xdr:cNvPr id="12" name="assignee">
              <a:extLst>
                <a:ext uri="{FF2B5EF4-FFF2-40B4-BE49-F238E27FC236}">
                  <a16:creationId xmlns:a16="http://schemas.microsoft.com/office/drawing/2014/main" id="{B156095D-5395-4F20-9055-00182460928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ssignee"/>
            </a:graphicData>
          </a:graphic>
        </xdr:graphicFrame>
      </mc:Choice>
      <mc:Fallback xmlns="">
        <xdr:sp macro="" textlink="">
          <xdr:nvSpPr>
            <xdr:cNvPr id="0" name=""/>
            <xdr:cNvSpPr>
              <a:spLocks noTextEdit="1"/>
            </xdr:cNvSpPr>
          </xdr:nvSpPr>
          <xdr:spPr>
            <a:xfrm>
              <a:off x="180975" y="1247776"/>
              <a:ext cx="1676400" cy="2019300"/>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14</xdr:col>
      <xdr:colOff>257175</xdr:colOff>
      <xdr:row>1</xdr:row>
      <xdr:rowOff>95249</xdr:rowOff>
    </xdr:from>
    <xdr:to>
      <xdr:col>22</xdr:col>
      <xdr:colOff>57150</xdr:colOff>
      <xdr:row>5</xdr:row>
      <xdr:rowOff>19050</xdr:rowOff>
    </xdr:to>
    <mc:AlternateContent xmlns:mc="http://schemas.openxmlformats.org/markup-compatibility/2006" xmlns:sle15="http://schemas.microsoft.com/office/drawing/2012/slicer">
      <mc:Choice Requires="sle15">
        <xdr:graphicFrame macro="">
          <xdr:nvGraphicFramePr>
            <xdr:cNvPr id="13" name="status">
              <a:extLst>
                <a:ext uri="{FF2B5EF4-FFF2-40B4-BE49-F238E27FC236}">
                  <a16:creationId xmlns:a16="http://schemas.microsoft.com/office/drawing/2014/main" id="{62392317-D5E7-4D0C-88D5-EA8E67148CD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9010650" y="285749"/>
              <a:ext cx="8620125" cy="685801"/>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0</xdr:col>
      <xdr:colOff>180975</xdr:colOff>
      <xdr:row>18</xdr:row>
      <xdr:rowOff>133349</xdr:rowOff>
    </xdr:from>
    <xdr:to>
      <xdr:col>3</xdr:col>
      <xdr:colOff>25527</xdr:colOff>
      <xdr:row>23</xdr:row>
      <xdr:rowOff>85724</xdr:rowOff>
    </xdr:to>
    <mc:AlternateContent xmlns:mc="http://schemas.openxmlformats.org/markup-compatibility/2006" xmlns:sle15="http://schemas.microsoft.com/office/drawing/2012/slicer">
      <mc:Choice Requires="sle15">
        <xdr:graphicFrame macro="">
          <xdr:nvGraphicFramePr>
            <xdr:cNvPr id="14" name="create_date_year">
              <a:extLst>
                <a:ext uri="{FF2B5EF4-FFF2-40B4-BE49-F238E27FC236}">
                  <a16:creationId xmlns:a16="http://schemas.microsoft.com/office/drawing/2014/main" id="{A9217057-2BEF-4FE2-8A90-8336C76815BA}"/>
                </a:ext>
              </a:extLst>
            </xdr:cNvPr>
            <xdr:cNvGraphicFramePr/>
          </xdr:nvGraphicFramePr>
          <xdr:xfrm>
            <a:off x="0" y="0"/>
            <a:ext cx="0" cy="0"/>
          </xdr:xfrm>
          <a:graphic>
            <a:graphicData uri="http://schemas.microsoft.com/office/drawing/2010/slicer">
              <sle:slicer xmlns:sle="http://schemas.microsoft.com/office/drawing/2010/slicer" name="create_date_year"/>
            </a:graphicData>
          </a:graphic>
        </xdr:graphicFrame>
      </mc:Choice>
      <mc:Fallback xmlns="">
        <xdr:sp macro="" textlink="">
          <xdr:nvSpPr>
            <xdr:cNvPr id="0" name=""/>
            <xdr:cNvSpPr>
              <a:spLocks noTextEdit="1"/>
            </xdr:cNvSpPr>
          </xdr:nvSpPr>
          <xdr:spPr>
            <a:xfrm>
              <a:off x="180975" y="3562349"/>
              <a:ext cx="1673352" cy="904875"/>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0</xdr:col>
      <xdr:colOff>180975</xdr:colOff>
      <xdr:row>23</xdr:row>
      <xdr:rowOff>123825</xdr:rowOff>
    </xdr:from>
    <xdr:to>
      <xdr:col>3</xdr:col>
      <xdr:colOff>25527</xdr:colOff>
      <xdr:row>36</xdr:row>
      <xdr:rowOff>38100</xdr:rowOff>
    </xdr:to>
    <mc:AlternateContent xmlns:mc="http://schemas.openxmlformats.org/markup-compatibility/2006" xmlns:sle15="http://schemas.microsoft.com/office/drawing/2012/slicer">
      <mc:Choice Requires="sle15">
        <xdr:graphicFrame macro="">
          <xdr:nvGraphicFramePr>
            <xdr:cNvPr id="15" name="create_date (Month)">
              <a:extLst>
                <a:ext uri="{FF2B5EF4-FFF2-40B4-BE49-F238E27FC236}">
                  <a16:creationId xmlns:a16="http://schemas.microsoft.com/office/drawing/2014/main" id="{172C070C-8F66-4FCE-984D-28409A0E5962}"/>
                </a:ext>
              </a:extLst>
            </xdr:cNvPr>
            <xdr:cNvGraphicFramePr/>
          </xdr:nvGraphicFramePr>
          <xdr:xfrm>
            <a:off x="0" y="0"/>
            <a:ext cx="0" cy="0"/>
          </xdr:xfrm>
          <a:graphic>
            <a:graphicData uri="http://schemas.microsoft.com/office/drawing/2010/slicer">
              <sle:slicer xmlns:sle="http://schemas.microsoft.com/office/drawing/2010/slicer" name="create_date (Month)"/>
            </a:graphicData>
          </a:graphic>
        </xdr:graphicFrame>
      </mc:Choice>
      <mc:Fallback xmlns="">
        <xdr:sp macro="" textlink="">
          <xdr:nvSpPr>
            <xdr:cNvPr id="0" name=""/>
            <xdr:cNvSpPr>
              <a:spLocks noTextEdit="1"/>
            </xdr:cNvSpPr>
          </xdr:nvSpPr>
          <xdr:spPr>
            <a:xfrm>
              <a:off x="180975" y="4505325"/>
              <a:ext cx="1673352" cy="2390775"/>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3</xdr:col>
      <xdr:colOff>247650</xdr:colOff>
      <xdr:row>11</xdr:row>
      <xdr:rowOff>190499</xdr:rowOff>
    </xdr:from>
    <xdr:to>
      <xdr:col>9</xdr:col>
      <xdr:colOff>9525</xdr:colOff>
      <xdr:row>36</xdr:row>
      <xdr:rowOff>104774</xdr:rowOff>
    </xdr:to>
    <xdr:sp macro="" textlink="">
      <xdr:nvSpPr>
        <xdr:cNvPr id="16" name="Rectangle: Rounded Corners 15">
          <a:extLst>
            <a:ext uri="{FF2B5EF4-FFF2-40B4-BE49-F238E27FC236}">
              <a16:creationId xmlns:a16="http://schemas.microsoft.com/office/drawing/2014/main" id="{B41987BE-5A6B-4AFB-8CDB-F118B1CE3636}"/>
            </a:ext>
          </a:extLst>
        </xdr:cNvPr>
        <xdr:cNvSpPr/>
      </xdr:nvSpPr>
      <xdr:spPr>
        <a:xfrm>
          <a:off x="2076450" y="2285999"/>
          <a:ext cx="3419475" cy="4676775"/>
        </a:xfrm>
        <a:prstGeom prst="roundRect">
          <a:avLst>
            <a:gd name="adj" fmla="val 15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11</xdr:col>
      <xdr:colOff>295273</xdr:colOff>
      <xdr:row>1</xdr:row>
      <xdr:rowOff>85725</xdr:rowOff>
    </xdr:from>
    <xdr:to>
      <xdr:col>14</xdr:col>
      <xdr:colOff>171450</xdr:colOff>
      <xdr:row>5</xdr:row>
      <xdr:rowOff>19049</xdr:rowOff>
    </xdr:to>
    <mc:AlternateContent xmlns:mc="http://schemas.openxmlformats.org/markup-compatibility/2006" xmlns:sle15="http://schemas.microsoft.com/office/drawing/2012/slicer">
      <mc:Choice Requires="sle15">
        <xdr:graphicFrame macro="">
          <xdr:nvGraphicFramePr>
            <xdr:cNvPr id="3" name="sla_status">
              <a:extLst>
                <a:ext uri="{FF2B5EF4-FFF2-40B4-BE49-F238E27FC236}">
                  <a16:creationId xmlns:a16="http://schemas.microsoft.com/office/drawing/2014/main" id="{5749C82B-084A-4FD6-8BE1-02DA2A3027ED}"/>
                </a:ext>
              </a:extLst>
            </xdr:cNvPr>
            <xdr:cNvGraphicFramePr/>
          </xdr:nvGraphicFramePr>
          <xdr:xfrm>
            <a:off x="0" y="0"/>
            <a:ext cx="0" cy="0"/>
          </xdr:xfrm>
          <a:graphic>
            <a:graphicData uri="http://schemas.microsoft.com/office/drawing/2010/slicer">
              <sle:slicer xmlns:sle="http://schemas.microsoft.com/office/drawing/2010/slicer" name="sla_status"/>
            </a:graphicData>
          </a:graphic>
        </xdr:graphicFrame>
      </mc:Choice>
      <mc:Fallback xmlns="">
        <xdr:sp macro="" textlink="">
          <xdr:nvSpPr>
            <xdr:cNvPr id="0" name=""/>
            <xdr:cNvSpPr>
              <a:spLocks noTextEdit="1"/>
            </xdr:cNvSpPr>
          </xdr:nvSpPr>
          <xdr:spPr>
            <a:xfrm>
              <a:off x="6696073" y="276225"/>
              <a:ext cx="2228852" cy="695324"/>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3</xdr:col>
      <xdr:colOff>323850</xdr:colOff>
      <xdr:row>12</xdr:row>
      <xdr:rowOff>114300</xdr:rowOff>
    </xdr:from>
    <xdr:to>
      <xdr:col>8</xdr:col>
      <xdr:colOff>552450</xdr:colOff>
      <xdr:row>35</xdr:row>
      <xdr:rowOff>171449</xdr:rowOff>
    </xdr:to>
    <xdr:graphicFrame macro="">
      <xdr:nvGraphicFramePr>
        <xdr:cNvPr id="11" name="Chart 10">
          <a:extLst>
            <a:ext uri="{FF2B5EF4-FFF2-40B4-BE49-F238E27FC236}">
              <a16:creationId xmlns:a16="http://schemas.microsoft.com/office/drawing/2014/main" id="{04DA8C74-7CD1-4491-AB26-64A6B7316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552450</xdr:colOff>
      <xdr:row>6</xdr:row>
      <xdr:rowOff>38100</xdr:rowOff>
    </xdr:from>
    <xdr:to>
      <xdr:col>10</xdr:col>
      <xdr:colOff>461983</xdr:colOff>
      <xdr:row>8</xdr:row>
      <xdr:rowOff>125113</xdr:rowOff>
    </xdr:to>
    <xdr:sp macro="" textlink="">
      <xdr:nvSpPr>
        <xdr:cNvPr id="17" name="TextBox 16">
          <a:extLst>
            <a:ext uri="{FF2B5EF4-FFF2-40B4-BE49-F238E27FC236}">
              <a16:creationId xmlns:a16="http://schemas.microsoft.com/office/drawing/2014/main" id="{60171C98-3ADB-41F3-80A4-711A67174C4C}"/>
            </a:ext>
          </a:extLst>
        </xdr:cNvPr>
        <xdr:cNvSpPr txBox="1"/>
      </xdr:nvSpPr>
      <xdr:spPr>
        <a:xfrm>
          <a:off x="4210050" y="1181100"/>
          <a:ext cx="1919308"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accent5"/>
              </a:solidFill>
            </a:rPr>
            <a:t>SLA Breached</a:t>
          </a:r>
        </a:p>
      </xdr:txBody>
    </xdr:sp>
    <xdr:clientData/>
  </xdr:twoCellAnchor>
  <xdr:twoCellAnchor editAs="absolute">
    <xdr:from>
      <xdr:col>7</xdr:col>
      <xdr:colOff>476250</xdr:colOff>
      <xdr:row>7</xdr:row>
      <xdr:rowOff>104775</xdr:rowOff>
    </xdr:from>
    <xdr:to>
      <xdr:col>9</xdr:col>
      <xdr:colOff>133350</xdr:colOff>
      <xdr:row>10</xdr:row>
      <xdr:rowOff>189160</xdr:rowOff>
    </xdr:to>
    <xdr:sp macro="" textlink="calcSLABreached">
      <xdr:nvSpPr>
        <xdr:cNvPr id="18" name="TextBox 17">
          <a:extLst>
            <a:ext uri="{FF2B5EF4-FFF2-40B4-BE49-F238E27FC236}">
              <a16:creationId xmlns:a16="http://schemas.microsoft.com/office/drawing/2014/main" id="{2CBD3CCC-CB94-42F4-B47B-8D6662BF17B1}"/>
            </a:ext>
          </a:extLst>
        </xdr:cNvPr>
        <xdr:cNvSpPr txBox="1"/>
      </xdr:nvSpPr>
      <xdr:spPr>
        <a:xfrm>
          <a:off x="4743450" y="1438275"/>
          <a:ext cx="8763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660C09E-096B-47F1-84A1-20CCB7077130}" type="TxLink">
            <a:rPr lang="en-US" sz="3600" b="0" i="0" u="none" strike="noStrike">
              <a:solidFill>
                <a:srgbClr val="FF0000"/>
              </a:solidFill>
              <a:latin typeface="Calibri"/>
              <a:ea typeface="Calibri"/>
              <a:cs typeface="Calibri"/>
            </a:rPr>
            <a:pPr/>
            <a:t>44</a:t>
          </a:fld>
          <a:endParaRPr lang="en-PH" sz="3600" b="1">
            <a:solidFill>
              <a:srgbClr val="FF0000"/>
            </a:solidFill>
          </a:endParaRPr>
        </a:p>
      </xdr:txBody>
    </xdr:sp>
    <xdr:clientData/>
  </xdr:twoCellAnchor>
  <xdr:twoCellAnchor editAs="absolute">
    <xdr:from>
      <xdr:col>10</xdr:col>
      <xdr:colOff>600075</xdr:colOff>
      <xdr:row>6</xdr:row>
      <xdr:rowOff>38100</xdr:rowOff>
    </xdr:from>
    <xdr:to>
      <xdr:col>13</xdr:col>
      <xdr:colOff>36922</xdr:colOff>
      <xdr:row>8</xdr:row>
      <xdr:rowOff>125113</xdr:rowOff>
    </xdr:to>
    <xdr:sp macro="" textlink="">
      <xdr:nvSpPr>
        <xdr:cNvPr id="19" name="TextBox 18">
          <a:extLst>
            <a:ext uri="{FF2B5EF4-FFF2-40B4-BE49-F238E27FC236}">
              <a16:creationId xmlns:a16="http://schemas.microsoft.com/office/drawing/2014/main" id="{7D1C755E-D93F-4E43-85DE-528631C3A65C}"/>
            </a:ext>
          </a:extLst>
        </xdr:cNvPr>
        <xdr:cNvSpPr txBox="1"/>
      </xdr:nvSpPr>
      <xdr:spPr>
        <a:xfrm>
          <a:off x="6267450" y="1181100"/>
          <a:ext cx="180857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accent5"/>
              </a:solidFill>
            </a:rPr>
            <a:t>SLA Warning</a:t>
          </a:r>
        </a:p>
      </xdr:txBody>
    </xdr:sp>
    <xdr:clientData/>
  </xdr:twoCellAnchor>
  <xdr:twoCellAnchor editAs="absolute">
    <xdr:from>
      <xdr:col>11</xdr:col>
      <xdr:colOff>504825</xdr:colOff>
      <xdr:row>7</xdr:row>
      <xdr:rowOff>104775</xdr:rowOff>
    </xdr:from>
    <xdr:to>
      <xdr:col>12</xdr:col>
      <xdr:colOff>542925</xdr:colOff>
      <xdr:row>10</xdr:row>
      <xdr:rowOff>189160</xdr:rowOff>
    </xdr:to>
    <xdr:sp macro="" textlink="calcSLAWarning">
      <xdr:nvSpPr>
        <xdr:cNvPr id="20" name="TextBox 19">
          <a:extLst>
            <a:ext uri="{FF2B5EF4-FFF2-40B4-BE49-F238E27FC236}">
              <a16:creationId xmlns:a16="http://schemas.microsoft.com/office/drawing/2014/main" id="{098ED17F-99C7-4361-B5CA-0BB6A0798868}"/>
            </a:ext>
          </a:extLst>
        </xdr:cNvPr>
        <xdr:cNvSpPr txBox="1"/>
      </xdr:nvSpPr>
      <xdr:spPr>
        <a:xfrm>
          <a:off x="6905625" y="1438275"/>
          <a:ext cx="8763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63034D0-22BC-4DB3-B23A-1ECB7DB22616}" type="TxLink">
            <a:rPr lang="en-US" sz="3600" b="0" i="0" u="none" strike="noStrike">
              <a:solidFill>
                <a:schemeClr val="accent2"/>
              </a:solidFill>
              <a:latin typeface="Calibri"/>
              <a:ea typeface="Calibri"/>
              <a:cs typeface="Calibri"/>
            </a:rPr>
            <a:pPr/>
            <a:t>1</a:t>
          </a:fld>
          <a:endParaRPr lang="en-PH" sz="3600" b="1">
            <a:solidFill>
              <a:schemeClr val="accent2"/>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9863454-FCB7-4D89-A57E-7000C616571A}" autoFormatId="16" applyNumberFormats="0" applyBorderFormats="0" applyFontFormats="0" applyPatternFormats="0" applyAlignmentFormats="0" applyWidthHeightFormats="0">
  <queryTableRefresh nextId="29" unboundColumnsRight="1">
    <queryTableFields count="23">
      <queryTableField id="1" name="ticket_id" tableColumnId="1"/>
      <queryTableField id="2" name="subject" tableColumnId="2"/>
      <queryTableField id="3" name="type" tableColumnId="3"/>
      <queryTableField id="4" name="priority" tableColumnId="4"/>
      <queryTableField id="5" name="requestor" tableColumnId="5"/>
      <queryTableField id="6" name="contact_person" tableColumnId="6"/>
      <queryTableField id="7" name="assignee" tableColumnId="7"/>
      <queryTableField id="8" name="create_date" tableColumnId="8"/>
      <queryTableField id="9" name="update_date" tableColumnId="9"/>
      <queryTableField id="10" name="total_timespent" tableColumnId="10"/>
      <queryTableField id="11" name="status" tableColumnId="11"/>
      <queryTableField id="12" name="sla_minute" tableColumnId="12"/>
      <queryTableField id="13" name="sla_desc" tableColumnId="13"/>
      <queryTableField id="18" name="create_date_month" tableColumnId="18"/>
      <queryTableField id="19" name="create_date_year" tableColumnId="19"/>
      <queryTableField id="20" name="update_date_month" tableColumnId="20"/>
      <queryTableField id="21" name="update_date_year" tableColumnId="21"/>
      <queryTableField id="27" name="sla_status" tableColumnId="23"/>
      <queryTableField id="14" name="create_date (Month Index)" tableColumnId="14"/>
      <queryTableField id="15" name="create_date (Month)" tableColumnId="15"/>
      <queryTableField id="16" name="update_date (Month Index)" tableColumnId="16"/>
      <queryTableField id="17" name="update_date (Month)" tableColumnId="17"/>
      <queryTableField id="26" dataBound="0" tableColumnId="22"/>
    </queryTableFields>
  </queryTableRefresh>
  <extLst>
    <ext xmlns:x15="http://schemas.microsoft.com/office/spreadsheetml/2010/11/main" uri="{883FBD77-0823-4a55-B5E3-86C4891E6966}">
      <x15:queryTable sourceDataName="Query - TicketsDa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e" xr10:uid="{DAA07855-5503-4E53-B9DF-36FABE8B5984}" sourceName="assignee">
  <extLst>
    <x:ext xmlns:x15="http://schemas.microsoft.com/office/spreadsheetml/2010/11/main" uri="{2F2917AC-EB37-4324-AD4E-5DD8C200BD13}">
      <x15:tableSlicerCache tableId="6"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773264AF-44DE-47DD-A41B-111FA1F78321}" sourceName="status">
  <extLst>
    <x:ext xmlns:x15="http://schemas.microsoft.com/office/spreadsheetml/2010/11/main" uri="{2F2917AC-EB37-4324-AD4E-5DD8C200BD13}">
      <x15:tableSlicerCache tableId="6"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e_date_year" xr10:uid="{5900CEE8-94FE-4357-95B2-6A61B6DC4ABE}" sourceName="create_date_year">
  <extLst>
    <x:ext xmlns:x15="http://schemas.microsoft.com/office/spreadsheetml/2010/11/main" uri="{2F2917AC-EB37-4324-AD4E-5DD8C200BD13}">
      <x15:tableSlicerCache tableId="6"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e_date__Month" xr10:uid="{9DA1E4FC-6ED5-4DAC-B698-881DF196A1D1}" sourceName="create_date (Month)">
  <extLst>
    <x:ext xmlns:x15="http://schemas.microsoft.com/office/spreadsheetml/2010/11/main" uri="{2F2917AC-EB37-4324-AD4E-5DD8C200BD13}">
      <x15:tableSlicerCache tableId="6" column="1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a_status" xr10:uid="{A0934426-5A1B-4AC6-8D61-6C4125393250}" sourceName="sla_status">
  <extLst>
    <x:ext xmlns:x15="http://schemas.microsoft.com/office/spreadsheetml/2010/11/main" uri="{2F2917AC-EB37-4324-AD4E-5DD8C200BD13}">
      <x15:tableSlicerCache tableId="6" column="2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ee" xr10:uid="{BFFF994A-60D7-4FF6-A024-A83D1D97E40E}" cache="Slicer_assignee" caption="Assignee" style="SlicerStyleDark5" rowHeight="241300"/>
  <slicer name="status" xr10:uid="{DA927514-7DE8-4546-ACCD-06867EA505D8}" cache="Slicer_status" caption="Ticket Status" columnCount="6" style="SlicerStyleDark5" rowHeight="241300"/>
  <slicer name="create_date_year" xr10:uid="{A51CAE65-DCB9-44B6-AFBD-7DDAD5D00A37}" cache="Slicer_create_date_year" caption="Year" style="SlicerStyleDark5" rowHeight="241300"/>
  <slicer name="create_date (Month)" xr10:uid="{36086C5C-AA4F-4B67-BC28-CF55D40F10EC}" cache="Slicer_create_date__Month" caption="Month" style="SlicerStyleDark5" rowHeight="241300"/>
  <slicer name="sla_status" xr10:uid="{ADAC933B-D4ED-4822-8BA0-CC1343EF53AE}" cache="Slicer_sla_status" caption="SLA Status" columnCount="3" style="SlicerStyleDark5"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88635A-0043-4E46-A539-97E57E4BF904}" name="tblChangeLog" displayName="tblChangeLog" ref="D2:G4" totalsRowShown="0" headerRowDxfId="16">
  <autoFilter ref="D2:G4" xr:uid="{A988635A-0043-4E46-A539-97E57E4BF904}"/>
  <tableColumns count="4">
    <tableColumn id="1" xr3:uid="{74C3E215-5E93-42C6-920C-F57DFF604E4B}" name="Version" dataDxfId="15"/>
    <tableColumn id="2" xr3:uid="{8B8B25DD-A554-426B-A9B0-BB5991A6C91C}" name="Release Date" dataDxfId="14"/>
    <tableColumn id="3" xr3:uid="{830A8002-8C6F-4153-BCD0-7B67E71EDC99}" name="Developer"/>
    <tableColumn id="4" xr3:uid="{6CA69314-025A-4468-8C14-D7E1C8473F45}" name="Remark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240FE5-D782-4C70-B1CF-4E5FC0375FCB}" name="TicketsData" displayName="TicketsData" ref="A1:W101" tableType="queryTable" totalsRowShown="0">
  <autoFilter ref="A1:W101" xr:uid="{98240FE5-D782-4C70-B1CF-4E5FC0375FCB}">
    <filterColumn colId="10">
      <filters>
        <filter val="Awaiting Third Party"/>
        <filter val="Awaiting User"/>
        <filter val="In-Progress"/>
        <filter val="On Queue"/>
      </filters>
    </filterColumn>
  </autoFilter>
  <tableColumns count="23">
    <tableColumn id="1" xr3:uid="{7A2D586A-46BA-4C34-B1E2-3725548DF13D}" uniqueName="1" name="ticket_id" queryTableFieldId="1"/>
    <tableColumn id="2" xr3:uid="{EE3496C1-BB0D-4478-B0CF-624F568B8BC9}" uniqueName="2" name="subject" queryTableFieldId="2" dataDxfId="13"/>
    <tableColumn id="3" xr3:uid="{6816AF7C-2C39-472C-891B-9A2E6FBC8535}" uniqueName="3" name="type" queryTableFieldId="3" dataDxfId="12"/>
    <tableColumn id="4" xr3:uid="{E273E664-DCF2-4BD5-8840-C1255756C2A3}" uniqueName="4" name="priority" queryTableFieldId="4" dataDxfId="11"/>
    <tableColumn id="5" xr3:uid="{5CCE16A7-F741-4DDC-A447-85631C79A39A}" uniqueName="5" name="requestor" queryTableFieldId="5" dataDxfId="10"/>
    <tableColumn id="6" xr3:uid="{A6A53A0E-F7C6-4259-A221-E0555B9F0980}" uniqueName="6" name="contact_person" queryTableFieldId="6" dataDxfId="9"/>
    <tableColumn id="7" xr3:uid="{F3CCD611-ED1D-447A-9873-3F6ADC1197D4}" uniqueName="7" name="assignee" queryTableFieldId="7" dataDxfId="8"/>
    <tableColumn id="8" xr3:uid="{7305B9D9-0DE7-4BC6-8AA1-8A023429B334}" uniqueName="8" name="create_date" queryTableFieldId="8" dataDxfId="1"/>
    <tableColumn id="9" xr3:uid="{A26109B5-60E9-453F-94D6-D2E6E5AAD760}" uniqueName="9" name="update_date" queryTableFieldId="9" dataDxfId="0"/>
    <tableColumn id="10" xr3:uid="{0D8A564D-C2E0-41DB-97B3-EA59E830BB94}" uniqueName="10" name="total_timespent" queryTableFieldId="10"/>
    <tableColumn id="11" xr3:uid="{9E1FC6EA-572A-4701-925E-7EAE7870557A}" uniqueName="11" name="status" queryTableFieldId="11" dataDxfId="7"/>
    <tableColumn id="12" xr3:uid="{7C41E2F5-7503-4324-903F-DC27F8A3192E}" uniqueName="12" name="sla_minute" queryTableFieldId="12"/>
    <tableColumn id="13" xr3:uid="{1E874ADD-FB9D-446B-B6A7-8BFF3BE3C4A8}" uniqueName="13" name="sla_desc" queryTableFieldId="13" dataDxfId="6"/>
    <tableColumn id="18" xr3:uid="{E2DD3602-1A81-4697-A4FA-EE21E1F5F6BA}" uniqueName="18" name="create_date_month" queryTableFieldId="18"/>
    <tableColumn id="19" xr3:uid="{64A89F93-1056-4993-930B-01C191654D09}" uniqueName="19" name="create_date_year" queryTableFieldId="19"/>
    <tableColumn id="20" xr3:uid="{B11BF8DA-B239-4B21-A2B5-BE05C7E7C451}" uniqueName="20" name="update_date_month" queryTableFieldId="20"/>
    <tableColumn id="21" xr3:uid="{88643513-9E10-4559-985A-885B06DE5422}" uniqueName="21" name="update_date_year" queryTableFieldId="21"/>
    <tableColumn id="23" xr3:uid="{A8E2F7A7-AC17-441B-AE27-527AECE17883}" uniqueName="23" name="sla_status" queryTableFieldId="27" dataDxfId="5"/>
    <tableColumn id="14" xr3:uid="{40BB443E-298B-4423-8391-18EDD34476E0}" uniqueName="14" name="create_date (Month Index)" queryTableFieldId="14"/>
    <tableColumn id="15" xr3:uid="{72BBA99D-0016-4D96-B548-C2CAD2AA1B58}" uniqueName="15" name="create_date (Month)" queryTableFieldId="15"/>
    <tableColumn id="16" xr3:uid="{BB6CBD72-EFCA-407E-A51E-7BE388294054}" uniqueName="16" name="update_date (Month Index)" queryTableFieldId="16"/>
    <tableColumn id="17" xr3:uid="{4DC6C8A9-A44B-4767-A8C8-855AB6176C08}" uniqueName="17" name="update_date (Month)" queryTableFieldId="17"/>
    <tableColumn id="22" xr3:uid="{BEAB3AE0-6E62-4DB8-A826-82C241437BFA}" uniqueName="22" name="is_visible" queryTableFieldId="26" dataDxfId="4">
      <calculatedColumnFormula>SUBTOTAL(3,TicketsData[[#This Row],[ticket_id]])</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
  <sheetViews>
    <sheetView workbookViewId="0">
      <selection activeCell="F17" sqref="F17"/>
    </sheetView>
  </sheetViews>
  <sheetFormatPr defaultRowHeight="15" x14ac:dyDescent="0.25"/>
  <cols>
    <col min="1" max="1" width="10.28515625" bestFit="1" customWidth="1"/>
    <col min="2" max="2" width="56.42578125" bestFit="1" customWidth="1"/>
    <col min="3" max="3" width="2.7109375" customWidth="1"/>
    <col min="4" max="4" width="13.7109375" bestFit="1" customWidth="1"/>
    <col min="5" max="5" width="14.85546875" bestFit="1" customWidth="1"/>
    <col min="6" max="6" width="12.5703125" bestFit="1" customWidth="1"/>
    <col min="7" max="7" width="22.7109375" customWidth="1"/>
  </cols>
  <sheetData>
    <row r="1" spans="1:7" x14ac:dyDescent="0.25">
      <c r="A1" s="1" t="s">
        <v>0</v>
      </c>
      <c r="B1" s="2" t="s">
        <v>1</v>
      </c>
      <c r="D1" s="17" t="s">
        <v>8</v>
      </c>
      <c r="E1" s="17"/>
      <c r="F1" s="17"/>
      <c r="G1" s="17"/>
    </row>
    <row r="2" spans="1:7" x14ac:dyDescent="0.25">
      <c r="A2" s="1" t="s">
        <v>2</v>
      </c>
      <c r="B2" s="2" t="s">
        <v>3</v>
      </c>
      <c r="D2" s="4" t="s">
        <v>4</v>
      </c>
      <c r="E2" s="4" t="s">
        <v>9</v>
      </c>
      <c r="F2" s="4" t="s">
        <v>2</v>
      </c>
      <c r="G2" s="4" t="s">
        <v>10</v>
      </c>
    </row>
    <row r="3" spans="1:7" x14ac:dyDescent="0.25">
      <c r="A3" s="1" t="s">
        <v>4</v>
      </c>
      <c r="B3" s="3">
        <f>MAX(tblChangeLog[Version])</f>
        <v>1</v>
      </c>
      <c r="D3" s="5">
        <v>0.01</v>
      </c>
      <c r="E3" s="6">
        <v>45372</v>
      </c>
      <c r="F3" t="s">
        <v>3</v>
      </c>
      <c r="G3" t="s">
        <v>11</v>
      </c>
    </row>
    <row r="4" spans="1:7" x14ac:dyDescent="0.25">
      <c r="A4" s="1" t="s">
        <v>6</v>
      </c>
      <c r="B4" s="2"/>
      <c r="D4" s="5">
        <v>1</v>
      </c>
      <c r="E4" s="6">
        <v>45372</v>
      </c>
      <c r="F4" t="s">
        <v>3</v>
      </c>
      <c r="G4" t="s">
        <v>12</v>
      </c>
    </row>
    <row r="5" spans="1:7" x14ac:dyDescent="0.25">
      <c r="A5" s="1" t="s">
        <v>7</v>
      </c>
      <c r="B5" s="2"/>
    </row>
  </sheetData>
  <mergeCells count="1">
    <mergeCell ref="D1: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9329-F963-4B97-BF90-1B6B70717CDB}">
  <sheetPr codeName="Sheet2"/>
  <dimension ref="A1:B2"/>
  <sheetViews>
    <sheetView workbookViewId="0">
      <selection activeCell="B1" sqref="B1"/>
    </sheetView>
  </sheetViews>
  <sheetFormatPr defaultRowHeight="15" x14ac:dyDescent="0.25"/>
  <cols>
    <col min="1" max="1" width="12.42578125" bestFit="1" customWidth="1"/>
    <col min="2" max="2" width="66" bestFit="1" customWidth="1"/>
  </cols>
  <sheetData>
    <row r="1" spans="1:2" x14ac:dyDescent="0.25">
      <c r="A1" s="10" t="s">
        <v>5</v>
      </c>
      <c r="B1" s="9"/>
    </row>
    <row r="2" spans="1:2" x14ac:dyDescent="0.25">
      <c r="A2" s="10" t="s">
        <v>13</v>
      </c>
      <c r="B2" s="11" t="str" cm="1">
        <f t="array" aca="1" ref="B2" ca="1">LEFT(CELL("filename"),FIND("[",CELL("filename"))-1)</f>
        <v>D:\Projects\Power Query\Ticketing System\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635F-8D54-40EA-8860-F99C6B9807D4}">
  <sheetPr codeName="Sheet3"/>
  <dimension ref="A1:AE151"/>
  <sheetViews>
    <sheetView tabSelected="1" workbookViewId="0">
      <selection activeCell="U14" sqref="U14"/>
    </sheetView>
  </sheetViews>
  <sheetFormatPr defaultRowHeight="15" x14ac:dyDescent="0.25"/>
  <cols>
    <col min="10" max="10" width="2.7109375" customWidth="1"/>
    <col min="11" max="11" width="11" bestFit="1" customWidth="1"/>
    <col min="12" max="12" width="12.5703125" customWidth="1"/>
    <col min="13" max="13" width="12" bestFit="1" customWidth="1"/>
    <col min="14" max="14" width="10.7109375" bestFit="1" customWidth="1"/>
    <col min="15" max="15" width="35.7109375" bestFit="1" customWidth="1"/>
    <col min="16" max="16" width="11" bestFit="1" customWidth="1"/>
    <col min="17" max="17" width="13.85546875" bestFit="1" customWidth="1"/>
    <col min="18" max="18" width="14.5703125" bestFit="1" customWidth="1"/>
    <col min="19" max="19" width="12.85546875" bestFit="1" customWidth="1"/>
    <col min="20" max="20" width="19.140625" bestFit="1" customWidth="1"/>
    <col min="21" max="21" width="13.140625" bestFit="1" customWidth="1"/>
    <col min="22" max="22" width="12" bestFit="1" customWidth="1"/>
  </cols>
  <sheetData>
    <row r="1" spans="1:31"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spans="1:31"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spans="1:31"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spans="1:31"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spans="1:31"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row>
    <row r="8" spans="1:31"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row>
    <row r="9" spans="1:31"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row>
    <row r="10" spans="1:31"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spans="1:31"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spans="1:31"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spans="1:31" x14ac:dyDescent="0.25">
      <c r="A13" s="7"/>
      <c r="B13" s="7"/>
      <c r="C13" s="7"/>
      <c r="D13" s="7"/>
      <c r="E13" s="7"/>
      <c r="F13" s="7"/>
      <c r="G13" s="7"/>
      <c r="H13" s="7"/>
      <c r="I13" s="7"/>
      <c r="J13" s="7"/>
      <c r="K13" s="8" t="s">
        <v>14</v>
      </c>
      <c r="L13" s="8" t="s">
        <v>15</v>
      </c>
      <c r="M13" s="8" t="s">
        <v>16</v>
      </c>
      <c r="N13" s="8" t="s">
        <v>17</v>
      </c>
      <c r="O13" s="8" t="s">
        <v>19</v>
      </c>
      <c r="P13" s="8" t="s">
        <v>20</v>
      </c>
      <c r="Q13" s="8" t="s">
        <v>21</v>
      </c>
      <c r="R13" s="8" t="s">
        <v>22</v>
      </c>
      <c r="S13" s="8" t="s">
        <v>100</v>
      </c>
      <c r="T13" s="8" t="s">
        <v>24</v>
      </c>
      <c r="U13" s="8" t="s">
        <v>25</v>
      </c>
      <c r="V13" s="8" t="s">
        <v>101</v>
      </c>
      <c r="W13" s="7"/>
      <c r="X13" s="7"/>
      <c r="Y13" s="7"/>
      <c r="Z13" s="7"/>
      <c r="AA13" s="7"/>
      <c r="AB13" s="7"/>
      <c r="AC13" s="7"/>
      <c r="AD13" s="7"/>
      <c r="AE13" s="7"/>
    </row>
    <row r="14" spans="1:31" x14ac:dyDescent="0.25">
      <c r="A14" s="7"/>
      <c r="B14" s="7"/>
      <c r="C14" s="7"/>
      <c r="D14" s="7"/>
      <c r="E14" s="7"/>
      <c r="F14" s="7"/>
      <c r="G14" s="7"/>
      <c r="H14" s="7"/>
      <c r="I14" s="7"/>
      <c r="J14" s="7"/>
      <c r="K14" s="13" cm="1">
        <f t="array" ref="K14:K81">IFERROR(_xlfn._xlws.FILTER(TicketsData[ticket_id],TicketsData[is_visible]=1),"")</f>
        <v>20</v>
      </c>
      <c r="L14" s="13" t="str" cm="1">
        <f t="array" ref="L14:L81">IFERROR(_xlfn._xlws.FILTER(TicketsData[subject],TicketsData[is_visible]=1),"")</f>
        <v>Morbi non lectus.</v>
      </c>
      <c r="M14" s="13" t="str" cm="1">
        <f t="array" ref="M14:M81">IFERROR(_xlfn._xlws.FILTER(TicketsData[type],TicketsData[is_visible]=1),"")</f>
        <v>Question</v>
      </c>
      <c r="N14" s="13" t="str" cm="1">
        <f t="array" ref="N14:N81">IFERROR(_xlfn._xlws.FILTER(TicketsData[priority],TicketsData[is_visible]=1),"")</f>
        <v>Low</v>
      </c>
      <c r="O14" s="13" t="str" cm="1">
        <f t="array" ref="O14:O81">IFERROR(_xlfn._xlws.FILTER(TicketsData[contact_person],TicketsData[is_visible]=1),"")</f>
        <v>cbaserj@quantcast.com</v>
      </c>
      <c r="P14" s="13" t="str" cm="1">
        <f t="array" ref="P14:P81">IFERROR(IF(_xlfn._xlws.FILTER(TicketsData[assignee],TicketsData[is_visible]=1)=0,"",_xlfn._xlws.FILTER(TicketsData[assignee],TicketsData[is_visible]=1)),"")</f>
        <v/>
      </c>
      <c r="Q14" s="14" cm="1">
        <f t="array" ref="Q14:Q81">IFERROR(_xlfn._xlws.FILTER(TicketsData[create_date],TicketsData[is_visible]=1),"")</f>
        <v>45268</v>
      </c>
      <c r="R14" s="14" cm="1">
        <f t="array" ref="R14:R81">IFERROR(_xlfn._xlws.FILTER(TicketsData[update_date],TicketsData[is_visible]=1),"")</f>
        <v>45270</v>
      </c>
      <c r="S14" s="13" cm="1">
        <f t="array" ref="S14:S81">IFERROR(_xlfn._xlws.FILTER(TicketsData[total_timespent],TicketsData[is_visible]=1),"")</f>
        <v>960</v>
      </c>
      <c r="T14" s="13" t="str" cm="1">
        <f t="array" ref="T14:T81">IFERROR(_xlfn._xlws.FILTER(TicketsData[status],TicketsData[is_visible]=1),"")</f>
        <v>On Queue</v>
      </c>
      <c r="U14" s="13" cm="1">
        <f t="array" ref="U14:U81">IFERROR(_xlfn._xlws.FILTER(TicketsData[sla_minute],TicketsData[is_visible]=1),"")</f>
        <v>2400</v>
      </c>
      <c r="V14" s="13" t="str" cm="1">
        <f t="array" ref="V14:V81">IFERROR(_xlfn._xlws.FILTER(TicketsData[sla_status],TicketsData[is_visible]=1),"")</f>
        <v>Good</v>
      </c>
      <c r="W14" s="7"/>
      <c r="X14" s="7"/>
      <c r="Y14" s="7"/>
      <c r="Z14" s="7"/>
      <c r="AA14" s="7"/>
      <c r="AB14" s="7"/>
      <c r="AC14" s="7"/>
      <c r="AD14" s="7"/>
      <c r="AE14" s="7"/>
    </row>
    <row r="15" spans="1:31" x14ac:dyDescent="0.25">
      <c r="A15" s="7"/>
      <c r="B15" s="7"/>
      <c r="C15" s="7"/>
      <c r="D15" s="7"/>
      <c r="E15" s="7"/>
      <c r="F15" s="7"/>
      <c r="G15" s="7"/>
      <c r="H15" s="7"/>
      <c r="I15" s="7"/>
      <c r="J15" s="7"/>
      <c r="K15" s="12">
        <v>16</v>
      </c>
      <c r="L15" s="12" t="str">
        <v>Praesent lectus.</v>
      </c>
      <c r="M15" s="12" t="str">
        <v>Incident</v>
      </c>
      <c r="N15" s="12" t="str">
        <v>Normal</v>
      </c>
      <c r="O15" s="12" t="str">
        <v>tsintonf@dmoz.org</v>
      </c>
      <c r="P15" s="12" t="str">
        <v/>
      </c>
      <c r="Q15" s="15">
        <v>45286</v>
      </c>
      <c r="R15" s="15">
        <v>45289</v>
      </c>
      <c r="S15" s="12">
        <v>1440</v>
      </c>
      <c r="T15" s="12" t="str">
        <v>On Queue</v>
      </c>
      <c r="U15" s="12">
        <v>1440</v>
      </c>
      <c r="V15" s="13" t="str">
        <v>Breach</v>
      </c>
      <c r="W15" s="7"/>
      <c r="X15" s="7"/>
      <c r="Y15" s="7"/>
      <c r="Z15" s="7"/>
      <c r="AA15" s="7"/>
      <c r="AB15" s="7"/>
      <c r="AC15" s="7"/>
      <c r="AD15" s="7"/>
      <c r="AE15" s="7"/>
    </row>
    <row r="16" spans="1:31" x14ac:dyDescent="0.25">
      <c r="A16" s="7"/>
      <c r="B16" s="7"/>
      <c r="C16" s="7"/>
      <c r="D16" s="7"/>
      <c r="E16" s="7"/>
      <c r="F16" s="7"/>
      <c r="G16" s="7"/>
      <c r="H16" s="7"/>
      <c r="I16" s="7"/>
      <c r="J16" s="7"/>
      <c r="K16" s="12">
        <v>2</v>
      </c>
      <c r="L16" s="12" t="str">
        <v>Fusce congue, diam id ornare imperdiet, sapien urna pretium nisl, ut volutpat sapien arcu sed augue.</v>
      </c>
      <c r="M16" s="12" t="str">
        <v>Weekly Task</v>
      </c>
      <c r="N16" s="12" t="str">
        <v>Low</v>
      </c>
      <c r="O16" s="12" t="str">
        <v>dandrivel1@blinklist.com</v>
      </c>
      <c r="P16" s="12" t="str">
        <v>Jeremy</v>
      </c>
      <c r="Q16" s="15">
        <v>45294</v>
      </c>
      <c r="R16" s="15">
        <v>45299</v>
      </c>
      <c r="S16" s="12">
        <v>2400</v>
      </c>
      <c r="T16" s="12" t="str">
        <v>In-Progress</v>
      </c>
      <c r="U16" s="12">
        <v>2400</v>
      </c>
      <c r="V16" s="13" t="str">
        <v>Breach</v>
      </c>
      <c r="W16" s="7"/>
      <c r="X16" s="7"/>
      <c r="Y16" s="7"/>
      <c r="Z16" s="7"/>
      <c r="AA16" s="7"/>
      <c r="AB16" s="7"/>
      <c r="AC16" s="7"/>
      <c r="AD16" s="7"/>
      <c r="AE16" s="7"/>
    </row>
    <row r="17" spans="1:31" x14ac:dyDescent="0.25">
      <c r="A17" s="7"/>
      <c r="B17" s="7"/>
      <c r="C17" s="7"/>
      <c r="D17" s="7"/>
      <c r="E17" s="7"/>
      <c r="F17" s="7"/>
      <c r="G17" s="7"/>
      <c r="H17" s="7"/>
      <c r="I17" s="7"/>
      <c r="J17" s="7"/>
      <c r="K17" s="12">
        <v>5</v>
      </c>
      <c r="L17" s="12" t="str">
        <v>Nulla facilisi.</v>
      </c>
      <c r="M17" s="12" t="str">
        <v>Problem</v>
      </c>
      <c r="N17" s="12" t="str">
        <v>High</v>
      </c>
      <c r="O17" s="12" t="str">
        <v>mmation4@edublogs.org</v>
      </c>
      <c r="P17" s="12" t="str">
        <v>Troy</v>
      </c>
      <c r="Q17" s="15">
        <v>45303</v>
      </c>
      <c r="R17" s="15">
        <v>45304</v>
      </c>
      <c r="S17" s="12">
        <v>480</v>
      </c>
      <c r="T17" s="12" t="str">
        <v>Awaiting User</v>
      </c>
      <c r="U17" s="12">
        <v>480</v>
      </c>
      <c r="V17" s="13" t="str">
        <v>Breach</v>
      </c>
      <c r="W17" s="7"/>
      <c r="X17" s="7"/>
      <c r="Y17" s="7"/>
      <c r="Z17" s="7"/>
      <c r="AA17" s="7"/>
      <c r="AB17" s="7"/>
      <c r="AC17" s="7"/>
      <c r="AD17" s="7"/>
      <c r="AE17" s="7"/>
    </row>
    <row r="18" spans="1:31" x14ac:dyDescent="0.25">
      <c r="A18" s="7"/>
      <c r="B18" s="7"/>
      <c r="C18" s="7"/>
      <c r="D18" s="7"/>
      <c r="E18" s="7"/>
      <c r="F18" s="7"/>
      <c r="G18" s="7"/>
      <c r="H18" s="7"/>
      <c r="I18" s="7"/>
      <c r="J18" s="7"/>
      <c r="K18" s="12">
        <v>11</v>
      </c>
      <c r="L18" s="12" t="str">
        <v>In est risus, auctor sed, tristique in, tempus sit amet, sem.</v>
      </c>
      <c r="M18" s="12" t="str">
        <v>Problem</v>
      </c>
      <c r="N18" s="12" t="str">
        <v>High</v>
      </c>
      <c r="O18" s="12" t="str">
        <v>dmacinerneya@tuttocitta.it</v>
      </c>
      <c r="P18" s="12" t="str">
        <v>Digz</v>
      </c>
      <c r="Q18" s="15">
        <v>45318</v>
      </c>
      <c r="R18" s="15">
        <v>45321</v>
      </c>
      <c r="S18" s="12">
        <v>1440</v>
      </c>
      <c r="T18" s="12" t="str">
        <v>On Queue</v>
      </c>
      <c r="U18" s="12">
        <v>480</v>
      </c>
      <c r="V18" s="13" t="str">
        <v>Breach</v>
      </c>
      <c r="W18" s="7"/>
      <c r="X18" s="7"/>
      <c r="Y18" s="7"/>
      <c r="Z18" s="7"/>
      <c r="AA18" s="7"/>
      <c r="AB18" s="7"/>
      <c r="AC18" s="7"/>
      <c r="AD18" s="7"/>
      <c r="AE18" s="7"/>
    </row>
    <row r="19" spans="1:31" x14ac:dyDescent="0.25">
      <c r="A19" s="7"/>
      <c r="B19" s="7"/>
      <c r="C19" s="7"/>
      <c r="D19" s="7"/>
      <c r="E19" s="7"/>
      <c r="F19" s="7"/>
      <c r="G19" s="7"/>
      <c r="H19" s="7"/>
      <c r="I19" s="7"/>
      <c r="J19" s="7"/>
      <c r="K19" s="12">
        <v>15</v>
      </c>
      <c r="L19" s="12" t="str">
        <v>Integer pede justo, lacinia eget, tincidunt eget, tempus vel, pede.</v>
      </c>
      <c r="M19" s="12" t="str">
        <v>Question</v>
      </c>
      <c r="N19" s="12" t="str">
        <v>Emergency</v>
      </c>
      <c r="O19" s="12" t="str">
        <v>dstrathee@ebay.com</v>
      </c>
      <c r="P19" s="12" t="str">
        <v>Lucy</v>
      </c>
      <c r="Q19" s="15">
        <v>45340</v>
      </c>
      <c r="R19" s="15">
        <v>45347</v>
      </c>
      <c r="S19" s="12">
        <v>3360</v>
      </c>
      <c r="T19" s="12" t="str">
        <v>In-Progress</v>
      </c>
      <c r="U19" s="12">
        <v>240</v>
      </c>
      <c r="V19" s="13" t="str">
        <v>Breach</v>
      </c>
      <c r="W19" s="7"/>
      <c r="X19" s="7"/>
      <c r="Y19" s="7"/>
      <c r="Z19" s="7"/>
      <c r="AA19" s="7"/>
      <c r="AB19" s="7"/>
      <c r="AC19" s="7"/>
      <c r="AD19" s="7"/>
      <c r="AE19" s="7"/>
    </row>
    <row r="20" spans="1:31" x14ac:dyDescent="0.25">
      <c r="A20" s="7"/>
      <c r="B20" s="7"/>
      <c r="C20" s="7"/>
      <c r="D20" s="7"/>
      <c r="E20" s="7"/>
      <c r="F20" s="7"/>
      <c r="G20" s="7"/>
      <c r="H20" s="7"/>
      <c r="I20" s="7"/>
      <c r="J20" s="7"/>
      <c r="K20" s="12">
        <v>24</v>
      </c>
      <c r="L20" s="12" t="str">
        <v>Vivamus in felis eu sapien cursus vestibulum.</v>
      </c>
      <c r="M20" s="12" t="str">
        <v>Question</v>
      </c>
      <c r="N20" s="12" t="str">
        <v>Emergency</v>
      </c>
      <c r="O20" s="12" t="str">
        <v>pbeceriln@vk.com</v>
      </c>
      <c r="P20" s="12" t="str">
        <v>Digz</v>
      </c>
      <c r="Q20" s="15">
        <v>45364</v>
      </c>
      <c r="R20" s="15">
        <v>45370</v>
      </c>
      <c r="S20" s="12">
        <v>2880</v>
      </c>
      <c r="T20" s="12" t="str">
        <v>Awaiting User</v>
      </c>
      <c r="U20" s="12">
        <v>240</v>
      </c>
      <c r="V20" s="13" t="str">
        <v>Breach</v>
      </c>
      <c r="W20" s="7"/>
      <c r="X20" s="7"/>
      <c r="Y20" s="7"/>
      <c r="Z20" s="7"/>
      <c r="AA20" s="7"/>
      <c r="AB20" s="7"/>
      <c r="AC20" s="7"/>
      <c r="AD20" s="7"/>
      <c r="AE20" s="7"/>
    </row>
    <row r="21" spans="1:31" x14ac:dyDescent="0.25">
      <c r="A21" s="7"/>
      <c r="B21" s="7"/>
      <c r="C21" s="7"/>
      <c r="D21" s="7"/>
      <c r="E21" s="7"/>
      <c r="F21" s="7"/>
      <c r="G21" s="7"/>
      <c r="H21" s="7"/>
      <c r="I21" s="7"/>
      <c r="J21" s="7"/>
      <c r="K21" s="12">
        <v>4</v>
      </c>
      <c r="L21" s="12" t="str">
        <v>Suspendisse potenti.</v>
      </c>
      <c r="M21" s="12" t="str">
        <v>Request</v>
      </c>
      <c r="N21" s="12" t="str">
        <v>High</v>
      </c>
      <c r="O21" s="12" t="str">
        <v>ywoolfall3@exblog.jp</v>
      </c>
      <c r="P21" s="12" t="str">
        <v/>
      </c>
      <c r="Q21" s="15">
        <v>45321</v>
      </c>
      <c r="R21" s="15">
        <v>45327</v>
      </c>
      <c r="S21" s="12">
        <v>2880</v>
      </c>
      <c r="T21" s="12" t="str">
        <v>On Queue</v>
      </c>
      <c r="U21" s="12">
        <v>525600</v>
      </c>
      <c r="V21" s="13" t="str">
        <v>Good</v>
      </c>
      <c r="W21" s="7"/>
      <c r="X21" s="7"/>
      <c r="Y21" s="7"/>
      <c r="Z21" s="7"/>
      <c r="AA21" s="7"/>
      <c r="AB21" s="7"/>
      <c r="AC21" s="7"/>
      <c r="AD21" s="7"/>
      <c r="AE21" s="7"/>
    </row>
    <row r="22" spans="1:31" x14ac:dyDescent="0.25">
      <c r="A22" s="7"/>
      <c r="B22" s="7"/>
      <c r="C22" s="7"/>
      <c r="D22" s="7"/>
      <c r="E22" s="7"/>
      <c r="F22" s="7"/>
      <c r="G22" s="7"/>
      <c r="H22" s="7"/>
      <c r="I22" s="7"/>
      <c r="J22" s="7"/>
      <c r="K22" s="12">
        <v>12</v>
      </c>
      <c r="L22" s="12" t="str">
        <v>Morbi non lectus.</v>
      </c>
      <c r="M22" s="12" t="str">
        <v>Request</v>
      </c>
      <c r="N22" s="12" t="str">
        <v>High</v>
      </c>
      <c r="O22" s="12" t="str">
        <v>laeryb@themeforest.net</v>
      </c>
      <c r="P22" s="12" t="str">
        <v>Troy</v>
      </c>
      <c r="Q22" s="15">
        <v>45310</v>
      </c>
      <c r="R22" s="15">
        <v>45316</v>
      </c>
      <c r="S22" s="12">
        <v>2880</v>
      </c>
      <c r="T22" s="12" t="str">
        <v>In-Progress</v>
      </c>
      <c r="U22" s="12">
        <v>525600</v>
      </c>
      <c r="V22" s="13" t="str">
        <v>Good</v>
      </c>
      <c r="W22" s="7"/>
      <c r="X22" s="7"/>
      <c r="Y22" s="7"/>
      <c r="Z22" s="7"/>
      <c r="AA22" s="7"/>
      <c r="AB22" s="7"/>
      <c r="AC22" s="7"/>
      <c r="AD22" s="7"/>
      <c r="AE22" s="7"/>
    </row>
    <row r="23" spans="1:31" x14ac:dyDescent="0.25">
      <c r="A23" s="7"/>
      <c r="B23" s="7"/>
      <c r="C23" s="7"/>
      <c r="D23" s="7"/>
      <c r="E23" s="7"/>
      <c r="F23" s="7"/>
      <c r="G23" s="7"/>
      <c r="H23" s="7"/>
      <c r="I23" s="7"/>
      <c r="J23" s="7"/>
      <c r="K23" s="12">
        <v>22</v>
      </c>
      <c r="L23" s="12" t="str">
        <v>Nullam varius.</v>
      </c>
      <c r="M23" s="12" t="str">
        <v>Weekly Task</v>
      </c>
      <c r="N23" s="12" t="str">
        <v>Normal</v>
      </c>
      <c r="O23" s="12" t="str">
        <v>dkitherl@addtoany.com</v>
      </c>
      <c r="P23" s="12" t="str">
        <v>Meg</v>
      </c>
      <c r="Q23" s="15">
        <v>45329</v>
      </c>
      <c r="R23" s="15">
        <v>45334</v>
      </c>
      <c r="S23" s="12">
        <v>2400</v>
      </c>
      <c r="T23" s="12" t="str">
        <v>In-Progress</v>
      </c>
      <c r="U23" s="12">
        <v>1440</v>
      </c>
      <c r="V23" s="13" t="str">
        <v>Breach</v>
      </c>
      <c r="W23" s="7"/>
      <c r="X23" s="7"/>
      <c r="Y23" s="7"/>
      <c r="Z23" s="7"/>
      <c r="AA23" s="7"/>
      <c r="AB23" s="7"/>
      <c r="AC23" s="7"/>
      <c r="AD23" s="7"/>
      <c r="AE23" s="7"/>
    </row>
    <row r="24" spans="1:31" x14ac:dyDescent="0.25">
      <c r="A24" s="7"/>
      <c r="B24" s="7"/>
      <c r="C24" s="7"/>
      <c r="D24" s="7"/>
      <c r="E24" s="7"/>
      <c r="F24" s="7"/>
      <c r="G24" s="7"/>
      <c r="H24" s="7"/>
      <c r="I24" s="7"/>
      <c r="J24" s="7"/>
      <c r="K24" s="12">
        <v>14</v>
      </c>
      <c r="L24" s="12" t="str">
        <v>In hac habitasse platea dictumst.</v>
      </c>
      <c r="M24" s="12" t="str">
        <v>Incident</v>
      </c>
      <c r="N24" s="12" t="str">
        <v>Emergency</v>
      </c>
      <c r="O24" s="12" t="str">
        <v>asewterd@virginia.edu</v>
      </c>
      <c r="P24" s="12" t="str">
        <v>Troy</v>
      </c>
      <c r="Q24" s="15">
        <v>45287</v>
      </c>
      <c r="R24" s="15">
        <v>45289</v>
      </c>
      <c r="S24" s="12">
        <v>960</v>
      </c>
      <c r="T24" s="12" t="str">
        <v>On Queue</v>
      </c>
      <c r="U24" s="12">
        <v>240</v>
      </c>
      <c r="V24" s="13" t="str">
        <v>Breach</v>
      </c>
      <c r="W24" s="7"/>
      <c r="X24" s="7"/>
      <c r="Y24" s="7"/>
      <c r="Z24" s="7"/>
      <c r="AA24" s="7"/>
      <c r="AB24" s="7"/>
      <c r="AC24" s="7"/>
      <c r="AD24" s="7"/>
      <c r="AE24" s="7"/>
    </row>
    <row r="25" spans="1:31" x14ac:dyDescent="0.25">
      <c r="A25" s="7"/>
      <c r="B25" s="7"/>
      <c r="C25" s="7"/>
      <c r="D25" s="7"/>
      <c r="E25" s="7"/>
      <c r="F25" s="7"/>
      <c r="G25" s="7"/>
      <c r="H25" s="7"/>
      <c r="I25" s="7"/>
      <c r="J25" s="7"/>
      <c r="K25" s="12">
        <v>21</v>
      </c>
      <c r="L25" s="12" t="str">
        <v>Aliquam augue quam, sollicitudin vitae, consectetuer eget, rutrum at, lorem.</v>
      </c>
      <c r="M25" s="12" t="str">
        <v>Incident</v>
      </c>
      <c r="N25" s="12" t="str">
        <v>Emergency</v>
      </c>
      <c r="O25" s="12" t="str">
        <v>nbesquek@cbc.ca</v>
      </c>
      <c r="P25" s="12" t="str">
        <v>Digz</v>
      </c>
      <c r="Q25" s="15">
        <v>45314</v>
      </c>
      <c r="R25" s="15">
        <v>45319</v>
      </c>
      <c r="S25" s="12">
        <v>2400</v>
      </c>
      <c r="T25" s="12" t="str">
        <v>On Queue</v>
      </c>
      <c r="U25" s="12">
        <v>240</v>
      </c>
      <c r="V25" s="13" t="str">
        <v>Breach</v>
      </c>
      <c r="W25" s="7"/>
      <c r="X25" s="7"/>
      <c r="Y25" s="7"/>
      <c r="Z25" s="7"/>
      <c r="AA25" s="7"/>
      <c r="AB25" s="7"/>
      <c r="AC25" s="7"/>
      <c r="AD25" s="7"/>
      <c r="AE25" s="7"/>
    </row>
    <row r="26" spans="1:31" x14ac:dyDescent="0.25">
      <c r="A26" s="7"/>
      <c r="B26" s="7"/>
      <c r="C26" s="7"/>
      <c r="D26" s="7"/>
      <c r="E26" s="7"/>
      <c r="F26" s="7"/>
      <c r="G26" s="7"/>
      <c r="H26" s="7"/>
      <c r="I26" s="7"/>
      <c r="J26" s="7"/>
      <c r="K26" s="12">
        <v>10</v>
      </c>
      <c r="L26" s="12" t="str">
        <v>Nunc rhoncus dui vel sem.</v>
      </c>
      <c r="M26" s="12" t="str">
        <v>Daily Task</v>
      </c>
      <c r="N26" s="12" t="str">
        <v>Emergency</v>
      </c>
      <c r="O26" s="12" t="str">
        <v>gwhitham9@blog.com</v>
      </c>
      <c r="P26" s="12" t="str">
        <v>Digz</v>
      </c>
      <c r="Q26" s="15">
        <v>45270</v>
      </c>
      <c r="R26" s="15">
        <v>45276</v>
      </c>
      <c r="S26" s="12">
        <v>2880</v>
      </c>
      <c r="T26" s="12" t="str">
        <v>In-Progress</v>
      </c>
      <c r="U26" s="12">
        <v>60</v>
      </c>
      <c r="V26" s="13" t="str">
        <v>Breach</v>
      </c>
      <c r="W26" s="7"/>
      <c r="X26" s="7"/>
      <c r="Y26" s="7"/>
      <c r="Z26" s="7"/>
      <c r="AA26" s="7"/>
      <c r="AB26" s="7"/>
      <c r="AC26" s="7"/>
      <c r="AD26" s="7"/>
      <c r="AE26" s="7"/>
    </row>
    <row r="27" spans="1:31" x14ac:dyDescent="0.25">
      <c r="A27" s="7"/>
      <c r="B27" s="7"/>
      <c r="C27" s="7"/>
      <c r="D27" s="7"/>
      <c r="E27" s="7"/>
      <c r="F27" s="7"/>
      <c r="G27" s="7"/>
      <c r="H27" s="7"/>
      <c r="I27" s="7"/>
      <c r="J27" s="7"/>
      <c r="K27" s="12">
        <v>19</v>
      </c>
      <c r="L27" s="12" t="str">
        <v>Cum sociis natoque penatibus et magnis dis parturient montes, nascetur ridiculus mus.</v>
      </c>
      <c r="M27" s="12" t="str">
        <v>Request</v>
      </c>
      <c r="N27" s="12" t="str">
        <v>Normal</v>
      </c>
      <c r="O27" s="12" t="str">
        <v>mlocketti@state.gov</v>
      </c>
      <c r="P27" s="12" t="str">
        <v>Jeremy</v>
      </c>
      <c r="Q27" s="15">
        <v>45343</v>
      </c>
      <c r="R27" s="15">
        <v>45349</v>
      </c>
      <c r="S27" s="12">
        <v>2880</v>
      </c>
      <c r="T27" s="12" t="str">
        <v>Awaiting User</v>
      </c>
      <c r="U27" s="12">
        <v>525600</v>
      </c>
      <c r="V27" s="13" t="str">
        <v>Good</v>
      </c>
      <c r="W27" s="7"/>
      <c r="X27" s="7"/>
      <c r="Y27" s="7"/>
      <c r="Z27" s="7"/>
      <c r="AA27" s="7"/>
      <c r="AB27" s="7"/>
      <c r="AC27" s="7"/>
      <c r="AD27" s="7"/>
      <c r="AE27" s="7"/>
    </row>
    <row r="28" spans="1:31" x14ac:dyDescent="0.25">
      <c r="A28" s="7"/>
      <c r="B28" s="7"/>
      <c r="C28" s="7"/>
      <c r="D28" s="7"/>
      <c r="E28" s="7"/>
      <c r="F28" s="7"/>
      <c r="G28" s="7"/>
      <c r="H28" s="7"/>
      <c r="I28" s="7"/>
      <c r="J28" s="7"/>
      <c r="K28" s="12">
        <v>26</v>
      </c>
      <c r="L28" s="12" t="str">
        <v>Nam nulla.</v>
      </c>
      <c r="M28" s="12" t="str">
        <v>Problem</v>
      </c>
      <c r="N28" s="12" t="str">
        <v>High</v>
      </c>
      <c r="O28" s="12" t="str">
        <v>ehallybonep@umich.edu</v>
      </c>
      <c r="P28" s="12" t="str">
        <v>Troy</v>
      </c>
      <c r="Q28" s="15">
        <v>45293</v>
      </c>
      <c r="R28" s="15">
        <v>45296</v>
      </c>
      <c r="S28" s="12">
        <v>1440</v>
      </c>
      <c r="T28" s="12" t="str">
        <v>Awaiting Third Party</v>
      </c>
      <c r="U28" s="12">
        <v>480</v>
      </c>
      <c r="V28" s="13" t="str">
        <v>Breach</v>
      </c>
      <c r="W28" s="7"/>
      <c r="X28" s="7"/>
      <c r="Y28" s="7"/>
      <c r="Z28" s="7"/>
      <c r="AA28" s="7"/>
      <c r="AB28" s="7"/>
      <c r="AC28" s="7"/>
      <c r="AD28" s="7"/>
      <c r="AE28" s="7"/>
    </row>
    <row r="29" spans="1:31" x14ac:dyDescent="0.25">
      <c r="A29" s="7"/>
      <c r="B29" s="7"/>
      <c r="C29" s="7"/>
      <c r="D29" s="7"/>
      <c r="E29" s="7"/>
      <c r="F29" s="7"/>
      <c r="G29" s="7"/>
      <c r="H29" s="7"/>
      <c r="I29" s="7"/>
      <c r="J29" s="7"/>
      <c r="K29" s="12">
        <v>27</v>
      </c>
      <c r="L29" s="12" t="str">
        <v>Vestibulum ante ipsum primis in faucibus orci luctus et ultrices posuere cubilia Curae; Donec pharetra, magna vestibulum aliquet ultrices, erat tortor sollicitudin mi, sit amet lobortis sapien sapien non mi.</v>
      </c>
      <c r="M29" s="12" t="str">
        <v>Question</v>
      </c>
      <c r="N29" s="12" t="str">
        <v>Normal</v>
      </c>
      <c r="O29" s="12" t="str">
        <v>cbarthelemyq@china.com.cn</v>
      </c>
      <c r="P29" s="12" t="str">
        <v/>
      </c>
      <c r="Q29" s="15">
        <v>45333</v>
      </c>
      <c r="R29" s="15">
        <v>45338</v>
      </c>
      <c r="S29" s="12">
        <v>2400</v>
      </c>
      <c r="T29" s="12" t="str">
        <v>On Queue</v>
      </c>
      <c r="U29" s="12">
        <v>2400</v>
      </c>
      <c r="V29" s="13" t="str">
        <v>Breach</v>
      </c>
      <c r="W29" s="7"/>
      <c r="X29" s="7"/>
      <c r="Y29" s="7"/>
      <c r="Z29" s="7"/>
      <c r="AA29" s="7"/>
      <c r="AB29" s="7"/>
      <c r="AC29" s="7"/>
      <c r="AD29" s="7"/>
      <c r="AE29" s="7"/>
    </row>
    <row r="30" spans="1:31" x14ac:dyDescent="0.25">
      <c r="A30" s="7"/>
      <c r="B30" s="7"/>
      <c r="C30" s="7"/>
      <c r="D30" s="7"/>
      <c r="E30" s="7"/>
      <c r="F30" s="7"/>
      <c r="G30" s="7"/>
      <c r="H30" s="7"/>
      <c r="I30" s="7"/>
      <c r="J30" s="7"/>
      <c r="K30" s="12">
        <v>28</v>
      </c>
      <c r="L30" s="12" t="str">
        <v>Donec semper sapien a libero.</v>
      </c>
      <c r="M30" s="12" t="str">
        <v>Incident</v>
      </c>
      <c r="N30" s="12" t="str">
        <v>Low</v>
      </c>
      <c r="O30" s="12" t="str">
        <v>ebrandtr@cargocollective.com</v>
      </c>
      <c r="P30" s="12" t="str">
        <v/>
      </c>
      <c r="Q30" s="15">
        <v>45279</v>
      </c>
      <c r="R30" s="15">
        <v>45283</v>
      </c>
      <c r="S30" s="12">
        <v>1920</v>
      </c>
      <c r="T30" s="12" t="str">
        <v>On Queue</v>
      </c>
      <c r="U30" s="12">
        <v>1440</v>
      </c>
      <c r="V30" s="13" t="str">
        <v>Breach</v>
      </c>
      <c r="W30" s="7"/>
      <c r="X30" s="7"/>
      <c r="Y30" s="7"/>
      <c r="Z30" s="7"/>
      <c r="AA30" s="7"/>
      <c r="AB30" s="7"/>
      <c r="AC30" s="7"/>
      <c r="AD30" s="7"/>
      <c r="AE30" s="7"/>
    </row>
    <row r="31" spans="1:31" x14ac:dyDescent="0.25">
      <c r="A31" s="7"/>
      <c r="B31" s="7"/>
      <c r="C31" s="7"/>
      <c r="D31" s="7"/>
      <c r="E31" s="7"/>
      <c r="F31" s="7"/>
      <c r="G31" s="7"/>
      <c r="H31" s="7"/>
      <c r="I31" s="7"/>
      <c r="J31" s="7"/>
      <c r="K31" s="12">
        <v>29</v>
      </c>
      <c r="L31" s="12" t="str">
        <v>Praesent id massa id nisl venenatis lacinia.</v>
      </c>
      <c r="M31" s="12" t="str">
        <v>Daily Task</v>
      </c>
      <c r="N31" s="12" t="str">
        <v>Low</v>
      </c>
      <c r="O31" s="12" t="str">
        <v>rperigoes@cargocollective.com</v>
      </c>
      <c r="P31" s="12" t="str">
        <v>Troy</v>
      </c>
      <c r="Q31" s="15">
        <v>45358</v>
      </c>
      <c r="R31" s="15">
        <v>45362</v>
      </c>
      <c r="S31" s="12">
        <v>1920</v>
      </c>
      <c r="T31" s="12" t="str">
        <v>Awaiting Third Party</v>
      </c>
      <c r="U31" s="12">
        <v>480</v>
      </c>
      <c r="V31" s="13" t="str">
        <v>Breach</v>
      </c>
      <c r="W31" s="7"/>
      <c r="X31" s="7"/>
      <c r="Y31" s="7"/>
      <c r="Z31" s="7"/>
      <c r="AA31" s="7"/>
      <c r="AB31" s="7"/>
      <c r="AC31" s="7"/>
      <c r="AD31" s="7"/>
      <c r="AE31" s="7"/>
    </row>
    <row r="32" spans="1:31" x14ac:dyDescent="0.25">
      <c r="A32" s="7"/>
      <c r="B32" s="7"/>
      <c r="C32" s="7"/>
      <c r="D32" s="7"/>
      <c r="E32" s="7"/>
      <c r="F32" s="7"/>
      <c r="G32" s="7"/>
      <c r="H32" s="7"/>
      <c r="I32" s="7"/>
      <c r="J32" s="7"/>
      <c r="K32" s="12">
        <v>31</v>
      </c>
      <c r="L32" s="12" t="str">
        <v>Proin interdum mauris non ligula pellentesque ultrices.</v>
      </c>
      <c r="M32" s="12" t="str">
        <v>Weekly Task</v>
      </c>
      <c r="N32" s="12" t="str">
        <v>Low</v>
      </c>
      <c r="O32" s="12" t="str">
        <v>bmcilheranu@businessweek.com</v>
      </c>
      <c r="P32" s="12" t="str">
        <v>Meg</v>
      </c>
      <c r="Q32" s="15">
        <v>45311</v>
      </c>
      <c r="R32" s="15">
        <v>45313</v>
      </c>
      <c r="S32" s="12">
        <v>960</v>
      </c>
      <c r="T32" s="12" t="str">
        <v>Awaiting Third Party</v>
      </c>
      <c r="U32" s="12">
        <v>2400</v>
      </c>
      <c r="V32" s="13" t="str">
        <v>Good</v>
      </c>
      <c r="W32" s="7"/>
      <c r="X32" s="7"/>
      <c r="Y32" s="7"/>
      <c r="Z32" s="7"/>
      <c r="AA32" s="7"/>
      <c r="AB32" s="7"/>
      <c r="AC32" s="7"/>
      <c r="AD32" s="7"/>
      <c r="AE32" s="7"/>
    </row>
    <row r="33" spans="1:31" x14ac:dyDescent="0.25">
      <c r="A33" s="7"/>
      <c r="B33" s="7"/>
      <c r="C33" s="7"/>
      <c r="D33" s="7"/>
      <c r="E33" s="7"/>
      <c r="F33" s="7"/>
      <c r="G33" s="7"/>
      <c r="H33" s="7"/>
      <c r="I33" s="7"/>
      <c r="J33" s="7"/>
      <c r="K33" s="12">
        <v>32</v>
      </c>
      <c r="L33" s="12" t="str">
        <v>Fusce consequat.</v>
      </c>
      <c r="M33" s="12" t="str">
        <v>Weekly Task</v>
      </c>
      <c r="N33" s="12" t="str">
        <v>Normal</v>
      </c>
      <c r="O33" s="12" t="str">
        <v>cjoselevitchv@unesco.org</v>
      </c>
      <c r="P33" s="12" t="str">
        <v>Meg</v>
      </c>
      <c r="Q33" s="15">
        <v>45275</v>
      </c>
      <c r="R33" s="15">
        <v>45279</v>
      </c>
      <c r="S33" s="12">
        <v>1920</v>
      </c>
      <c r="T33" s="12" t="str">
        <v>Awaiting User</v>
      </c>
      <c r="U33" s="12">
        <v>1440</v>
      </c>
      <c r="V33" s="13" t="str">
        <v>Breach</v>
      </c>
      <c r="W33" s="7"/>
      <c r="X33" s="7"/>
      <c r="Y33" s="7"/>
      <c r="Z33" s="7"/>
      <c r="AA33" s="7"/>
      <c r="AB33" s="7"/>
      <c r="AC33" s="7"/>
      <c r="AD33" s="7"/>
      <c r="AE33" s="7"/>
    </row>
    <row r="34" spans="1:31" x14ac:dyDescent="0.25">
      <c r="A34" s="7"/>
      <c r="B34" s="7"/>
      <c r="C34" s="7"/>
      <c r="D34" s="7"/>
      <c r="E34" s="7"/>
      <c r="F34" s="7"/>
      <c r="G34" s="7"/>
      <c r="H34" s="7"/>
      <c r="I34" s="7"/>
      <c r="J34" s="7"/>
      <c r="K34" s="12">
        <v>34</v>
      </c>
      <c r="L34" s="12" t="str">
        <v>In eleifend quam a odio.</v>
      </c>
      <c r="M34" s="12" t="str">
        <v>Incident</v>
      </c>
      <c r="N34" s="12" t="str">
        <v>Normal</v>
      </c>
      <c r="O34" s="12" t="str">
        <v>cmellodeyx@ehow.com</v>
      </c>
      <c r="P34" s="12" t="str">
        <v>Digz</v>
      </c>
      <c r="Q34" s="15">
        <v>45336</v>
      </c>
      <c r="R34" s="15">
        <v>45340</v>
      </c>
      <c r="S34" s="12">
        <v>1920</v>
      </c>
      <c r="T34" s="12" t="str">
        <v>Awaiting User</v>
      </c>
      <c r="U34" s="12">
        <v>1440</v>
      </c>
      <c r="V34" s="13" t="str">
        <v>Breach</v>
      </c>
      <c r="W34" s="7"/>
      <c r="X34" s="7"/>
      <c r="Y34" s="7"/>
      <c r="Z34" s="7"/>
      <c r="AA34" s="7"/>
      <c r="AB34" s="7"/>
      <c r="AC34" s="7"/>
      <c r="AD34" s="7"/>
      <c r="AE34" s="7"/>
    </row>
    <row r="35" spans="1:31" x14ac:dyDescent="0.25">
      <c r="A35" s="7"/>
      <c r="B35" s="7"/>
      <c r="C35" s="7"/>
      <c r="D35" s="7"/>
      <c r="E35" s="7"/>
      <c r="F35" s="7"/>
      <c r="G35" s="7"/>
      <c r="H35" s="7"/>
      <c r="I35" s="7"/>
      <c r="J35" s="7"/>
      <c r="K35" s="12">
        <v>35</v>
      </c>
      <c r="L35" s="12" t="str">
        <v>Morbi quis tortor id nulla ultrices aliquet.</v>
      </c>
      <c r="M35" s="12" t="str">
        <v>Question</v>
      </c>
      <c r="N35" s="12" t="str">
        <v>Normal</v>
      </c>
      <c r="O35" s="12" t="str">
        <v>drobbey@wired.com</v>
      </c>
      <c r="P35" s="12" t="str">
        <v/>
      </c>
      <c r="Q35" s="15">
        <v>45261</v>
      </c>
      <c r="R35" s="15">
        <v>45268</v>
      </c>
      <c r="S35" s="12">
        <v>3360</v>
      </c>
      <c r="T35" s="12" t="str">
        <v>On Queue</v>
      </c>
      <c r="U35" s="12">
        <v>2400</v>
      </c>
      <c r="V35" s="13" t="str">
        <v>Breach</v>
      </c>
      <c r="W35" s="7"/>
      <c r="X35" s="7"/>
      <c r="Y35" s="7"/>
      <c r="Z35" s="7"/>
      <c r="AA35" s="7"/>
      <c r="AB35" s="7"/>
      <c r="AC35" s="7"/>
      <c r="AD35" s="7"/>
      <c r="AE35" s="7"/>
    </row>
    <row r="36" spans="1:31" x14ac:dyDescent="0.25">
      <c r="A36" s="7"/>
      <c r="B36" s="7"/>
      <c r="C36" s="7"/>
      <c r="D36" s="7"/>
      <c r="E36" s="7"/>
      <c r="F36" s="7"/>
      <c r="G36" s="7"/>
      <c r="H36" s="7"/>
      <c r="I36" s="7"/>
      <c r="J36" s="7"/>
      <c r="K36" s="12">
        <v>36</v>
      </c>
      <c r="L36" s="12" t="str">
        <v>Aenean fermentum.</v>
      </c>
      <c r="M36" s="12" t="str">
        <v>Weekly Task</v>
      </c>
      <c r="N36" s="12" t="str">
        <v>Emergency</v>
      </c>
      <c r="O36" s="12" t="str">
        <v>vpetschelz@reuters.com</v>
      </c>
      <c r="P36" s="12" t="str">
        <v/>
      </c>
      <c r="Q36" s="15">
        <v>45347</v>
      </c>
      <c r="R36" s="15">
        <v>45350</v>
      </c>
      <c r="S36" s="12">
        <v>1440</v>
      </c>
      <c r="T36" s="12" t="str">
        <v>On Queue</v>
      </c>
      <c r="U36" s="12">
        <v>720</v>
      </c>
      <c r="V36" s="13" t="str">
        <v>Breach</v>
      </c>
      <c r="W36" s="7"/>
      <c r="X36" s="7"/>
      <c r="Y36" s="7"/>
      <c r="Z36" s="7"/>
      <c r="AA36" s="7"/>
      <c r="AB36" s="7"/>
      <c r="AC36" s="7"/>
      <c r="AD36" s="7"/>
      <c r="AE36" s="7"/>
    </row>
    <row r="37" spans="1:31" x14ac:dyDescent="0.25">
      <c r="A37" s="7"/>
      <c r="B37" s="7"/>
      <c r="C37" s="7"/>
      <c r="D37" s="7"/>
      <c r="E37" s="7"/>
      <c r="F37" s="7"/>
      <c r="G37" s="7"/>
      <c r="H37" s="7"/>
      <c r="I37" s="7"/>
      <c r="J37" s="7"/>
      <c r="K37" s="12">
        <v>37</v>
      </c>
      <c r="L37" s="12" t="str">
        <v>Curabitur at ipsum ac tellus semper interdum.</v>
      </c>
      <c r="M37" s="12" t="str">
        <v>Weekly Task</v>
      </c>
      <c r="N37" s="12" t="str">
        <v>High</v>
      </c>
      <c r="O37" s="12" t="str">
        <v>aday10@house.gov</v>
      </c>
      <c r="P37" s="12" t="str">
        <v>Troy</v>
      </c>
      <c r="Q37" s="15">
        <v>45317</v>
      </c>
      <c r="R37" s="15">
        <v>45322</v>
      </c>
      <c r="S37" s="12">
        <v>2400</v>
      </c>
      <c r="T37" s="12" t="str">
        <v>On Queue</v>
      </c>
      <c r="U37" s="12">
        <v>960</v>
      </c>
      <c r="V37" s="13" t="str">
        <v>Breach</v>
      </c>
      <c r="W37" s="7"/>
      <c r="X37" s="7"/>
      <c r="Y37" s="7"/>
      <c r="Z37" s="7"/>
      <c r="AA37" s="7"/>
      <c r="AB37" s="7"/>
      <c r="AC37" s="7"/>
      <c r="AD37" s="7"/>
      <c r="AE37" s="7"/>
    </row>
    <row r="38" spans="1:31" x14ac:dyDescent="0.25">
      <c r="A38" s="7"/>
      <c r="B38" s="7"/>
      <c r="C38" s="7"/>
      <c r="D38" s="7"/>
      <c r="E38" s="7"/>
      <c r="F38" s="7"/>
      <c r="G38" s="7"/>
      <c r="H38" s="7"/>
      <c r="I38" s="7"/>
      <c r="J38" s="7"/>
      <c r="K38" s="12">
        <v>38</v>
      </c>
      <c r="L38" s="12" t="str">
        <v>Pellentesque viverra pede ac diam.</v>
      </c>
      <c r="M38" s="12" t="str">
        <v>Incident</v>
      </c>
      <c r="N38" s="12" t="str">
        <v>Emergency</v>
      </c>
      <c r="O38" s="12" t="str">
        <v>dbiggins11@domainmarket.com</v>
      </c>
      <c r="P38" s="12" t="str">
        <v>Jeremy</v>
      </c>
      <c r="Q38" s="15">
        <v>45267</v>
      </c>
      <c r="R38" s="15">
        <v>45269</v>
      </c>
      <c r="S38" s="12">
        <v>960</v>
      </c>
      <c r="T38" s="12" t="str">
        <v>Awaiting User</v>
      </c>
      <c r="U38" s="12">
        <v>240</v>
      </c>
      <c r="V38" s="13" t="str">
        <v>Breach</v>
      </c>
      <c r="W38" s="7"/>
      <c r="X38" s="7"/>
      <c r="Y38" s="7"/>
      <c r="Z38" s="7"/>
      <c r="AA38" s="7"/>
      <c r="AB38" s="7"/>
      <c r="AC38" s="7"/>
      <c r="AD38" s="7"/>
      <c r="AE38" s="7"/>
    </row>
    <row r="39" spans="1:31" x14ac:dyDescent="0.25">
      <c r="A39" s="7"/>
      <c r="B39" s="7"/>
      <c r="C39" s="7"/>
      <c r="D39" s="7"/>
      <c r="E39" s="7"/>
      <c r="F39" s="7"/>
      <c r="G39" s="7"/>
      <c r="H39" s="7"/>
      <c r="I39" s="7"/>
      <c r="J39" s="7"/>
      <c r="K39" s="12">
        <v>39</v>
      </c>
      <c r="L39" s="12" t="str">
        <v>Nulla ut erat id mauris vulputate elementum.</v>
      </c>
      <c r="M39" s="12" t="str">
        <v>Question</v>
      </c>
      <c r="N39" s="12" t="str">
        <v>Normal</v>
      </c>
      <c r="O39" s="12" t="str">
        <v>mmorse12@fastcompany.com</v>
      </c>
      <c r="P39" s="12" t="str">
        <v>Digz</v>
      </c>
      <c r="Q39" s="15">
        <v>45365</v>
      </c>
      <c r="R39" s="15">
        <v>45367</v>
      </c>
      <c r="S39" s="12">
        <v>960</v>
      </c>
      <c r="T39" s="12" t="str">
        <v>Awaiting User</v>
      </c>
      <c r="U39" s="12">
        <v>2400</v>
      </c>
      <c r="V39" s="13" t="str">
        <v>Good</v>
      </c>
      <c r="W39" s="7"/>
      <c r="X39" s="7"/>
      <c r="Y39" s="7"/>
      <c r="Z39" s="7"/>
      <c r="AA39" s="7"/>
      <c r="AB39" s="7"/>
      <c r="AC39" s="7"/>
      <c r="AD39" s="7"/>
      <c r="AE39" s="7"/>
    </row>
    <row r="40" spans="1:31" x14ac:dyDescent="0.25">
      <c r="A40" s="7"/>
      <c r="B40" s="7"/>
      <c r="C40" s="7"/>
      <c r="D40" s="7"/>
      <c r="E40" s="7"/>
      <c r="F40" s="7"/>
      <c r="G40" s="7"/>
      <c r="H40" s="7"/>
      <c r="I40" s="7"/>
      <c r="J40" s="7"/>
      <c r="K40" s="12">
        <v>40</v>
      </c>
      <c r="L40" s="12" t="str">
        <v>Donec diam neque, vestibulum eget, vulputate ut, ultrices vel, augue.</v>
      </c>
      <c r="M40" s="12" t="str">
        <v>Question</v>
      </c>
      <c r="N40" s="12" t="str">
        <v>Normal</v>
      </c>
      <c r="O40" s="12" t="str">
        <v>mfransseni13@spiegel.de</v>
      </c>
      <c r="P40" s="12" t="str">
        <v/>
      </c>
      <c r="Q40" s="15">
        <v>45333</v>
      </c>
      <c r="R40" s="15">
        <v>45339</v>
      </c>
      <c r="S40" s="12">
        <v>2880</v>
      </c>
      <c r="T40" s="12" t="str">
        <v>On Queue</v>
      </c>
      <c r="U40" s="12">
        <v>2400</v>
      </c>
      <c r="V40" s="13" t="str">
        <v>Breach</v>
      </c>
      <c r="W40" s="7"/>
      <c r="X40" s="7"/>
      <c r="Y40" s="7"/>
      <c r="Z40" s="7"/>
      <c r="AA40" s="7"/>
      <c r="AB40" s="7"/>
      <c r="AC40" s="7"/>
      <c r="AD40" s="7"/>
      <c r="AE40" s="7"/>
    </row>
    <row r="41" spans="1:31" x14ac:dyDescent="0.25">
      <c r="A41" s="7"/>
      <c r="B41" s="7"/>
      <c r="C41" s="7"/>
      <c r="D41" s="7"/>
      <c r="E41" s="7"/>
      <c r="F41" s="7"/>
      <c r="G41" s="7"/>
      <c r="H41" s="7"/>
      <c r="I41" s="7"/>
      <c r="J41" s="7"/>
      <c r="K41" s="12">
        <v>41</v>
      </c>
      <c r="L41" s="12" t="str">
        <v>Morbi odio odio, elementum eu, interdum eu, tincidunt in, leo.</v>
      </c>
      <c r="M41" s="12" t="str">
        <v>Question</v>
      </c>
      <c r="N41" s="12" t="str">
        <v>High</v>
      </c>
      <c r="O41" s="12" t="str">
        <v>vlandre14@livejournal.com</v>
      </c>
      <c r="P41" s="12" t="str">
        <v>Troy</v>
      </c>
      <c r="Q41" s="15">
        <v>45341</v>
      </c>
      <c r="R41" s="15">
        <v>45345</v>
      </c>
      <c r="S41" s="12">
        <v>1920</v>
      </c>
      <c r="T41" s="12" t="str">
        <v>Awaiting Third Party</v>
      </c>
      <c r="U41" s="12">
        <v>480</v>
      </c>
      <c r="V41" s="13" t="str">
        <v>Breach</v>
      </c>
      <c r="W41" s="7"/>
      <c r="X41" s="7"/>
      <c r="Y41" s="7"/>
      <c r="Z41" s="7"/>
      <c r="AA41" s="7"/>
      <c r="AB41" s="7"/>
      <c r="AC41" s="7"/>
      <c r="AD41" s="7"/>
      <c r="AE41" s="7"/>
    </row>
    <row r="42" spans="1:31" x14ac:dyDescent="0.25">
      <c r="A42" s="7"/>
      <c r="B42" s="7"/>
      <c r="C42" s="7"/>
      <c r="D42" s="7"/>
      <c r="E42" s="7"/>
      <c r="F42" s="7"/>
      <c r="G42" s="7"/>
      <c r="H42" s="7"/>
      <c r="I42" s="7"/>
      <c r="J42" s="7"/>
      <c r="K42" s="12">
        <v>43</v>
      </c>
      <c r="L42" s="12" t="str">
        <v>Maecenas pulvinar lobortis est.</v>
      </c>
      <c r="M42" s="12" t="str">
        <v>Request</v>
      </c>
      <c r="N42" s="12" t="str">
        <v>High</v>
      </c>
      <c r="O42" s="12" t="str">
        <v>rdredge16@ed.gov</v>
      </c>
      <c r="P42" s="12" t="str">
        <v/>
      </c>
      <c r="Q42" s="15">
        <v>45287</v>
      </c>
      <c r="R42" s="15">
        <v>45290</v>
      </c>
      <c r="S42" s="12">
        <v>1440</v>
      </c>
      <c r="T42" s="12" t="str">
        <v>On Queue</v>
      </c>
      <c r="U42" s="12">
        <v>525600</v>
      </c>
      <c r="V42" s="13" t="str">
        <v>Good</v>
      </c>
      <c r="W42" s="7"/>
      <c r="X42" s="7"/>
      <c r="Y42" s="7"/>
      <c r="Z42" s="7"/>
      <c r="AA42" s="7"/>
      <c r="AB42" s="7"/>
      <c r="AC42" s="7"/>
      <c r="AD42" s="7"/>
      <c r="AE42" s="7"/>
    </row>
    <row r="43" spans="1:31" x14ac:dyDescent="0.25">
      <c r="A43" s="7"/>
      <c r="B43" s="7"/>
      <c r="C43" s="7"/>
      <c r="D43" s="7"/>
      <c r="E43" s="7"/>
      <c r="F43" s="7"/>
      <c r="G43" s="7"/>
      <c r="H43" s="7"/>
      <c r="I43" s="7"/>
      <c r="J43" s="7"/>
      <c r="K43" s="12">
        <v>44</v>
      </c>
      <c r="L43" s="12" t="str">
        <v>Suspendisse accumsan tortor quis turpis.</v>
      </c>
      <c r="M43" s="12" t="str">
        <v>Request</v>
      </c>
      <c r="N43" s="12" t="str">
        <v>Emergency</v>
      </c>
      <c r="O43" s="12" t="str">
        <v>mleal17@baidu.com</v>
      </c>
      <c r="P43" s="12" t="str">
        <v>Troy</v>
      </c>
      <c r="Q43" s="15">
        <v>45296</v>
      </c>
      <c r="R43" s="15">
        <v>45299</v>
      </c>
      <c r="S43" s="12">
        <v>1440</v>
      </c>
      <c r="T43" s="12" t="str">
        <v>Awaiting Third Party</v>
      </c>
      <c r="U43" s="12">
        <v>525600</v>
      </c>
      <c r="V43" s="13" t="str">
        <v>Good</v>
      </c>
      <c r="W43" s="7"/>
      <c r="X43" s="7"/>
      <c r="Y43" s="7"/>
      <c r="Z43" s="7"/>
      <c r="AA43" s="7"/>
      <c r="AB43" s="7"/>
      <c r="AC43" s="7"/>
      <c r="AD43" s="7"/>
      <c r="AE43" s="7"/>
    </row>
    <row r="44" spans="1:31" x14ac:dyDescent="0.25">
      <c r="A44" s="7"/>
      <c r="B44" s="7"/>
      <c r="C44" s="7"/>
      <c r="D44" s="7"/>
      <c r="E44" s="7"/>
      <c r="F44" s="7"/>
      <c r="G44" s="7"/>
      <c r="H44" s="7"/>
      <c r="I44" s="7"/>
      <c r="J44" s="7"/>
      <c r="K44" s="12">
        <v>46</v>
      </c>
      <c r="L44" s="12" t="str">
        <v>In hac habitasse platea dictumst.</v>
      </c>
      <c r="M44" s="12" t="str">
        <v>Incident</v>
      </c>
      <c r="N44" s="12" t="str">
        <v>Emergency</v>
      </c>
      <c r="O44" s="12" t="str">
        <v>cbirdwhistell19@a8.net</v>
      </c>
      <c r="P44" s="12" t="str">
        <v>Digz</v>
      </c>
      <c r="Q44" s="15">
        <v>45346</v>
      </c>
      <c r="R44" s="15">
        <v>45351</v>
      </c>
      <c r="S44" s="12">
        <v>2400</v>
      </c>
      <c r="T44" s="12" t="str">
        <v>On Queue</v>
      </c>
      <c r="U44" s="12">
        <v>240</v>
      </c>
      <c r="V44" s="13" t="str">
        <v>Breach</v>
      </c>
      <c r="W44" s="7"/>
      <c r="X44" s="7"/>
      <c r="Y44" s="7"/>
      <c r="Z44" s="7"/>
      <c r="AA44" s="7"/>
      <c r="AB44" s="7"/>
      <c r="AC44" s="7"/>
      <c r="AD44" s="7"/>
      <c r="AE44" s="7"/>
    </row>
    <row r="45" spans="1:31" x14ac:dyDescent="0.25">
      <c r="A45" s="7"/>
      <c r="B45" s="7"/>
      <c r="C45" s="7"/>
      <c r="D45" s="7"/>
      <c r="E45" s="7"/>
      <c r="F45" s="7"/>
      <c r="G45" s="7"/>
      <c r="H45" s="7"/>
      <c r="I45" s="7"/>
      <c r="J45" s="7"/>
      <c r="K45" s="12">
        <v>47</v>
      </c>
      <c r="L45" s="12" t="str">
        <v>Nulla mollis molestie lorem.</v>
      </c>
      <c r="M45" s="12" t="str">
        <v>Daily Task</v>
      </c>
      <c r="N45" s="12" t="str">
        <v>Emergency</v>
      </c>
      <c r="O45" s="12" t="str">
        <v>bfelip1a@hhs.gov</v>
      </c>
      <c r="P45" s="12" t="str">
        <v>Lucy</v>
      </c>
      <c r="Q45" s="15">
        <v>45364</v>
      </c>
      <c r="R45" s="15">
        <v>45370</v>
      </c>
      <c r="S45" s="12">
        <v>2880</v>
      </c>
      <c r="T45" s="12" t="str">
        <v>In-Progress</v>
      </c>
      <c r="U45" s="12">
        <v>60</v>
      </c>
      <c r="V45" s="13" t="str">
        <v>Breach</v>
      </c>
      <c r="W45" s="7"/>
      <c r="X45" s="7"/>
      <c r="Y45" s="7"/>
      <c r="Z45" s="7"/>
      <c r="AA45" s="7"/>
      <c r="AB45" s="7"/>
      <c r="AC45" s="7"/>
      <c r="AD45" s="7"/>
      <c r="AE45" s="7"/>
    </row>
    <row r="46" spans="1:31" x14ac:dyDescent="0.25">
      <c r="A46" s="7"/>
      <c r="B46" s="7"/>
      <c r="C46" s="7"/>
      <c r="D46" s="7"/>
      <c r="E46" s="7"/>
      <c r="F46" s="7"/>
      <c r="G46" s="7"/>
      <c r="H46" s="7"/>
      <c r="I46" s="7"/>
      <c r="J46" s="7"/>
      <c r="K46" s="12">
        <v>48</v>
      </c>
      <c r="L46" s="12" t="str">
        <v>Suspendisse ornare consequat lectus.</v>
      </c>
      <c r="M46" s="12" t="str">
        <v>Daily Task</v>
      </c>
      <c r="N46" s="12" t="str">
        <v>Low</v>
      </c>
      <c r="O46" s="12" t="str">
        <v>nspores1b@meetup.com</v>
      </c>
      <c r="P46" s="12" t="str">
        <v>Lucy</v>
      </c>
      <c r="Q46" s="15">
        <v>45294</v>
      </c>
      <c r="R46" s="15">
        <v>45297</v>
      </c>
      <c r="S46" s="12">
        <v>1440</v>
      </c>
      <c r="T46" s="12" t="str">
        <v>Awaiting User</v>
      </c>
      <c r="U46" s="12">
        <v>480</v>
      </c>
      <c r="V46" s="13" t="str">
        <v>Breach</v>
      </c>
      <c r="W46" s="7"/>
      <c r="X46" s="7"/>
      <c r="Y46" s="7"/>
      <c r="Z46" s="7"/>
      <c r="AA46" s="7"/>
      <c r="AB46" s="7"/>
      <c r="AC46" s="7"/>
      <c r="AD46" s="7"/>
      <c r="AE46" s="7"/>
    </row>
    <row r="47" spans="1:31" x14ac:dyDescent="0.25">
      <c r="A47" s="7"/>
      <c r="B47" s="7"/>
      <c r="C47" s="7"/>
      <c r="D47" s="7"/>
      <c r="E47" s="7"/>
      <c r="F47" s="7"/>
      <c r="G47" s="7"/>
      <c r="H47" s="7"/>
      <c r="I47" s="7"/>
      <c r="J47" s="7"/>
      <c r="K47" s="12">
        <v>49</v>
      </c>
      <c r="L47" s="12" t="str">
        <v>Morbi sem mauris, laoreet ut, rhoncus aliquet, pulvinar sed, nisl.</v>
      </c>
      <c r="M47" s="12" t="str">
        <v>Problem</v>
      </c>
      <c r="N47" s="12" t="str">
        <v>Low</v>
      </c>
      <c r="O47" s="12" t="str">
        <v>npeete1c@w3.org</v>
      </c>
      <c r="P47" s="12" t="str">
        <v/>
      </c>
      <c r="Q47" s="15">
        <v>45327</v>
      </c>
      <c r="R47" s="15">
        <v>45332</v>
      </c>
      <c r="S47" s="12">
        <v>2400</v>
      </c>
      <c r="T47" s="12" t="str">
        <v>On Queue</v>
      </c>
      <c r="U47" s="12">
        <v>525600</v>
      </c>
      <c r="V47" s="13" t="str">
        <v>Good</v>
      </c>
      <c r="W47" s="7"/>
      <c r="X47" s="7"/>
      <c r="Y47" s="7"/>
      <c r="Z47" s="7"/>
      <c r="AA47" s="7"/>
      <c r="AB47" s="7"/>
      <c r="AC47" s="7"/>
      <c r="AD47" s="7"/>
      <c r="AE47" s="7"/>
    </row>
    <row r="48" spans="1:31" x14ac:dyDescent="0.25">
      <c r="A48" s="7"/>
      <c r="B48" s="7"/>
      <c r="C48" s="7"/>
      <c r="D48" s="7"/>
      <c r="E48" s="7"/>
      <c r="F48" s="7"/>
      <c r="G48" s="7"/>
      <c r="H48" s="7"/>
      <c r="I48" s="7"/>
      <c r="J48" s="7"/>
      <c r="K48" s="12">
        <v>50</v>
      </c>
      <c r="L48" s="12" t="str">
        <v>Etiam faucibus cursus urna.</v>
      </c>
      <c r="M48" s="12" t="str">
        <v>Incident</v>
      </c>
      <c r="N48" s="12" t="str">
        <v>Low</v>
      </c>
      <c r="O48" s="12" t="str">
        <v>ftallis1d@linkedin.com</v>
      </c>
      <c r="P48" s="12" t="str">
        <v>Jeremy</v>
      </c>
      <c r="Q48" s="15">
        <v>45325</v>
      </c>
      <c r="R48" s="15">
        <v>45327</v>
      </c>
      <c r="S48" s="12">
        <v>960</v>
      </c>
      <c r="T48" s="12" t="str">
        <v>On Queue</v>
      </c>
      <c r="U48" s="12">
        <v>1440</v>
      </c>
      <c r="V48" s="13" t="str">
        <v>Good</v>
      </c>
      <c r="W48" s="7"/>
      <c r="X48" s="7"/>
      <c r="Y48" s="7"/>
      <c r="Z48" s="7"/>
      <c r="AA48" s="7"/>
      <c r="AB48" s="7"/>
      <c r="AC48" s="7"/>
      <c r="AD48" s="7"/>
      <c r="AE48" s="7"/>
    </row>
    <row r="49" spans="1:31" x14ac:dyDescent="0.25">
      <c r="A49" s="7"/>
      <c r="B49" s="7"/>
      <c r="C49" s="7"/>
      <c r="D49" s="7"/>
      <c r="E49" s="7"/>
      <c r="F49" s="7"/>
      <c r="G49" s="7"/>
      <c r="H49" s="7"/>
      <c r="I49" s="7"/>
      <c r="J49" s="7"/>
      <c r="K49" s="12">
        <v>51</v>
      </c>
      <c r="L49" s="12" t="str">
        <v>Integer a nibh.</v>
      </c>
      <c r="M49" s="12" t="str">
        <v>Problem</v>
      </c>
      <c r="N49" s="12" t="str">
        <v>Low</v>
      </c>
      <c r="O49" s="12" t="str">
        <v>jkillingbeck1e@stumbleupon.com</v>
      </c>
      <c r="P49" s="12" t="str">
        <v>Jeremy</v>
      </c>
      <c r="Q49" s="15">
        <v>45363</v>
      </c>
      <c r="R49" s="15">
        <v>45365</v>
      </c>
      <c r="S49" s="12">
        <v>960</v>
      </c>
      <c r="T49" s="12" t="str">
        <v>Awaiting User</v>
      </c>
      <c r="U49" s="12">
        <v>525600</v>
      </c>
      <c r="V49" s="13" t="str">
        <v>Good</v>
      </c>
      <c r="W49" s="7"/>
      <c r="X49" s="7"/>
      <c r="Y49" s="7"/>
      <c r="Z49" s="7"/>
      <c r="AA49" s="7"/>
      <c r="AB49" s="7"/>
      <c r="AC49" s="7"/>
      <c r="AD49" s="7"/>
      <c r="AE49" s="7"/>
    </row>
    <row r="50" spans="1:31" x14ac:dyDescent="0.25">
      <c r="A50" s="7"/>
      <c r="B50" s="7"/>
      <c r="C50" s="7"/>
      <c r="D50" s="7"/>
      <c r="E50" s="7"/>
      <c r="F50" s="7"/>
      <c r="G50" s="7"/>
      <c r="H50" s="7"/>
      <c r="I50" s="7"/>
      <c r="J50" s="7"/>
      <c r="K50" s="12">
        <v>52</v>
      </c>
      <c r="L50" s="12" t="str">
        <v>Duis ac nibh.</v>
      </c>
      <c r="M50" s="12" t="str">
        <v>Problem</v>
      </c>
      <c r="N50" s="12" t="str">
        <v>Emergency</v>
      </c>
      <c r="O50" s="12" t="str">
        <v>sbygott1f@t-online.de</v>
      </c>
      <c r="P50" s="12" t="str">
        <v>Troy</v>
      </c>
      <c r="Q50" s="15">
        <v>45350</v>
      </c>
      <c r="R50" s="15">
        <v>45353</v>
      </c>
      <c r="S50" s="12">
        <v>1440</v>
      </c>
      <c r="T50" s="12" t="str">
        <v>In-Progress</v>
      </c>
      <c r="U50" s="12">
        <v>240</v>
      </c>
      <c r="V50" s="13" t="str">
        <v>Breach</v>
      </c>
      <c r="W50" s="7"/>
      <c r="X50" s="7"/>
      <c r="Y50" s="7"/>
      <c r="Z50" s="7"/>
      <c r="AA50" s="7"/>
      <c r="AB50" s="7"/>
      <c r="AC50" s="7"/>
      <c r="AD50" s="7"/>
      <c r="AE50" s="7"/>
    </row>
    <row r="51" spans="1:31" x14ac:dyDescent="0.25">
      <c r="A51" s="7"/>
      <c r="B51" s="7"/>
      <c r="C51" s="7"/>
      <c r="D51" s="7"/>
      <c r="E51" s="7"/>
      <c r="F51" s="7"/>
      <c r="G51" s="7"/>
      <c r="H51" s="7"/>
      <c r="I51" s="7"/>
      <c r="J51" s="7"/>
      <c r="K51" s="12">
        <v>55</v>
      </c>
      <c r="L51" s="12" t="str">
        <v>Vestibulum ante ipsum primis in faucibus orci luctus et ultrices posuere cubilia Curae; Duis faucibus accumsan odio.</v>
      </c>
      <c r="M51" s="12" t="str">
        <v>Question</v>
      </c>
      <c r="N51" s="12" t="str">
        <v>Low</v>
      </c>
      <c r="O51" s="12" t="str">
        <v>bprattin1i@youtube.com</v>
      </c>
      <c r="P51" s="12" t="str">
        <v>Meg</v>
      </c>
      <c r="Q51" s="15">
        <v>45309</v>
      </c>
      <c r="R51" s="15">
        <v>45311</v>
      </c>
      <c r="S51" s="12">
        <v>960</v>
      </c>
      <c r="T51" s="12" t="str">
        <v>Awaiting Third Party</v>
      </c>
      <c r="U51" s="12">
        <v>2400</v>
      </c>
      <c r="V51" s="13" t="str">
        <v>Good</v>
      </c>
      <c r="W51" s="7"/>
      <c r="X51" s="7"/>
      <c r="Y51" s="7"/>
      <c r="Z51" s="7"/>
      <c r="AA51" s="7"/>
      <c r="AB51" s="7"/>
      <c r="AC51" s="7"/>
      <c r="AD51" s="7"/>
      <c r="AE51" s="7"/>
    </row>
    <row r="52" spans="1:31" x14ac:dyDescent="0.25">
      <c r="A52" s="7"/>
      <c r="B52" s="7"/>
      <c r="C52" s="7"/>
      <c r="D52" s="7"/>
      <c r="E52" s="7"/>
      <c r="F52" s="7"/>
      <c r="G52" s="7"/>
      <c r="H52" s="7"/>
      <c r="I52" s="7"/>
      <c r="J52" s="7"/>
      <c r="K52" s="12">
        <v>56</v>
      </c>
      <c r="L52" s="12" t="str">
        <v>Sed ante.</v>
      </c>
      <c r="M52" s="12" t="str">
        <v>Problem</v>
      </c>
      <c r="N52" s="12" t="str">
        <v>High</v>
      </c>
      <c r="O52" s="12" t="str">
        <v>ldemangeon1j@photobucket.com</v>
      </c>
      <c r="P52" s="12" t="str">
        <v/>
      </c>
      <c r="Q52" s="15">
        <v>45324</v>
      </c>
      <c r="R52" s="15">
        <v>45329</v>
      </c>
      <c r="S52" s="12">
        <v>2400</v>
      </c>
      <c r="T52" s="12" t="str">
        <v>On Queue</v>
      </c>
      <c r="U52" s="12">
        <v>480</v>
      </c>
      <c r="V52" s="13" t="str">
        <v>Breach</v>
      </c>
      <c r="W52" s="7"/>
      <c r="X52" s="7"/>
      <c r="Y52" s="7"/>
      <c r="Z52" s="7"/>
      <c r="AA52" s="7"/>
      <c r="AB52" s="7"/>
      <c r="AC52" s="7"/>
      <c r="AD52" s="7"/>
      <c r="AE52" s="7"/>
    </row>
    <row r="53" spans="1:31" x14ac:dyDescent="0.25">
      <c r="A53" s="7"/>
      <c r="B53" s="7"/>
      <c r="C53" s="7"/>
      <c r="D53" s="7"/>
      <c r="E53" s="7"/>
      <c r="F53" s="7"/>
      <c r="G53" s="7"/>
      <c r="H53" s="7"/>
      <c r="I53" s="7"/>
      <c r="J53" s="7"/>
      <c r="K53" s="12">
        <v>57</v>
      </c>
      <c r="L53" s="12" t="str">
        <v>Pellentesque eget nunc.</v>
      </c>
      <c r="M53" s="12" t="str">
        <v>Incident</v>
      </c>
      <c r="N53" s="12" t="str">
        <v>Normal</v>
      </c>
      <c r="O53" s="12" t="str">
        <v>achubb1k@google.com</v>
      </c>
      <c r="P53" s="12" t="str">
        <v>Digz</v>
      </c>
      <c r="Q53" s="15">
        <v>45313</v>
      </c>
      <c r="R53" s="15">
        <v>45315</v>
      </c>
      <c r="S53" s="12">
        <v>960</v>
      </c>
      <c r="T53" s="12" t="str">
        <v>Awaiting Third Party</v>
      </c>
      <c r="U53" s="12">
        <v>1440</v>
      </c>
      <c r="V53" s="13" t="str">
        <v>Good</v>
      </c>
      <c r="W53" s="7"/>
      <c r="X53" s="7"/>
      <c r="Y53" s="7"/>
      <c r="Z53" s="7"/>
      <c r="AA53" s="7"/>
      <c r="AB53" s="7"/>
      <c r="AC53" s="7"/>
      <c r="AD53" s="7"/>
      <c r="AE53" s="7"/>
    </row>
    <row r="54" spans="1:31" x14ac:dyDescent="0.25">
      <c r="A54" s="7"/>
      <c r="B54" s="7"/>
      <c r="C54" s="7"/>
      <c r="D54" s="7"/>
      <c r="E54" s="7"/>
      <c r="F54" s="7"/>
      <c r="G54" s="7"/>
      <c r="H54" s="7"/>
      <c r="I54" s="7"/>
      <c r="J54" s="7"/>
      <c r="K54" s="12">
        <v>58</v>
      </c>
      <c r="L54" s="12" t="str">
        <v>Nam congue, risus semper porta volutpat, quam pede lobortis ligula, sit amet eleifend pede libero quis orci.</v>
      </c>
      <c r="M54" s="12" t="str">
        <v>Weekly Task</v>
      </c>
      <c r="N54" s="12" t="str">
        <v>Low</v>
      </c>
      <c r="O54" s="12" t="str">
        <v>kdo1l@dell.com</v>
      </c>
      <c r="P54" s="12" t="str">
        <v>Meg</v>
      </c>
      <c r="Q54" s="15">
        <v>45286</v>
      </c>
      <c r="R54" s="15">
        <v>45289</v>
      </c>
      <c r="S54" s="12">
        <v>1440</v>
      </c>
      <c r="T54" s="12" t="str">
        <v>On Queue</v>
      </c>
      <c r="U54" s="12">
        <v>2400</v>
      </c>
      <c r="V54" s="13" t="str">
        <v>Good</v>
      </c>
      <c r="W54" s="7"/>
      <c r="X54" s="7"/>
      <c r="Y54" s="7"/>
      <c r="Z54" s="7"/>
      <c r="AA54" s="7"/>
      <c r="AB54" s="7"/>
      <c r="AC54" s="7"/>
      <c r="AD54" s="7"/>
      <c r="AE54" s="7"/>
    </row>
    <row r="55" spans="1:31" x14ac:dyDescent="0.25">
      <c r="A55" s="7"/>
      <c r="B55" s="7"/>
      <c r="C55" s="7"/>
      <c r="D55" s="7"/>
      <c r="E55" s="7"/>
      <c r="F55" s="7"/>
      <c r="G55" s="7"/>
      <c r="H55" s="7"/>
      <c r="I55" s="7"/>
      <c r="J55" s="7"/>
      <c r="K55" s="11">
        <v>60</v>
      </c>
      <c r="L55" s="11" t="str">
        <v>In hac habitasse platea dictumst.</v>
      </c>
      <c r="M55" s="11" t="str">
        <v>Daily Task</v>
      </c>
      <c r="N55" s="11" t="str">
        <v>Normal</v>
      </c>
      <c r="O55" s="11" t="str">
        <v>bfontaine1n@bbb.org</v>
      </c>
      <c r="P55" s="11" t="str">
        <v/>
      </c>
      <c r="Q55" s="16">
        <v>45353</v>
      </c>
      <c r="R55" s="11">
        <v>45355</v>
      </c>
      <c r="S55" s="11">
        <v>960</v>
      </c>
      <c r="T55" s="11" t="str">
        <v>On Queue</v>
      </c>
      <c r="U55" s="11">
        <v>240</v>
      </c>
      <c r="V55" s="13" t="str">
        <v>Breach</v>
      </c>
      <c r="W55" s="7"/>
      <c r="X55" s="7"/>
      <c r="Y55" s="7"/>
      <c r="Z55" s="7"/>
      <c r="AA55" s="7"/>
      <c r="AB55" s="7"/>
      <c r="AC55" s="7"/>
      <c r="AD55" s="7"/>
      <c r="AE55" s="7"/>
    </row>
    <row r="56" spans="1:31" x14ac:dyDescent="0.25">
      <c r="A56" s="7"/>
      <c r="B56" s="7"/>
      <c r="C56" s="7"/>
      <c r="D56" s="7"/>
      <c r="E56" s="7"/>
      <c r="F56" s="7"/>
      <c r="G56" s="7"/>
      <c r="H56" s="7"/>
      <c r="I56" s="7"/>
      <c r="J56" s="7"/>
      <c r="K56" s="11">
        <v>63</v>
      </c>
      <c r="L56" s="11" t="str">
        <v>Nullam porttitor lacus at turpis.</v>
      </c>
      <c r="M56" s="11" t="str">
        <v>Incident</v>
      </c>
      <c r="N56" s="11" t="str">
        <v>Normal</v>
      </c>
      <c r="O56" s="11" t="str">
        <v>ebaiss1q@amazon.de</v>
      </c>
      <c r="P56" s="11" t="str">
        <v>Troy</v>
      </c>
      <c r="Q56" s="16">
        <v>45367</v>
      </c>
      <c r="R56" s="11">
        <v>45369</v>
      </c>
      <c r="S56" s="11">
        <v>960</v>
      </c>
      <c r="T56" s="11" t="str">
        <v>In-Progress</v>
      </c>
      <c r="U56" s="11">
        <v>1440</v>
      </c>
      <c r="V56" s="13" t="str">
        <v>Good</v>
      </c>
      <c r="W56" s="7"/>
      <c r="X56" s="7"/>
      <c r="Y56" s="7"/>
      <c r="Z56" s="7"/>
      <c r="AA56" s="7"/>
      <c r="AB56" s="7"/>
      <c r="AC56" s="7"/>
      <c r="AD56" s="7"/>
      <c r="AE56" s="7"/>
    </row>
    <row r="57" spans="1:31" x14ac:dyDescent="0.25">
      <c r="A57" s="7"/>
      <c r="B57" s="7"/>
      <c r="C57" s="7"/>
      <c r="D57" s="7"/>
      <c r="E57" s="7"/>
      <c r="F57" s="7"/>
      <c r="G57" s="7"/>
      <c r="H57" s="7"/>
      <c r="I57" s="7"/>
      <c r="J57" s="7"/>
      <c r="K57" s="11">
        <v>65</v>
      </c>
      <c r="L57" s="11" t="str">
        <v>Cras pellentesque volutpat dui.</v>
      </c>
      <c r="M57" s="11" t="str">
        <v>Weekly Task</v>
      </c>
      <c r="N57" s="11" t="str">
        <v>Emergency</v>
      </c>
      <c r="O57" s="11" t="str">
        <v>dmowbray1s@dagondesign.com</v>
      </c>
      <c r="P57" s="11" t="str">
        <v>Troy</v>
      </c>
      <c r="Q57" s="16">
        <v>45339</v>
      </c>
      <c r="R57" s="11">
        <v>45341</v>
      </c>
      <c r="S57" s="11">
        <v>960</v>
      </c>
      <c r="T57" s="11" t="str">
        <v>Awaiting User</v>
      </c>
      <c r="U57" s="11">
        <v>720</v>
      </c>
      <c r="V57" s="13" t="str">
        <v>Breach</v>
      </c>
      <c r="W57" s="7"/>
      <c r="X57" s="7"/>
      <c r="Y57" s="7"/>
      <c r="Z57" s="7"/>
      <c r="AA57" s="7"/>
      <c r="AB57" s="7"/>
      <c r="AC57" s="7"/>
      <c r="AD57" s="7"/>
      <c r="AE57" s="7"/>
    </row>
    <row r="58" spans="1:31" x14ac:dyDescent="0.25">
      <c r="A58" s="7"/>
      <c r="B58" s="7"/>
      <c r="C58" s="7"/>
      <c r="D58" s="7"/>
      <c r="E58" s="7"/>
      <c r="F58" s="7"/>
      <c r="G58" s="7"/>
      <c r="H58" s="7"/>
      <c r="I58" s="7"/>
      <c r="J58" s="7"/>
      <c r="K58" s="11">
        <v>66</v>
      </c>
      <c r="L58" s="11" t="str">
        <v>In hac habitasse platea dictumst.</v>
      </c>
      <c r="M58" s="11" t="str">
        <v>Question</v>
      </c>
      <c r="N58" s="11" t="str">
        <v>Low</v>
      </c>
      <c r="O58" s="11" t="str">
        <v>bsweetnam1t@indiegogo.com</v>
      </c>
      <c r="P58" s="11" t="str">
        <v>Jeremy</v>
      </c>
      <c r="Q58" s="16">
        <v>45288</v>
      </c>
      <c r="R58" s="11">
        <v>45289</v>
      </c>
      <c r="S58" s="11">
        <v>480</v>
      </c>
      <c r="T58" s="11" t="str">
        <v>Awaiting User</v>
      </c>
      <c r="U58" s="11">
        <v>2400</v>
      </c>
      <c r="V58" s="13" t="str">
        <v>Good</v>
      </c>
      <c r="W58" s="7"/>
      <c r="X58" s="7"/>
      <c r="Y58" s="7"/>
      <c r="Z58" s="7"/>
      <c r="AA58" s="7"/>
      <c r="AB58" s="7"/>
      <c r="AC58" s="7"/>
      <c r="AD58" s="7"/>
      <c r="AE58" s="7"/>
    </row>
    <row r="59" spans="1:31" x14ac:dyDescent="0.25">
      <c r="A59" s="7"/>
      <c r="B59" s="7"/>
      <c r="C59" s="7"/>
      <c r="D59" s="7"/>
      <c r="E59" s="7"/>
      <c r="F59" s="7"/>
      <c r="G59" s="7"/>
      <c r="H59" s="7"/>
      <c r="I59" s="7"/>
      <c r="J59" s="7"/>
      <c r="K59" s="11">
        <v>69</v>
      </c>
      <c r="L59" s="11" t="str">
        <v>Vestibulum ante ipsum primis in faucibus orci luctus et ultrices posuere cubilia Curae; Nulla dapibus dolor vel est.</v>
      </c>
      <c r="M59" s="11" t="str">
        <v>Weekly Task</v>
      </c>
      <c r="N59" s="11" t="str">
        <v>High</v>
      </c>
      <c r="O59" s="11" t="str">
        <v>sjirus1w@dyndns.org</v>
      </c>
      <c r="P59" s="11" t="str">
        <v/>
      </c>
      <c r="Q59" s="16">
        <v>45271</v>
      </c>
      <c r="R59" s="11">
        <v>45274</v>
      </c>
      <c r="S59" s="11">
        <v>1440</v>
      </c>
      <c r="T59" s="11" t="str">
        <v>On Queue</v>
      </c>
      <c r="U59" s="11">
        <v>960</v>
      </c>
      <c r="V59" s="13" t="str">
        <v>Breach</v>
      </c>
      <c r="W59" s="7"/>
      <c r="X59" s="7"/>
      <c r="Y59" s="7"/>
      <c r="Z59" s="7"/>
      <c r="AA59" s="7"/>
      <c r="AB59" s="7"/>
      <c r="AC59" s="7"/>
      <c r="AD59" s="7"/>
      <c r="AE59" s="7"/>
    </row>
    <row r="60" spans="1:31" x14ac:dyDescent="0.25">
      <c r="A60" s="7"/>
      <c r="B60" s="7"/>
      <c r="C60" s="7"/>
      <c r="D60" s="7"/>
      <c r="E60" s="7"/>
      <c r="F60" s="7"/>
      <c r="G60" s="7"/>
      <c r="H60" s="7"/>
      <c r="I60" s="7"/>
      <c r="J60" s="7"/>
      <c r="K60" s="11">
        <v>70</v>
      </c>
      <c r="L60" s="11" t="str">
        <v>Donec posuere metus vitae ipsum.</v>
      </c>
      <c r="M60" s="11" t="str">
        <v>Incident</v>
      </c>
      <c r="N60" s="11" t="str">
        <v>High</v>
      </c>
      <c r="O60" s="11" t="str">
        <v>gantecki1x@eepurl.com</v>
      </c>
      <c r="P60" s="11" t="str">
        <v>Digz</v>
      </c>
      <c r="Q60" s="16">
        <v>45265</v>
      </c>
      <c r="R60" s="11">
        <v>45270</v>
      </c>
      <c r="S60" s="11">
        <v>2400</v>
      </c>
      <c r="T60" s="11" t="str">
        <v>On Queue</v>
      </c>
      <c r="U60" s="11">
        <v>480</v>
      </c>
      <c r="V60" s="13" t="str">
        <v>Breach</v>
      </c>
      <c r="W60" s="7"/>
      <c r="X60" s="7"/>
      <c r="Y60" s="7"/>
      <c r="Z60" s="7"/>
      <c r="AA60" s="7"/>
      <c r="AB60" s="7"/>
      <c r="AC60" s="7"/>
      <c r="AD60" s="7"/>
      <c r="AE60" s="7"/>
    </row>
    <row r="61" spans="1:31" x14ac:dyDescent="0.25">
      <c r="A61" s="7"/>
      <c r="B61" s="7"/>
      <c r="C61" s="7"/>
      <c r="D61" s="7"/>
      <c r="E61" s="7"/>
      <c r="F61" s="7"/>
      <c r="G61" s="7"/>
      <c r="H61" s="7"/>
      <c r="I61" s="7"/>
      <c r="J61" s="7"/>
      <c r="K61" s="11">
        <v>71</v>
      </c>
      <c r="L61" s="11" t="str">
        <v>Lorem ipsum dolor sit amet, consectetuer adipiscing elit.</v>
      </c>
      <c r="M61" s="11" t="str">
        <v>Request</v>
      </c>
      <c r="N61" s="11" t="str">
        <v>Normal</v>
      </c>
      <c r="O61" s="11" t="str">
        <v>mludford1y@rediff.com</v>
      </c>
      <c r="P61" s="11" t="str">
        <v>Jeremy</v>
      </c>
      <c r="Q61" s="16">
        <v>45333</v>
      </c>
      <c r="R61" s="11">
        <v>45340</v>
      </c>
      <c r="S61" s="11">
        <v>3360</v>
      </c>
      <c r="T61" s="11" t="str">
        <v>In-Progress</v>
      </c>
      <c r="U61" s="11">
        <v>525600</v>
      </c>
      <c r="V61" s="13" t="str">
        <v>Good</v>
      </c>
      <c r="W61" s="7"/>
      <c r="X61" s="7"/>
      <c r="Y61" s="7"/>
      <c r="Z61" s="7"/>
      <c r="AA61" s="7"/>
      <c r="AB61" s="7"/>
      <c r="AC61" s="7"/>
      <c r="AD61" s="7"/>
      <c r="AE61" s="7"/>
    </row>
    <row r="62" spans="1:31" x14ac:dyDescent="0.25">
      <c r="A62" s="7"/>
      <c r="B62" s="7"/>
      <c r="C62" s="7"/>
      <c r="D62" s="7"/>
      <c r="E62" s="7"/>
      <c r="F62" s="7"/>
      <c r="G62" s="7"/>
      <c r="H62" s="7"/>
      <c r="I62" s="7"/>
      <c r="J62" s="7"/>
      <c r="K62" s="11">
        <v>73</v>
      </c>
      <c r="L62" s="11" t="str">
        <v>Maecenas rhoncus aliquam lacus.</v>
      </c>
      <c r="M62" s="11" t="str">
        <v>Question</v>
      </c>
      <c r="N62" s="11" t="str">
        <v>High</v>
      </c>
      <c r="O62" s="11" t="str">
        <v>scamplin20@shareasale.com</v>
      </c>
      <c r="P62" s="11" t="str">
        <v/>
      </c>
      <c r="Q62" s="16">
        <v>45298</v>
      </c>
      <c r="R62" s="11">
        <v>45301</v>
      </c>
      <c r="S62" s="11">
        <v>1440</v>
      </c>
      <c r="T62" s="11" t="str">
        <v>On Queue</v>
      </c>
      <c r="U62" s="11">
        <v>480</v>
      </c>
      <c r="V62" s="13" t="str">
        <v>Breach</v>
      </c>
      <c r="W62" s="7"/>
      <c r="X62" s="7"/>
      <c r="Y62" s="7"/>
      <c r="Z62" s="7"/>
      <c r="AA62" s="7"/>
      <c r="AB62" s="7"/>
      <c r="AC62" s="7"/>
      <c r="AD62" s="7"/>
      <c r="AE62" s="7"/>
    </row>
    <row r="63" spans="1:31" x14ac:dyDescent="0.25">
      <c r="A63" s="7"/>
      <c r="B63" s="7"/>
      <c r="C63" s="7"/>
      <c r="D63" s="7"/>
      <c r="E63" s="7"/>
      <c r="F63" s="7"/>
      <c r="G63" s="7"/>
      <c r="H63" s="7"/>
      <c r="I63" s="7"/>
      <c r="J63" s="7"/>
      <c r="K63" s="11">
        <v>74</v>
      </c>
      <c r="L63" s="11" t="str">
        <v>Aenean sit amet justo.</v>
      </c>
      <c r="M63" s="11" t="str">
        <v>Problem</v>
      </c>
      <c r="N63" s="11" t="str">
        <v>Emergency</v>
      </c>
      <c r="O63" s="11" t="str">
        <v>kbau21@ucsd.edu</v>
      </c>
      <c r="P63" s="11" t="str">
        <v>Meg</v>
      </c>
      <c r="Q63" s="16">
        <v>45355</v>
      </c>
      <c r="R63" s="11">
        <v>45359</v>
      </c>
      <c r="S63" s="11">
        <v>1920</v>
      </c>
      <c r="T63" s="11" t="str">
        <v>Awaiting User</v>
      </c>
      <c r="U63" s="11">
        <v>240</v>
      </c>
      <c r="V63" s="13" t="str">
        <v>Breach</v>
      </c>
      <c r="W63" s="7"/>
      <c r="X63" s="7"/>
      <c r="Y63" s="7"/>
      <c r="Z63" s="7"/>
      <c r="AA63" s="7"/>
      <c r="AB63" s="7"/>
      <c r="AC63" s="7"/>
      <c r="AD63" s="7"/>
      <c r="AE63" s="7"/>
    </row>
    <row r="64" spans="1:31" x14ac:dyDescent="0.25">
      <c r="A64" s="7"/>
      <c r="B64" s="7"/>
      <c r="C64" s="7"/>
      <c r="D64" s="7"/>
      <c r="E64" s="7"/>
      <c r="F64" s="7"/>
      <c r="G64" s="7"/>
      <c r="H64" s="7"/>
      <c r="I64" s="7"/>
      <c r="J64" s="7"/>
      <c r="K64" s="11">
        <v>76</v>
      </c>
      <c r="L64" s="11" t="str">
        <v>Ut tellus.</v>
      </c>
      <c r="M64" s="11" t="str">
        <v>Weekly Task</v>
      </c>
      <c r="N64" s="11" t="str">
        <v>Emergency</v>
      </c>
      <c r="O64" s="11" t="str">
        <v>bnealy23@mail.ru</v>
      </c>
      <c r="P64" s="11" t="str">
        <v>Digz</v>
      </c>
      <c r="Q64" s="16">
        <v>45271</v>
      </c>
      <c r="R64" s="11">
        <v>45272</v>
      </c>
      <c r="S64" s="11">
        <v>480</v>
      </c>
      <c r="T64" s="11" t="str">
        <v>Awaiting User</v>
      </c>
      <c r="U64" s="11">
        <v>720</v>
      </c>
      <c r="V64" s="13" t="str">
        <v>Warning</v>
      </c>
      <c r="W64" s="7"/>
      <c r="X64" s="7"/>
      <c r="Y64" s="7"/>
      <c r="Z64" s="7"/>
      <c r="AA64" s="7"/>
      <c r="AB64" s="7"/>
      <c r="AC64" s="7"/>
      <c r="AD64" s="7"/>
      <c r="AE64" s="7"/>
    </row>
    <row r="65" spans="1:31" x14ac:dyDescent="0.25">
      <c r="A65" s="7"/>
      <c r="B65" s="7"/>
      <c r="C65" s="7"/>
      <c r="D65" s="7"/>
      <c r="E65" s="7"/>
      <c r="F65" s="7"/>
      <c r="G65" s="7"/>
      <c r="H65" s="7"/>
      <c r="I65" s="7"/>
      <c r="J65" s="7"/>
      <c r="K65" s="11">
        <v>78</v>
      </c>
      <c r="L65" s="11" t="str">
        <v>Proin interdum mauris non ligula pellentesque ultrices.</v>
      </c>
      <c r="M65" s="11" t="str">
        <v>Incident</v>
      </c>
      <c r="N65" s="11" t="str">
        <v>Low</v>
      </c>
      <c r="O65" s="11" t="str">
        <v>dnollet25@netscape.com</v>
      </c>
      <c r="P65" s="11" t="str">
        <v>Meg</v>
      </c>
      <c r="Q65" s="16">
        <v>45313</v>
      </c>
      <c r="R65" s="11">
        <v>45317</v>
      </c>
      <c r="S65" s="11">
        <v>1920</v>
      </c>
      <c r="T65" s="11" t="str">
        <v>In-Progress</v>
      </c>
      <c r="U65" s="11">
        <v>1440</v>
      </c>
      <c r="V65" s="13" t="str">
        <v>Breach</v>
      </c>
      <c r="W65" s="7"/>
      <c r="X65" s="7"/>
      <c r="Y65" s="7"/>
      <c r="Z65" s="7"/>
      <c r="AA65" s="7"/>
      <c r="AB65" s="7"/>
      <c r="AC65" s="7"/>
      <c r="AD65" s="7"/>
      <c r="AE65" s="7"/>
    </row>
    <row r="66" spans="1:31" x14ac:dyDescent="0.25">
      <c r="A66" s="7"/>
      <c r="B66" s="7"/>
      <c r="C66" s="7"/>
      <c r="D66" s="7"/>
      <c r="E66" s="7"/>
      <c r="F66" s="7"/>
      <c r="G66" s="7"/>
      <c r="H66" s="7"/>
      <c r="I66" s="7"/>
      <c r="J66" s="7"/>
      <c r="K66" s="11">
        <v>79</v>
      </c>
      <c r="L66" s="11" t="str">
        <v>Nulla ac enim.</v>
      </c>
      <c r="M66" s="11" t="str">
        <v>Daily Task</v>
      </c>
      <c r="N66" s="11" t="str">
        <v>Emergency</v>
      </c>
      <c r="O66" s="11" t="str">
        <v>wkingstne26@elegantthemes.com</v>
      </c>
      <c r="P66" s="11" t="str">
        <v>Lucy</v>
      </c>
      <c r="Q66" s="16">
        <v>45266</v>
      </c>
      <c r="R66" s="11">
        <v>45268</v>
      </c>
      <c r="S66" s="11">
        <v>960</v>
      </c>
      <c r="T66" s="11" t="str">
        <v>Awaiting Third Party</v>
      </c>
      <c r="U66" s="11">
        <v>60</v>
      </c>
      <c r="V66" s="13" t="str">
        <v>Breach</v>
      </c>
      <c r="W66" s="7"/>
      <c r="X66" s="7"/>
      <c r="Y66" s="7"/>
      <c r="Z66" s="7"/>
      <c r="AA66" s="7"/>
      <c r="AB66" s="7"/>
      <c r="AC66" s="7"/>
      <c r="AD66" s="7"/>
      <c r="AE66" s="7"/>
    </row>
    <row r="67" spans="1:31" x14ac:dyDescent="0.25">
      <c r="A67" s="7"/>
      <c r="B67" s="7"/>
      <c r="C67" s="7"/>
      <c r="D67" s="7"/>
      <c r="E67" s="7"/>
      <c r="F67" s="7"/>
      <c r="G67" s="7"/>
      <c r="H67" s="7"/>
      <c r="I67" s="7"/>
      <c r="J67" s="7"/>
      <c r="K67" s="11">
        <v>80</v>
      </c>
      <c r="L67" s="11" t="str">
        <v>Maecenas rhoncus aliquam lacus.</v>
      </c>
      <c r="M67" s="11" t="str">
        <v>Problem</v>
      </c>
      <c r="N67" s="11" t="str">
        <v>Low</v>
      </c>
      <c r="O67" s="11" t="str">
        <v>bgoodey27@wisc.edu</v>
      </c>
      <c r="P67" s="11" t="str">
        <v>Jeremy</v>
      </c>
      <c r="Q67" s="16">
        <v>45285</v>
      </c>
      <c r="R67" s="11">
        <v>45286</v>
      </c>
      <c r="S67" s="11">
        <v>480</v>
      </c>
      <c r="T67" s="11" t="str">
        <v>Awaiting User</v>
      </c>
      <c r="U67" s="11">
        <v>525600</v>
      </c>
      <c r="V67" s="13" t="str">
        <v>Good</v>
      </c>
      <c r="W67" s="7"/>
      <c r="X67" s="7"/>
      <c r="Y67" s="7"/>
      <c r="Z67" s="7"/>
      <c r="AA67" s="7"/>
      <c r="AB67" s="7"/>
      <c r="AC67" s="7"/>
      <c r="AD67" s="7"/>
      <c r="AE67" s="7"/>
    </row>
    <row r="68" spans="1:31" x14ac:dyDescent="0.25">
      <c r="A68" s="7"/>
      <c r="B68" s="7"/>
      <c r="C68" s="7"/>
      <c r="D68" s="7"/>
      <c r="E68" s="7"/>
      <c r="F68" s="7"/>
      <c r="G68" s="7"/>
      <c r="H68" s="7"/>
      <c r="I68" s="7"/>
      <c r="J68" s="7"/>
      <c r="K68" s="11">
        <v>82</v>
      </c>
      <c r="L68" s="11" t="str">
        <v>Aliquam non mauris.</v>
      </c>
      <c r="M68" s="11" t="str">
        <v>Daily Task</v>
      </c>
      <c r="N68" s="11" t="str">
        <v>Emergency</v>
      </c>
      <c r="O68" s="11" t="str">
        <v>mhudd29@marriott.com</v>
      </c>
      <c r="P68" s="11" t="str">
        <v/>
      </c>
      <c r="Q68" s="16">
        <v>45370</v>
      </c>
      <c r="R68" s="11">
        <v>45374</v>
      </c>
      <c r="S68" s="11">
        <v>1920</v>
      </c>
      <c r="T68" s="11" t="str">
        <v>On Queue</v>
      </c>
      <c r="U68" s="11">
        <v>60</v>
      </c>
      <c r="V68" s="13" t="str">
        <v>Breach</v>
      </c>
      <c r="W68" s="7"/>
      <c r="X68" s="7"/>
      <c r="Y68" s="7"/>
      <c r="Z68" s="7"/>
      <c r="AA68" s="7"/>
      <c r="AB68" s="7"/>
      <c r="AC68" s="7"/>
      <c r="AD68" s="7"/>
      <c r="AE68" s="7"/>
    </row>
    <row r="69" spans="1:31" x14ac:dyDescent="0.25">
      <c r="A69" s="7"/>
      <c r="B69" s="7"/>
      <c r="C69" s="7"/>
      <c r="D69" s="7"/>
      <c r="E69" s="7"/>
      <c r="F69" s="7"/>
      <c r="G69" s="7"/>
      <c r="H69" s="7"/>
      <c r="I69" s="7"/>
      <c r="J69" s="7"/>
      <c r="K69" s="11">
        <v>83</v>
      </c>
      <c r="L69" s="11" t="str">
        <v>Vestibulum ante ipsum primis in faucibus orci luctus et ultrices posuere cubilia Curae; Duis faucibus accumsan odio.</v>
      </c>
      <c r="M69" s="11" t="str">
        <v>Question</v>
      </c>
      <c r="N69" s="11" t="str">
        <v>High</v>
      </c>
      <c r="O69" s="11" t="str">
        <v>jspellessy2a@mapquest.com</v>
      </c>
      <c r="P69" s="11" t="str">
        <v/>
      </c>
      <c r="Q69" s="16">
        <v>45369</v>
      </c>
      <c r="R69" s="11">
        <v>45376</v>
      </c>
      <c r="S69" s="11">
        <v>3360</v>
      </c>
      <c r="T69" s="11" t="str">
        <v>On Queue</v>
      </c>
      <c r="U69" s="11">
        <v>480</v>
      </c>
      <c r="V69" s="13" t="str">
        <v>Breach</v>
      </c>
      <c r="W69" s="7"/>
      <c r="X69" s="7"/>
      <c r="Y69" s="7"/>
      <c r="Z69" s="7"/>
      <c r="AA69" s="7"/>
      <c r="AB69" s="7"/>
      <c r="AC69" s="7"/>
      <c r="AD69" s="7"/>
      <c r="AE69" s="7"/>
    </row>
    <row r="70" spans="1:31" x14ac:dyDescent="0.25">
      <c r="A70" s="7"/>
      <c r="B70" s="7"/>
      <c r="C70" s="7"/>
      <c r="D70" s="7"/>
      <c r="E70" s="7"/>
      <c r="F70" s="7"/>
      <c r="G70" s="7"/>
      <c r="H70" s="7"/>
      <c r="I70" s="7"/>
      <c r="J70" s="7"/>
      <c r="K70" s="11">
        <v>84</v>
      </c>
      <c r="L70" s="11" t="str">
        <v>Vivamus vel nulla eget eros elementum pellentesque.</v>
      </c>
      <c r="M70" s="11" t="str">
        <v>Problem</v>
      </c>
      <c r="N70" s="11" t="str">
        <v>Low</v>
      </c>
      <c r="O70" s="11" t="str">
        <v>mzorzutti2b@cornell.edu</v>
      </c>
      <c r="P70" s="11" t="str">
        <v>Troy</v>
      </c>
      <c r="Q70" s="16">
        <v>45369</v>
      </c>
      <c r="R70" s="11">
        <v>45372</v>
      </c>
      <c r="S70" s="11">
        <v>1440</v>
      </c>
      <c r="T70" s="11" t="str">
        <v>Awaiting User</v>
      </c>
      <c r="U70" s="11">
        <v>525600</v>
      </c>
      <c r="V70" s="13" t="str">
        <v>Good</v>
      </c>
      <c r="W70" s="7"/>
      <c r="X70" s="7"/>
      <c r="Y70" s="7"/>
      <c r="Z70" s="7"/>
      <c r="AA70" s="7"/>
      <c r="AB70" s="7"/>
      <c r="AC70" s="7"/>
      <c r="AD70" s="7"/>
      <c r="AE70" s="7"/>
    </row>
    <row r="71" spans="1:31" x14ac:dyDescent="0.25">
      <c r="A71" s="7"/>
      <c r="B71" s="7"/>
      <c r="C71" s="7"/>
      <c r="D71" s="7"/>
      <c r="E71" s="7"/>
      <c r="F71" s="7"/>
      <c r="G71" s="7"/>
      <c r="H71" s="7"/>
      <c r="I71" s="7"/>
      <c r="J71" s="7"/>
      <c r="K71" s="11">
        <v>85</v>
      </c>
      <c r="L71" s="11" t="str">
        <v>Aliquam augue quam, sollicitudin vitae, consectetuer eget, rutrum at, lorem.</v>
      </c>
      <c r="M71" s="11" t="str">
        <v>Problem</v>
      </c>
      <c r="N71" s="11" t="str">
        <v>Low</v>
      </c>
      <c r="O71" s="11" t="str">
        <v>nbulman2c@flavors.me</v>
      </c>
      <c r="P71" s="11" t="str">
        <v>Lucy</v>
      </c>
      <c r="Q71" s="16">
        <v>45282</v>
      </c>
      <c r="R71" s="11">
        <v>45287</v>
      </c>
      <c r="S71" s="11">
        <v>2400</v>
      </c>
      <c r="T71" s="11" t="str">
        <v>Awaiting Third Party</v>
      </c>
      <c r="U71" s="11">
        <v>525600</v>
      </c>
      <c r="V71" s="13" t="str">
        <v>Good</v>
      </c>
      <c r="W71" s="7"/>
      <c r="X71" s="7"/>
      <c r="Y71" s="7"/>
      <c r="Z71" s="7"/>
      <c r="AA71" s="7"/>
      <c r="AB71" s="7"/>
      <c r="AC71" s="7"/>
      <c r="AD71" s="7"/>
      <c r="AE71" s="7"/>
    </row>
    <row r="72" spans="1:31" x14ac:dyDescent="0.25">
      <c r="A72" s="7"/>
      <c r="B72" s="7"/>
      <c r="C72" s="7"/>
      <c r="D72" s="7"/>
      <c r="E72" s="7"/>
      <c r="F72" s="7"/>
      <c r="G72" s="7"/>
      <c r="H72" s="7"/>
      <c r="I72" s="7"/>
      <c r="J72" s="7"/>
      <c r="K72" s="11">
        <v>87</v>
      </c>
      <c r="L72" s="11" t="str">
        <v>Nullam molestie nibh in lectus.</v>
      </c>
      <c r="M72" s="11" t="str">
        <v>Problem</v>
      </c>
      <c r="N72" s="11" t="str">
        <v>Normal</v>
      </c>
      <c r="O72" s="11" t="str">
        <v>rsearsby2e@ebay.com</v>
      </c>
      <c r="P72" s="11" t="str">
        <v>Lucy</v>
      </c>
      <c r="Q72" s="16">
        <v>45307</v>
      </c>
      <c r="R72" s="11">
        <v>45313</v>
      </c>
      <c r="S72" s="11">
        <v>2880</v>
      </c>
      <c r="T72" s="11" t="str">
        <v>Awaiting Third Party</v>
      </c>
      <c r="U72" s="11">
        <v>525600</v>
      </c>
      <c r="V72" s="13" t="str">
        <v>Good</v>
      </c>
      <c r="W72" s="7"/>
      <c r="X72" s="7"/>
      <c r="Y72" s="7"/>
      <c r="Z72" s="7"/>
      <c r="AA72" s="7"/>
      <c r="AB72" s="7"/>
      <c r="AC72" s="7"/>
      <c r="AD72" s="7"/>
      <c r="AE72" s="7"/>
    </row>
    <row r="73" spans="1:31" x14ac:dyDescent="0.25">
      <c r="A73" s="7"/>
      <c r="B73" s="7"/>
      <c r="C73" s="7"/>
      <c r="D73" s="7"/>
      <c r="E73" s="7"/>
      <c r="F73" s="7"/>
      <c r="G73" s="7"/>
      <c r="H73" s="7"/>
      <c r="I73" s="7"/>
      <c r="J73" s="7"/>
      <c r="K73" s="11">
        <v>89</v>
      </c>
      <c r="L73" s="11" t="str">
        <v>Quisque erat eros, viverra eget, congue eget, semper rutrum, nulla.</v>
      </c>
      <c r="M73" s="11" t="str">
        <v>Daily Task</v>
      </c>
      <c r="N73" s="11" t="str">
        <v>Low</v>
      </c>
      <c r="O73" s="11" t="str">
        <v>cschrir2g@hostgator.com</v>
      </c>
      <c r="P73" s="11" t="str">
        <v>Troy</v>
      </c>
      <c r="Q73" s="16">
        <v>45303</v>
      </c>
      <c r="R73" s="11">
        <v>45307</v>
      </c>
      <c r="S73" s="11">
        <v>1920</v>
      </c>
      <c r="T73" s="11" t="str">
        <v>Awaiting User</v>
      </c>
      <c r="U73" s="11">
        <v>480</v>
      </c>
      <c r="V73" s="13" t="str">
        <v>Breach</v>
      </c>
      <c r="W73" s="7"/>
      <c r="X73" s="7"/>
      <c r="Y73" s="7"/>
      <c r="Z73" s="7"/>
      <c r="AA73" s="7"/>
      <c r="AB73" s="7"/>
      <c r="AC73" s="7"/>
      <c r="AD73" s="7"/>
      <c r="AE73" s="7"/>
    </row>
    <row r="74" spans="1:31" x14ac:dyDescent="0.25">
      <c r="A74" s="7"/>
      <c r="B74" s="7"/>
      <c r="C74" s="7"/>
      <c r="D74" s="7"/>
      <c r="E74" s="7"/>
      <c r="F74" s="7"/>
      <c r="G74" s="7"/>
      <c r="H74" s="7"/>
      <c r="I74" s="7"/>
      <c r="J74" s="7"/>
      <c r="K74" s="11">
        <v>91</v>
      </c>
      <c r="L74" s="11" t="str">
        <v>Duis bibendum, felis sed interdum venenatis, turpis enim blandit mi, in porttitor pede justo eu massa.</v>
      </c>
      <c r="M74" s="11" t="str">
        <v>Question</v>
      </c>
      <c r="N74" s="11" t="str">
        <v>Normal</v>
      </c>
      <c r="O74" s="11" t="str">
        <v>mburtwhistle2i@wikia.com</v>
      </c>
      <c r="P74" s="11" t="str">
        <v>Troy</v>
      </c>
      <c r="Q74" s="16">
        <v>45328</v>
      </c>
      <c r="R74" s="11">
        <v>45332</v>
      </c>
      <c r="S74" s="11">
        <v>1920</v>
      </c>
      <c r="T74" s="11" t="str">
        <v>On Queue</v>
      </c>
      <c r="U74" s="11">
        <v>2400</v>
      </c>
      <c r="V74" s="13" t="str">
        <v>Good</v>
      </c>
      <c r="W74" s="7"/>
      <c r="X74" s="7"/>
      <c r="Y74" s="7"/>
      <c r="Z74" s="7"/>
      <c r="AA74" s="7"/>
      <c r="AB74" s="7"/>
      <c r="AC74" s="7"/>
      <c r="AD74" s="7"/>
      <c r="AE74" s="7"/>
    </row>
    <row r="75" spans="1:31" x14ac:dyDescent="0.25">
      <c r="A75" s="7"/>
      <c r="B75" s="7"/>
      <c r="C75" s="7"/>
      <c r="D75" s="7"/>
      <c r="E75" s="7"/>
      <c r="F75" s="7"/>
      <c r="G75" s="7"/>
      <c r="H75" s="7"/>
      <c r="I75" s="7"/>
      <c r="J75" s="7"/>
      <c r="K75" s="11">
        <v>92</v>
      </c>
      <c r="L75" s="11" t="str">
        <v>Integer tincidunt ante vel ipsum.</v>
      </c>
      <c r="M75" s="11" t="str">
        <v>Weekly Task</v>
      </c>
      <c r="N75" s="11" t="str">
        <v>Low</v>
      </c>
      <c r="O75" s="11" t="str">
        <v>bcrippen2j@diigo.com</v>
      </c>
      <c r="P75" s="11" t="str">
        <v>Digz</v>
      </c>
      <c r="Q75" s="16">
        <v>45289</v>
      </c>
      <c r="R75" s="11">
        <v>45294</v>
      </c>
      <c r="S75" s="11">
        <v>2400</v>
      </c>
      <c r="T75" s="11" t="str">
        <v>In-Progress</v>
      </c>
      <c r="U75" s="11">
        <v>2400</v>
      </c>
      <c r="V75" s="13" t="str">
        <v>Breach</v>
      </c>
      <c r="W75" s="7"/>
      <c r="X75" s="7"/>
      <c r="Y75" s="7"/>
      <c r="Z75" s="7"/>
      <c r="AA75" s="7"/>
      <c r="AB75" s="7"/>
      <c r="AC75" s="7"/>
      <c r="AD75" s="7"/>
      <c r="AE75" s="7"/>
    </row>
    <row r="76" spans="1:31" x14ac:dyDescent="0.25">
      <c r="A76" s="7"/>
      <c r="B76" s="7"/>
      <c r="C76" s="7"/>
      <c r="D76" s="7"/>
      <c r="E76" s="7"/>
      <c r="F76" s="7"/>
      <c r="G76" s="7"/>
      <c r="H76" s="7"/>
      <c r="I76" s="7"/>
      <c r="J76" s="7"/>
      <c r="K76" s="11">
        <v>93</v>
      </c>
      <c r="L76" s="11" t="str">
        <v>Donec semper sapien a libero.</v>
      </c>
      <c r="M76" s="11" t="str">
        <v>Request</v>
      </c>
      <c r="N76" s="11" t="str">
        <v>Emergency</v>
      </c>
      <c r="O76" s="11" t="str">
        <v>gpleasance2k@patch.com</v>
      </c>
      <c r="P76" s="11" t="str">
        <v/>
      </c>
      <c r="Q76" s="16">
        <v>45333</v>
      </c>
      <c r="R76" s="11">
        <v>45334</v>
      </c>
      <c r="S76" s="11">
        <v>480</v>
      </c>
      <c r="T76" s="11" t="str">
        <v>On Queue</v>
      </c>
      <c r="U76" s="11">
        <v>525600</v>
      </c>
      <c r="V76" s="13" t="str">
        <v>Good</v>
      </c>
      <c r="W76" s="7"/>
      <c r="X76" s="7"/>
      <c r="Y76" s="7"/>
      <c r="Z76" s="7"/>
      <c r="AA76" s="7"/>
      <c r="AB76" s="7"/>
      <c r="AC76" s="7"/>
      <c r="AD76" s="7"/>
      <c r="AE76" s="7"/>
    </row>
    <row r="77" spans="1:31" x14ac:dyDescent="0.25">
      <c r="A77" s="7"/>
      <c r="B77" s="7"/>
      <c r="C77" s="7"/>
      <c r="D77" s="7"/>
      <c r="E77" s="7"/>
      <c r="F77" s="7"/>
      <c r="G77" s="7"/>
      <c r="H77" s="7"/>
      <c r="I77" s="7"/>
      <c r="J77" s="7"/>
      <c r="K77" s="11">
        <v>94</v>
      </c>
      <c r="L77" s="11" t="str">
        <v>Etiam vel augue.</v>
      </c>
      <c r="M77" s="11" t="str">
        <v>Question</v>
      </c>
      <c r="N77" s="11" t="str">
        <v>High</v>
      </c>
      <c r="O77" s="11" t="str">
        <v>hclutten2l@tamu.edu</v>
      </c>
      <c r="P77" s="11" t="str">
        <v>Lucy</v>
      </c>
      <c r="Q77" s="16">
        <v>45360</v>
      </c>
      <c r="R77" s="11">
        <v>45366</v>
      </c>
      <c r="S77" s="11">
        <v>2880</v>
      </c>
      <c r="T77" s="11" t="str">
        <v>In-Progress</v>
      </c>
      <c r="U77" s="11">
        <v>480</v>
      </c>
      <c r="V77" s="13" t="str">
        <v>Breach</v>
      </c>
      <c r="W77" s="7"/>
      <c r="X77" s="7"/>
      <c r="Y77" s="7"/>
      <c r="Z77" s="7"/>
      <c r="AA77" s="7"/>
      <c r="AB77" s="7"/>
      <c r="AC77" s="7"/>
      <c r="AD77" s="7"/>
      <c r="AE77" s="7"/>
    </row>
    <row r="78" spans="1:31" x14ac:dyDescent="0.25">
      <c r="A78" s="7"/>
      <c r="B78" s="7"/>
      <c r="C78" s="7"/>
      <c r="D78" s="7"/>
      <c r="E78" s="7"/>
      <c r="F78" s="7"/>
      <c r="G78" s="7"/>
      <c r="H78" s="7"/>
      <c r="I78" s="7"/>
      <c r="J78" s="7"/>
      <c r="K78" s="11">
        <v>95</v>
      </c>
      <c r="L78" s="11" t="str">
        <v>Nulla neque libero, convallis eget, eleifend luctus, ultricies eu, nibh.</v>
      </c>
      <c r="M78" s="11" t="str">
        <v>Problem</v>
      </c>
      <c r="N78" s="11" t="str">
        <v>Emergency</v>
      </c>
      <c r="O78" s="11" t="str">
        <v>rwhitty2m@sciencedaily.com</v>
      </c>
      <c r="P78" s="11" t="str">
        <v/>
      </c>
      <c r="Q78" s="16">
        <v>45301</v>
      </c>
      <c r="R78" s="11">
        <v>45304</v>
      </c>
      <c r="S78" s="11">
        <v>1440</v>
      </c>
      <c r="T78" s="11" t="str">
        <v>On Queue</v>
      </c>
      <c r="U78" s="11">
        <v>240</v>
      </c>
      <c r="V78" s="13" t="str">
        <v>Breach</v>
      </c>
      <c r="W78" s="7"/>
      <c r="X78" s="7"/>
      <c r="Y78" s="7"/>
      <c r="Z78" s="7"/>
      <c r="AA78" s="7"/>
      <c r="AB78" s="7"/>
      <c r="AC78" s="7"/>
      <c r="AD78" s="7"/>
      <c r="AE78" s="7"/>
    </row>
    <row r="79" spans="1:31" x14ac:dyDescent="0.25">
      <c r="A79" s="7"/>
      <c r="B79" s="7"/>
      <c r="C79" s="7"/>
      <c r="D79" s="7"/>
      <c r="E79" s="7"/>
      <c r="F79" s="7"/>
      <c r="G79" s="7"/>
      <c r="H79" s="7"/>
      <c r="I79" s="7"/>
      <c r="J79" s="7"/>
      <c r="K79" s="11">
        <v>97</v>
      </c>
      <c r="L79" s="11" t="str">
        <v>Morbi odio odio, elementum eu, interdum eu, tincidunt in, leo.</v>
      </c>
      <c r="M79" s="11" t="str">
        <v>Incident</v>
      </c>
      <c r="N79" s="11" t="str">
        <v>Low</v>
      </c>
      <c r="O79" s="11" t="str">
        <v>hcoil2o@ifeng.com</v>
      </c>
      <c r="P79" s="11" t="str">
        <v>Meg</v>
      </c>
      <c r="Q79" s="16">
        <v>45354</v>
      </c>
      <c r="R79" s="11">
        <v>45358</v>
      </c>
      <c r="S79" s="11">
        <v>1920</v>
      </c>
      <c r="T79" s="11" t="str">
        <v>On Queue</v>
      </c>
      <c r="U79" s="11">
        <v>1440</v>
      </c>
      <c r="V79" s="13" t="str">
        <v>Breach</v>
      </c>
      <c r="W79" s="7"/>
      <c r="X79" s="7"/>
      <c r="Y79" s="7"/>
      <c r="Z79" s="7"/>
      <c r="AA79" s="7"/>
      <c r="AB79" s="7"/>
      <c r="AC79" s="7"/>
      <c r="AD79" s="7"/>
      <c r="AE79" s="7"/>
    </row>
    <row r="80" spans="1:31" x14ac:dyDescent="0.25">
      <c r="A80" s="7"/>
      <c r="B80" s="7"/>
      <c r="C80" s="7"/>
      <c r="D80" s="7"/>
      <c r="E80" s="7"/>
      <c r="F80" s="7"/>
      <c r="G80" s="7"/>
      <c r="H80" s="7"/>
      <c r="I80" s="7"/>
      <c r="J80" s="7"/>
      <c r="K80" s="11">
        <v>98</v>
      </c>
      <c r="L80" s="11" t="str">
        <v>Nullam orci pede, venenatis non, sodales sed, tincidunt eu, felis.</v>
      </c>
      <c r="M80" s="11" t="str">
        <v>Question</v>
      </c>
      <c r="N80" s="11" t="str">
        <v>Normal</v>
      </c>
      <c r="O80" s="11" t="str">
        <v>nsketcher2p@who.int</v>
      </c>
      <c r="P80" s="11" t="str">
        <v>Lucy</v>
      </c>
      <c r="Q80" s="16">
        <v>45291</v>
      </c>
      <c r="R80" s="11">
        <v>45298</v>
      </c>
      <c r="S80" s="11">
        <v>3360</v>
      </c>
      <c r="T80" s="11" t="str">
        <v>In-Progress</v>
      </c>
      <c r="U80" s="11">
        <v>2400</v>
      </c>
      <c r="V80" s="13" t="str">
        <v>Breach</v>
      </c>
      <c r="W80" s="7"/>
      <c r="X80" s="7"/>
      <c r="Y80" s="7"/>
      <c r="Z80" s="7"/>
      <c r="AA80" s="7"/>
      <c r="AB80" s="7"/>
      <c r="AC80" s="7"/>
      <c r="AD80" s="7"/>
      <c r="AE80" s="7"/>
    </row>
    <row r="81" spans="1:31" x14ac:dyDescent="0.25">
      <c r="A81" s="7"/>
      <c r="B81" s="7"/>
      <c r="C81" s="7"/>
      <c r="D81" s="7"/>
      <c r="E81" s="7"/>
      <c r="F81" s="7"/>
      <c r="G81" s="7"/>
      <c r="H81" s="7"/>
      <c r="I81" s="7"/>
      <c r="J81" s="7"/>
      <c r="K81" s="11">
        <v>99</v>
      </c>
      <c r="L81" s="11" t="str">
        <v>Integer pede justo, lacinia eget, tincidunt eget, tempus vel, pede.</v>
      </c>
      <c r="M81" s="11" t="str">
        <v>Problem</v>
      </c>
      <c r="N81" s="11" t="str">
        <v>High</v>
      </c>
      <c r="O81" s="11" t="str">
        <v>dmayler2q@craigslist.org</v>
      </c>
      <c r="P81" s="11" t="str">
        <v>Meg</v>
      </c>
      <c r="Q81" s="16">
        <v>45333</v>
      </c>
      <c r="R81" s="11">
        <v>45334</v>
      </c>
      <c r="S81" s="11">
        <v>480</v>
      </c>
      <c r="T81" s="11" t="str">
        <v>Awaiting Third Party</v>
      </c>
      <c r="U81" s="11">
        <v>480</v>
      </c>
      <c r="V81" s="13" t="str">
        <v>Breach</v>
      </c>
      <c r="W81" s="7"/>
      <c r="X81" s="7"/>
      <c r="Y81" s="7"/>
      <c r="Z81" s="7"/>
      <c r="AA81" s="7"/>
      <c r="AB81" s="7"/>
      <c r="AC81" s="7"/>
      <c r="AD81" s="7"/>
      <c r="AE81" s="7"/>
    </row>
    <row r="82" spans="1:31" x14ac:dyDescent="0.25">
      <c r="A82" s="7"/>
      <c r="B82" s="7"/>
      <c r="C82" s="7"/>
      <c r="D82" s="7"/>
      <c r="E82" s="7"/>
      <c r="F82" s="7"/>
      <c r="G82" s="7"/>
      <c r="H82" s="7"/>
      <c r="I82" s="7"/>
      <c r="J82" s="7"/>
      <c r="K82" s="11"/>
      <c r="L82" s="11"/>
      <c r="M82" s="11"/>
      <c r="N82" s="11"/>
      <c r="O82" s="11"/>
      <c r="P82" s="11"/>
      <c r="Q82" s="16"/>
      <c r="R82" s="11"/>
      <c r="S82" s="11"/>
      <c r="T82" s="11"/>
      <c r="U82" s="11"/>
      <c r="V82" s="13"/>
      <c r="W82" s="7"/>
      <c r="X82" s="7"/>
      <c r="Y82" s="7"/>
      <c r="Z82" s="7"/>
      <c r="AA82" s="7"/>
      <c r="AB82" s="7"/>
      <c r="AC82" s="7"/>
      <c r="AD82" s="7"/>
      <c r="AE82" s="7"/>
    </row>
    <row r="83" spans="1:31" x14ac:dyDescent="0.25">
      <c r="A83" s="7"/>
      <c r="B83" s="7"/>
      <c r="C83" s="7"/>
      <c r="D83" s="7"/>
      <c r="E83" s="7"/>
      <c r="F83" s="7"/>
      <c r="G83" s="7"/>
      <c r="H83" s="7"/>
      <c r="I83" s="7"/>
      <c r="J83" s="7"/>
      <c r="K83" s="11"/>
      <c r="L83" s="11"/>
      <c r="M83" s="11"/>
      <c r="N83" s="11"/>
      <c r="O83" s="11"/>
      <c r="P83" s="11"/>
      <c r="Q83" s="16"/>
      <c r="R83" s="11"/>
      <c r="S83" s="11"/>
      <c r="T83" s="11"/>
      <c r="U83" s="11"/>
      <c r="V83" s="13"/>
      <c r="W83" s="7"/>
      <c r="X83" s="7"/>
      <c r="Y83" s="7"/>
      <c r="Z83" s="7"/>
      <c r="AA83" s="7"/>
      <c r="AB83" s="7"/>
      <c r="AC83" s="7"/>
      <c r="AD83" s="7"/>
      <c r="AE83" s="7"/>
    </row>
    <row r="84" spans="1:31" x14ac:dyDescent="0.25">
      <c r="A84" s="7"/>
      <c r="B84" s="7"/>
      <c r="C84" s="7"/>
      <c r="D84" s="7"/>
      <c r="E84" s="7"/>
      <c r="F84" s="7"/>
      <c r="G84" s="7"/>
      <c r="H84" s="7"/>
      <c r="I84" s="7"/>
      <c r="J84" s="7"/>
      <c r="K84" s="11"/>
      <c r="L84" s="11"/>
      <c r="M84" s="11"/>
      <c r="N84" s="11"/>
      <c r="O84" s="11"/>
      <c r="P84" s="11"/>
      <c r="Q84" s="16"/>
      <c r="R84" s="11"/>
      <c r="S84" s="11"/>
      <c r="T84" s="11"/>
      <c r="U84" s="11"/>
      <c r="V84" s="13"/>
      <c r="W84" s="7"/>
      <c r="X84" s="7"/>
      <c r="Y84" s="7"/>
      <c r="Z84" s="7"/>
      <c r="AA84" s="7"/>
      <c r="AB84" s="7"/>
      <c r="AC84" s="7"/>
      <c r="AD84" s="7"/>
      <c r="AE84" s="7"/>
    </row>
    <row r="85" spans="1:31" x14ac:dyDescent="0.25">
      <c r="A85" s="7"/>
      <c r="B85" s="7"/>
      <c r="C85" s="7"/>
      <c r="D85" s="7"/>
      <c r="E85" s="7"/>
      <c r="F85" s="7"/>
      <c r="G85" s="7"/>
      <c r="H85" s="7"/>
      <c r="I85" s="7"/>
      <c r="J85" s="7"/>
      <c r="K85" s="11"/>
      <c r="L85" s="11"/>
      <c r="M85" s="11"/>
      <c r="N85" s="11"/>
      <c r="O85" s="11"/>
      <c r="P85" s="11"/>
      <c r="Q85" s="16"/>
      <c r="R85" s="11"/>
      <c r="S85" s="11"/>
      <c r="T85" s="11"/>
      <c r="U85" s="11"/>
      <c r="V85" s="13"/>
      <c r="W85" s="7"/>
      <c r="X85" s="7"/>
      <c r="Y85" s="7"/>
      <c r="Z85" s="7"/>
      <c r="AA85" s="7"/>
      <c r="AB85" s="7"/>
      <c r="AC85" s="7"/>
      <c r="AD85" s="7"/>
      <c r="AE85" s="7"/>
    </row>
    <row r="86" spans="1:31" x14ac:dyDescent="0.25">
      <c r="A86" s="7"/>
      <c r="B86" s="7"/>
      <c r="C86" s="7"/>
      <c r="D86" s="7"/>
      <c r="E86" s="7"/>
      <c r="F86" s="7"/>
      <c r="G86" s="7"/>
      <c r="H86" s="7"/>
      <c r="I86" s="7"/>
      <c r="J86" s="7"/>
      <c r="K86" s="11"/>
      <c r="L86" s="11"/>
      <c r="M86" s="11"/>
      <c r="N86" s="11"/>
      <c r="O86" s="11"/>
      <c r="P86" s="11"/>
      <c r="Q86" s="16"/>
      <c r="R86" s="11"/>
      <c r="S86" s="11"/>
      <c r="T86" s="11"/>
      <c r="U86" s="11"/>
      <c r="V86" s="13"/>
      <c r="W86" s="7"/>
      <c r="X86" s="7"/>
      <c r="Y86" s="7"/>
      <c r="Z86" s="7"/>
      <c r="AA86" s="7"/>
      <c r="AB86" s="7"/>
      <c r="AC86" s="7"/>
      <c r="AD86" s="7"/>
      <c r="AE86" s="7"/>
    </row>
    <row r="87" spans="1:31" x14ac:dyDescent="0.25">
      <c r="A87" s="7"/>
      <c r="B87" s="7"/>
      <c r="C87" s="7"/>
      <c r="D87" s="7"/>
      <c r="E87" s="7"/>
      <c r="F87" s="7"/>
      <c r="G87" s="7"/>
      <c r="H87" s="7"/>
      <c r="I87" s="7"/>
      <c r="J87" s="7"/>
      <c r="K87" s="11"/>
      <c r="L87" s="11"/>
      <c r="M87" s="11"/>
      <c r="N87" s="11"/>
      <c r="O87" s="11"/>
      <c r="P87" s="11"/>
      <c r="Q87" s="16"/>
      <c r="R87" s="11"/>
      <c r="S87" s="11"/>
      <c r="T87" s="11"/>
      <c r="U87" s="11"/>
      <c r="V87" s="13"/>
      <c r="W87" s="7"/>
      <c r="X87" s="7"/>
      <c r="Y87" s="7"/>
      <c r="Z87" s="7"/>
      <c r="AA87" s="7"/>
      <c r="AB87" s="7"/>
      <c r="AC87" s="7"/>
      <c r="AD87" s="7"/>
      <c r="AE87" s="7"/>
    </row>
    <row r="88" spans="1:31" x14ac:dyDescent="0.25">
      <c r="A88" s="7"/>
      <c r="B88" s="7"/>
      <c r="C88" s="7"/>
      <c r="D88" s="7"/>
      <c r="E88" s="7"/>
      <c r="F88" s="7"/>
      <c r="G88" s="7"/>
      <c r="H88" s="7"/>
      <c r="I88" s="7"/>
      <c r="J88" s="7"/>
      <c r="K88" s="11"/>
      <c r="L88" s="11"/>
      <c r="M88" s="11"/>
      <c r="N88" s="11"/>
      <c r="O88" s="11"/>
      <c r="P88" s="11"/>
      <c r="Q88" s="16"/>
      <c r="R88" s="11"/>
      <c r="S88" s="11"/>
      <c r="T88" s="11"/>
      <c r="U88" s="11"/>
      <c r="V88" s="13"/>
      <c r="W88" s="7"/>
      <c r="X88" s="7"/>
      <c r="Y88" s="7"/>
      <c r="Z88" s="7"/>
      <c r="AA88" s="7"/>
      <c r="AB88" s="7"/>
      <c r="AC88" s="7"/>
      <c r="AD88" s="7"/>
      <c r="AE88" s="7"/>
    </row>
    <row r="89" spans="1:31" x14ac:dyDescent="0.25">
      <c r="A89" s="7"/>
      <c r="B89" s="7"/>
      <c r="C89" s="7"/>
      <c r="D89" s="7"/>
      <c r="E89" s="7"/>
      <c r="F89" s="7"/>
      <c r="G89" s="7"/>
      <c r="H89" s="7"/>
      <c r="I89" s="7"/>
      <c r="J89" s="7"/>
      <c r="K89" s="11"/>
      <c r="L89" s="11"/>
      <c r="M89" s="11"/>
      <c r="N89" s="11"/>
      <c r="O89" s="11"/>
      <c r="P89" s="11"/>
      <c r="Q89" s="16"/>
      <c r="R89" s="11"/>
      <c r="S89" s="11"/>
      <c r="T89" s="11"/>
      <c r="U89" s="11"/>
      <c r="V89" s="13"/>
      <c r="W89" s="7"/>
      <c r="X89" s="7"/>
      <c r="Y89" s="7"/>
      <c r="Z89" s="7"/>
      <c r="AA89" s="7"/>
      <c r="AB89" s="7"/>
      <c r="AC89" s="7"/>
      <c r="AD89" s="7"/>
      <c r="AE89" s="7"/>
    </row>
    <row r="90" spans="1:31" x14ac:dyDescent="0.25">
      <c r="A90" s="7"/>
      <c r="B90" s="7"/>
      <c r="C90" s="7"/>
      <c r="D90" s="7"/>
      <c r="E90" s="7"/>
      <c r="F90" s="7"/>
      <c r="G90" s="7"/>
      <c r="H90" s="7"/>
      <c r="I90" s="7"/>
      <c r="J90" s="7"/>
      <c r="K90" s="11"/>
      <c r="L90" s="11"/>
      <c r="M90" s="11"/>
      <c r="N90" s="11"/>
      <c r="O90" s="11"/>
      <c r="P90" s="11"/>
      <c r="Q90" s="16"/>
      <c r="R90" s="11"/>
      <c r="S90" s="11"/>
      <c r="T90" s="11"/>
      <c r="U90" s="11"/>
      <c r="V90" s="13"/>
      <c r="W90" s="7"/>
      <c r="X90" s="7"/>
      <c r="Y90" s="7"/>
      <c r="Z90" s="7"/>
      <c r="AA90" s="7"/>
      <c r="AB90" s="7"/>
      <c r="AC90" s="7"/>
      <c r="AD90" s="7"/>
      <c r="AE90" s="7"/>
    </row>
    <row r="91" spans="1:31" x14ac:dyDescent="0.25">
      <c r="A91" s="7"/>
      <c r="B91" s="7"/>
      <c r="C91" s="7"/>
      <c r="D91" s="7"/>
      <c r="E91" s="7"/>
      <c r="F91" s="7"/>
      <c r="G91" s="7"/>
      <c r="H91" s="7"/>
      <c r="I91" s="7"/>
      <c r="J91" s="7"/>
      <c r="K91" s="11"/>
      <c r="L91" s="11"/>
      <c r="M91" s="11"/>
      <c r="N91" s="11"/>
      <c r="O91" s="11"/>
      <c r="P91" s="11"/>
      <c r="Q91" s="16"/>
      <c r="R91" s="11"/>
      <c r="S91" s="11"/>
      <c r="T91" s="11"/>
      <c r="U91" s="11"/>
      <c r="V91" s="13"/>
      <c r="W91" s="7"/>
      <c r="X91" s="7"/>
      <c r="Y91" s="7"/>
      <c r="Z91" s="7"/>
      <c r="AA91" s="7"/>
      <c r="AB91" s="7"/>
      <c r="AC91" s="7"/>
      <c r="AD91" s="7"/>
      <c r="AE91" s="7"/>
    </row>
    <row r="92" spans="1:31" x14ac:dyDescent="0.25">
      <c r="A92" s="7"/>
      <c r="B92" s="7"/>
      <c r="C92" s="7"/>
      <c r="D92" s="7"/>
      <c r="E92" s="7"/>
      <c r="F92" s="7"/>
      <c r="G92" s="7"/>
      <c r="H92" s="7"/>
      <c r="I92" s="7"/>
      <c r="J92" s="7"/>
      <c r="K92" s="11"/>
      <c r="L92" s="11"/>
      <c r="M92" s="11"/>
      <c r="N92" s="11"/>
      <c r="O92" s="11"/>
      <c r="P92" s="11"/>
      <c r="Q92" s="16"/>
      <c r="R92" s="11"/>
      <c r="S92" s="11"/>
      <c r="T92" s="11"/>
      <c r="U92" s="11"/>
      <c r="V92" s="13"/>
      <c r="W92" s="7"/>
      <c r="X92" s="7"/>
      <c r="Y92" s="7"/>
      <c r="Z92" s="7"/>
      <c r="AA92" s="7"/>
      <c r="AB92" s="7"/>
      <c r="AC92" s="7"/>
      <c r="AD92" s="7"/>
      <c r="AE92" s="7"/>
    </row>
    <row r="93" spans="1:31" x14ac:dyDescent="0.25">
      <c r="A93" s="7"/>
      <c r="B93" s="7"/>
      <c r="C93" s="7"/>
      <c r="D93" s="7"/>
      <c r="E93" s="7"/>
      <c r="F93" s="7"/>
      <c r="G93" s="7"/>
      <c r="H93" s="7"/>
      <c r="I93" s="7"/>
      <c r="J93" s="7"/>
      <c r="K93" s="11"/>
      <c r="L93" s="11"/>
      <c r="M93" s="11"/>
      <c r="N93" s="11"/>
      <c r="O93" s="11"/>
      <c r="P93" s="11"/>
      <c r="Q93" s="16"/>
      <c r="R93" s="11"/>
      <c r="S93" s="11"/>
      <c r="T93" s="11"/>
      <c r="U93" s="11"/>
      <c r="V93" s="13"/>
      <c r="W93" s="7"/>
      <c r="X93" s="7"/>
      <c r="Y93" s="7"/>
      <c r="Z93" s="7"/>
      <c r="AA93" s="7"/>
      <c r="AB93" s="7"/>
      <c r="AC93" s="7"/>
      <c r="AD93" s="7"/>
      <c r="AE93" s="7"/>
    </row>
    <row r="94" spans="1:31" x14ac:dyDescent="0.25">
      <c r="A94" s="7"/>
      <c r="B94" s="7"/>
      <c r="C94" s="7"/>
      <c r="D94" s="7"/>
      <c r="E94" s="7"/>
      <c r="F94" s="7"/>
      <c r="G94" s="7"/>
      <c r="H94" s="7"/>
      <c r="I94" s="7"/>
      <c r="J94" s="7"/>
      <c r="K94" s="11"/>
      <c r="L94" s="11"/>
      <c r="M94" s="11"/>
      <c r="N94" s="11"/>
      <c r="O94" s="11"/>
      <c r="P94" s="11"/>
      <c r="Q94" s="16"/>
      <c r="R94" s="11"/>
      <c r="S94" s="11"/>
      <c r="T94" s="11"/>
      <c r="U94" s="11"/>
      <c r="V94" s="13"/>
      <c r="W94" s="7"/>
      <c r="X94" s="7"/>
      <c r="Y94" s="7"/>
      <c r="Z94" s="7"/>
      <c r="AA94" s="7"/>
      <c r="AB94" s="7"/>
      <c r="AC94" s="7"/>
      <c r="AD94" s="7"/>
      <c r="AE94" s="7"/>
    </row>
    <row r="95" spans="1:31" x14ac:dyDescent="0.25">
      <c r="A95" s="7"/>
      <c r="B95" s="7"/>
      <c r="C95" s="7"/>
      <c r="D95" s="7"/>
      <c r="E95" s="7"/>
      <c r="F95" s="7"/>
      <c r="G95" s="7"/>
      <c r="H95" s="7"/>
      <c r="I95" s="7"/>
      <c r="J95" s="7"/>
      <c r="K95" s="11"/>
      <c r="L95" s="11"/>
      <c r="M95" s="11"/>
      <c r="N95" s="11"/>
      <c r="O95" s="11"/>
      <c r="P95" s="11"/>
      <c r="Q95" s="16"/>
      <c r="R95" s="11"/>
      <c r="S95" s="11"/>
      <c r="T95" s="11"/>
      <c r="U95" s="11"/>
      <c r="V95" s="13"/>
      <c r="W95" s="7"/>
      <c r="X95" s="7"/>
      <c r="Y95" s="7"/>
      <c r="Z95" s="7"/>
      <c r="AA95" s="7"/>
      <c r="AB95" s="7"/>
      <c r="AC95" s="7"/>
      <c r="AD95" s="7"/>
      <c r="AE95" s="7"/>
    </row>
    <row r="96" spans="1:31" x14ac:dyDescent="0.25">
      <c r="A96" s="7"/>
      <c r="B96" s="7"/>
      <c r="C96" s="7"/>
      <c r="D96" s="7"/>
      <c r="E96" s="7"/>
      <c r="F96" s="7"/>
      <c r="G96" s="7"/>
      <c r="H96" s="7"/>
      <c r="I96" s="7"/>
      <c r="J96" s="7"/>
      <c r="K96" s="11"/>
      <c r="L96" s="11"/>
      <c r="M96" s="11"/>
      <c r="N96" s="11"/>
      <c r="O96" s="11"/>
      <c r="P96" s="11"/>
      <c r="Q96" s="16"/>
      <c r="R96" s="11"/>
      <c r="S96" s="11"/>
      <c r="T96" s="11"/>
      <c r="U96" s="11"/>
      <c r="V96" s="13"/>
      <c r="W96" s="7"/>
      <c r="X96" s="7"/>
      <c r="Y96" s="7"/>
      <c r="Z96" s="7"/>
      <c r="AA96" s="7"/>
      <c r="AB96" s="7"/>
      <c r="AC96" s="7"/>
      <c r="AD96" s="7"/>
      <c r="AE96" s="7"/>
    </row>
    <row r="97" spans="1:31" x14ac:dyDescent="0.25">
      <c r="A97" s="7"/>
      <c r="B97" s="7"/>
      <c r="C97" s="7"/>
      <c r="D97" s="7"/>
      <c r="E97" s="7"/>
      <c r="F97" s="7"/>
      <c r="G97" s="7"/>
      <c r="H97" s="7"/>
      <c r="I97" s="7"/>
      <c r="J97" s="7"/>
      <c r="K97" s="11"/>
      <c r="L97" s="11"/>
      <c r="M97" s="11"/>
      <c r="N97" s="11"/>
      <c r="O97" s="11"/>
      <c r="P97" s="11"/>
      <c r="Q97" s="16"/>
      <c r="R97" s="11"/>
      <c r="S97" s="11"/>
      <c r="T97" s="11"/>
      <c r="U97" s="11"/>
      <c r="V97" s="13"/>
      <c r="W97" s="7"/>
      <c r="X97" s="7"/>
      <c r="Y97" s="7"/>
      <c r="Z97" s="7"/>
      <c r="AA97" s="7"/>
      <c r="AB97" s="7"/>
      <c r="AC97" s="7"/>
      <c r="AD97" s="7"/>
      <c r="AE97" s="7"/>
    </row>
    <row r="98" spans="1:31" x14ac:dyDescent="0.25">
      <c r="A98" s="7"/>
      <c r="B98" s="7"/>
      <c r="C98" s="7"/>
      <c r="D98" s="7"/>
      <c r="E98" s="7"/>
      <c r="F98" s="7"/>
      <c r="G98" s="7"/>
      <c r="H98" s="7"/>
      <c r="I98" s="7"/>
      <c r="J98" s="7"/>
      <c r="K98" s="11"/>
      <c r="L98" s="11"/>
      <c r="M98" s="11"/>
      <c r="N98" s="11"/>
      <c r="O98" s="11"/>
      <c r="P98" s="11"/>
      <c r="Q98" s="16"/>
      <c r="R98" s="11"/>
      <c r="S98" s="11"/>
      <c r="T98" s="11"/>
      <c r="U98" s="11"/>
      <c r="V98" s="13"/>
      <c r="W98" s="7"/>
      <c r="X98" s="7"/>
      <c r="Y98" s="7"/>
      <c r="Z98" s="7"/>
      <c r="AA98" s="7"/>
      <c r="AB98" s="7"/>
      <c r="AC98" s="7"/>
      <c r="AD98" s="7"/>
      <c r="AE98" s="7"/>
    </row>
    <row r="99" spans="1:31" x14ac:dyDescent="0.25">
      <c r="A99" s="7"/>
      <c r="B99" s="7"/>
      <c r="C99" s="7"/>
      <c r="D99" s="7"/>
      <c r="E99" s="7"/>
      <c r="F99" s="7"/>
      <c r="G99" s="7"/>
      <c r="H99" s="7"/>
      <c r="I99" s="7"/>
      <c r="J99" s="7"/>
      <c r="K99" s="11"/>
      <c r="L99" s="11"/>
      <c r="M99" s="11"/>
      <c r="N99" s="11"/>
      <c r="O99" s="11"/>
      <c r="P99" s="11"/>
      <c r="Q99" s="16"/>
      <c r="R99" s="11"/>
      <c r="S99" s="11"/>
      <c r="T99" s="11"/>
      <c r="U99" s="11"/>
      <c r="V99" s="13"/>
      <c r="W99" s="7"/>
      <c r="X99" s="7"/>
      <c r="Y99" s="7"/>
      <c r="Z99" s="7"/>
      <c r="AA99" s="7"/>
      <c r="AB99" s="7"/>
      <c r="AC99" s="7"/>
      <c r="AD99" s="7"/>
      <c r="AE99" s="7"/>
    </row>
    <row r="100" spans="1:31" x14ac:dyDescent="0.25">
      <c r="A100" s="7"/>
      <c r="B100" s="7"/>
      <c r="C100" s="7"/>
      <c r="D100" s="7"/>
      <c r="E100" s="7"/>
      <c r="F100" s="7"/>
      <c r="G100" s="7"/>
      <c r="H100" s="7"/>
      <c r="I100" s="7"/>
      <c r="J100" s="7"/>
      <c r="K100" s="11"/>
      <c r="L100" s="11"/>
      <c r="M100" s="11"/>
      <c r="N100" s="11"/>
      <c r="O100" s="11"/>
      <c r="P100" s="11"/>
      <c r="Q100" s="16"/>
      <c r="R100" s="11"/>
      <c r="S100" s="11"/>
      <c r="T100" s="11"/>
      <c r="U100" s="11"/>
      <c r="V100" s="13"/>
      <c r="W100" s="7"/>
      <c r="X100" s="7"/>
      <c r="Y100" s="7"/>
      <c r="Z100" s="7"/>
      <c r="AA100" s="7"/>
      <c r="AB100" s="7"/>
      <c r="AC100" s="7"/>
      <c r="AD100" s="7"/>
      <c r="AE100" s="7"/>
    </row>
    <row r="101" spans="1:31" x14ac:dyDescent="0.25">
      <c r="A101" s="7"/>
      <c r="B101" s="7"/>
      <c r="C101" s="7"/>
      <c r="D101" s="7"/>
      <c r="E101" s="7"/>
      <c r="F101" s="7"/>
      <c r="G101" s="7"/>
      <c r="H101" s="7"/>
      <c r="I101" s="7"/>
      <c r="J101" s="7"/>
      <c r="K101" s="11"/>
      <c r="L101" s="11"/>
      <c r="M101" s="11"/>
      <c r="N101" s="11"/>
      <c r="O101" s="11"/>
      <c r="P101" s="11"/>
      <c r="Q101" s="16"/>
      <c r="R101" s="11"/>
      <c r="S101" s="11"/>
      <c r="T101" s="11"/>
      <c r="U101" s="11"/>
      <c r="V101" s="13"/>
      <c r="W101" s="7"/>
      <c r="X101" s="7"/>
      <c r="Y101" s="7"/>
      <c r="Z101" s="7"/>
      <c r="AA101" s="7"/>
      <c r="AB101" s="7"/>
      <c r="AC101" s="7"/>
      <c r="AD101" s="7"/>
      <c r="AE101" s="7"/>
    </row>
    <row r="102" spans="1:31" x14ac:dyDescent="0.25">
      <c r="A102" s="7"/>
      <c r="B102" s="7"/>
      <c r="C102" s="7"/>
      <c r="D102" s="7"/>
      <c r="E102" s="7"/>
      <c r="F102" s="7"/>
      <c r="G102" s="7"/>
      <c r="H102" s="7"/>
      <c r="I102" s="7"/>
      <c r="J102" s="7"/>
      <c r="K102" s="11"/>
      <c r="L102" s="11"/>
      <c r="M102" s="11"/>
      <c r="N102" s="11"/>
      <c r="O102" s="11"/>
      <c r="P102" s="11"/>
      <c r="Q102" s="16"/>
      <c r="R102" s="11"/>
      <c r="S102" s="11"/>
      <c r="T102" s="11"/>
      <c r="U102" s="11"/>
      <c r="V102" s="13"/>
      <c r="W102" s="7"/>
      <c r="X102" s="7"/>
      <c r="Y102" s="7"/>
      <c r="Z102" s="7"/>
      <c r="AA102" s="7"/>
      <c r="AB102" s="7"/>
      <c r="AC102" s="7"/>
      <c r="AD102" s="7"/>
      <c r="AE102" s="7"/>
    </row>
    <row r="103" spans="1:31" x14ac:dyDescent="0.25">
      <c r="A103" s="7"/>
      <c r="B103" s="7"/>
      <c r="C103" s="7"/>
      <c r="D103" s="7"/>
      <c r="E103" s="7"/>
      <c r="F103" s="7"/>
      <c r="G103" s="7"/>
      <c r="H103" s="7"/>
      <c r="I103" s="7"/>
      <c r="J103" s="7"/>
      <c r="K103" s="11"/>
      <c r="L103" s="11"/>
      <c r="M103" s="11"/>
      <c r="N103" s="11"/>
      <c r="O103" s="11"/>
      <c r="P103" s="11"/>
      <c r="Q103" s="16"/>
      <c r="R103" s="11"/>
      <c r="S103" s="11"/>
      <c r="T103" s="11"/>
      <c r="U103" s="11"/>
      <c r="V103" s="13"/>
      <c r="W103" s="7"/>
      <c r="X103" s="7"/>
      <c r="Y103" s="7"/>
      <c r="Z103" s="7"/>
      <c r="AA103" s="7"/>
      <c r="AB103" s="7"/>
      <c r="AC103" s="7"/>
      <c r="AD103" s="7"/>
      <c r="AE103" s="7"/>
    </row>
    <row r="104" spans="1:31" x14ac:dyDescent="0.25">
      <c r="A104" s="7"/>
      <c r="B104" s="7"/>
      <c r="C104" s="7"/>
      <c r="D104" s="7"/>
      <c r="E104" s="7"/>
      <c r="F104" s="7"/>
      <c r="G104" s="7"/>
      <c r="H104" s="7"/>
      <c r="I104" s="7"/>
      <c r="J104" s="7"/>
      <c r="K104" s="11"/>
      <c r="L104" s="11"/>
      <c r="M104" s="11"/>
      <c r="N104" s="11"/>
      <c r="O104" s="11"/>
      <c r="P104" s="11"/>
      <c r="Q104" s="16"/>
      <c r="R104" s="11"/>
      <c r="S104" s="11"/>
      <c r="T104" s="11"/>
      <c r="U104" s="11"/>
      <c r="V104" s="13"/>
      <c r="W104" s="7"/>
      <c r="X104" s="7"/>
      <c r="Y104" s="7"/>
      <c r="Z104" s="7"/>
      <c r="AA104" s="7"/>
      <c r="AB104" s="7"/>
      <c r="AC104" s="7"/>
      <c r="AD104" s="7"/>
      <c r="AE104" s="7"/>
    </row>
    <row r="105" spans="1:31" x14ac:dyDescent="0.25">
      <c r="A105" s="7"/>
      <c r="B105" s="7"/>
      <c r="C105" s="7"/>
      <c r="D105" s="7"/>
      <c r="E105" s="7"/>
      <c r="F105" s="7"/>
      <c r="G105" s="7"/>
      <c r="H105" s="7"/>
      <c r="I105" s="7"/>
      <c r="J105" s="7"/>
      <c r="K105" s="11"/>
      <c r="L105" s="11"/>
      <c r="M105" s="11"/>
      <c r="N105" s="11"/>
      <c r="O105" s="11"/>
      <c r="P105" s="11"/>
      <c r="Q105" s="16"/>
      <c r="R105" s="11"/>
      <c r="S105" s="11"/>
      <c r="T105" s="11"/>
      <c r="U105" s="11"/>
      <c r="V105" s="13"/>
      <c r="W105" s="7"/>
      <c r="X105" s="7"/>
      <c r="Y105" s="7"/>
      <c r="Z105" s="7"/>
      <c r="AA105" s="7"/>
      <c r="AB105" s="7"/>
      <c r="AC105" s="7"/>
      <c r="AD105" s="7"/>
      <c r="AE105" s="7"/>
    </row>
    <row r="106" spans="1:31" x14ac:dyDescent="0.25">
      <c r="A106" s="7"/>
      <c r="B106" s="7"/>
      <c r="C106" s="7"/>
      <c r="D106" s="7"/>
      <c r="E106" s="7"/>
      <c r="F106" s="7"/>
      <c r="G106" s="7"/>
      <c r="H106" s="7"/>
      <c r="I106" s="7"/>
      <c r="J106" s="7"/>
      <c r="K106" s="11"/>
      <c r="L106" s="11"/>
      <c r="M106" s="11"/>
      <c r="N106" s="11"/>
      <c r="O106" s="11"/>
      <c r="P106" s="11"/>
      <c r="Q106" s="16"/>
      <c r="R106" s="11"/>
      <c r="S106" s="11"/>
      <c r="T106" s="11"/>
      <c r="U106" s="11"/>
      <c r="V106" s="13"/>
      <c r="W106" s="7"/>
      <c r="X106" s="7"/>
      <c r="Y106" s="7"/>
      <c r="Z106" s="7"/>
      <c r="AA106" s="7"/>
      <c r="AB106" s="7"/>
      <c r="AC106" s="7"/>
      <c r="AD106" s="7"/>
      <c r="AE106" s="7"/>
    </row>
    <row r="107" spans="1:31" x14ac:dyDescent="0.25">
      <c r="A107" s="7"/>
      <c r="B107" s="7"/>
      <c r="C107" s="7"/>
      <c r="D107" s="7"/>
      <c r="E107" s="7"/>
      <c r="F107" s="7"/>
      <c r="G107" s="7"/>
      <c r="H107" s="7"/>
      <c r="I107" s="7"/>
      <c r="J107" s="7"/>
      <c r="K107" s="11"/>
      <c r="L107" s="11"/>
      <c r="M107" s="11"/>
      <c r="N107" s="11"/>
      <c r="O107" s="11"/>
      <c r="P107" s="11"/>
      <c r="Q107" s="16"/>
      <c r="R107" s="11"/>
      <c r="S107" s="11"/>
      <c r="T107" s="11"/>
      <c r="U107" s="11"/>
      <c r="V107" s="13"/>
      <c r="W107" s="7"/>
      <c r="X107" s="7"/>
      <c r="Y107" s="7"/>
      <c r="Z107" s="7"/>
      <c r="AA107" s="7"/>
      <c r="AB107" s="7"/>
      <c r="AC107" s="7"/>
      <c r="AD107" s="7"/>
      <c r="AE107" s="7"/>
    </row>
    <row r="108" spans="1:31" x14ac:dyDescent="0.25">
      <c r="A108" s="7"/>
      <c r="B108" s="7"/>
      <c r="C108" s="7"/>
      <c r="D108" s="7"/>
      <c r="E108" s="7"/>
      <c r="F108" s="7"/>
      <c r="G108" s="7"/>
      <c r="H108" s="7"/>
      <c r="I108" s="7"/>
      <c r="J108" s="7"/>
      <c r="K108" s="11"/>
      <c r="L108" s="11"/>
      <c r="M108" s="11"/>
      <c r="N108" s="11"/>
      <c r="O108" s="11"/>
      <c r="P108" s="11"/>
      <c r="Q108" s="16"/>
      <c r="R108" s="11"/>
      <c r="S108" s="11"/>
      <c r="T108" s="11"/>
      <c r="U108" s="11"/>
      <c r="V108" s="13"/>
      <c r="W108" s="7"/>
      <c r="X108" s="7"/>
      <c r="Y108" s="7"/>
      <c r="Z108" s="7"/>
      <c r="AA108" s="7"/>
      <c r="AB108" s="7"/>
      <c r="AC108" s="7"/>
      <c r="AD108" s="7"/>
      <c r="AE108" s="7"/>
    </row>
    <row r="109" spans="1:31" x14ac:dyDescent="0.25">
      <c r="A109" s="7"/>
      <c r="B109" s="7"/>
      <c r="C109" s="7"/>
      <c r="D109" s="7"/>
      <c r="E109" s="7"/>
      <c r="F109" s="7"/>
      <c r="G109" s="7"/>
      <c r="H109" s="7"/>
      <c r="I109" s="7"/>
      <c r="J109" s="7"/>
      <c r="K109" s="11"/>
      <c r="L109" s="11"/>
      <c r="M109" s="11"/>
      <c r="N109" s="11"/>
      <c r="O109" s="11"/>
      <c r="P109" s="11"/>
      <c r="Q109" s="16"/>
      <c r="R109" s="11"/>
      <c r="S109" s="11"/>
      <c r="T109" s="11"/>
      <c r="U109" s="11"/>
      <c r="V109" s="13"/>
      <c r="W109" s="7"/>
      <c r="X109" s="7"/>
      <c r="Y109" s="7"/>
      <c r="Z109" s="7"/>
      <c r="AA109" s="7"/>
      <c r="AB109" s="7"/>
      <c r="AC109" s="7"/>
      <c r="AD109" s="7"/>
      <c r="AE109" s="7"/>
    </row>
    <row r="110" spans="1:31" x14ac:dyDescent="0.25">
      <c r="A110" s="7"/>
      <c r="B110" s="7"/>
      <c r="C110" s="7"/>
      <c r="D110" s="7"/>
      <c r="E110" s="7"/>
      <c r="F110" s="7"/>
      <c r="G110" s="7"/>
      <c r="H110" s="7"/>
      <c r="I110" s="7"/>
      <c r="J110" s="7"/>
      <c r="K110" s="11"/>
      <c r="L110" s="11"/>
      <c r="M110" s="11"/>
      <c r="N110" s="11"/>
      <c r="O110" s="11"/>
      <c r="P110" s="11"/>
      <c r="Q110" s="16"/>
      <c r="R110" s="11"/>
      <c r="S110" s="11"/>
      <c r="T110" s="11"/>
      <c r="U110" s="11"/>
      <c r="V110" s="13"/>
      <c r="W110" s="7"/>
      <c r="X110" s="7"/>
      <c r="Y110" s="7"/>
      <c r="Z110" s="7"/>
      <c r="AA110" s="7"/>
      <c r="AB110" s="7"/>
      <c r="AC110" s="7"/>
      <c r="AD110" s="7"/>
      <c r="AE110" s="7"/>
    </row>
    <row r="111" spans="1:31" x14ac:dyDescent="0.25">
      <c r="A111" s="7"/>
      <c r="B111" s="7"/>
      <c r="C111" s="7"/>
      <c r="D111" s="7"/>
      <c r="E111" s="7"/>
      <c r="F111" s="7"/>
      <c r="G111" s="7"/>
      <c r="H111" s="7"/>
      <c r="I111" s="7"/>
      <c r="J111" s="7"/>
      <c r="K111" s="11"/>
      <c r="L111" s="11"/>
      <c r="M111" s="11"/>
      <c r="N111" s="11"/>
      <c r="O111" s="11"/>
      <c r="P111" s="11"/>
      <c r="Q111" s="16"/>
      <c r="R111" s="11"/>
      <c r="S111" s="11"/>
      <c r="T111" s="11"/>
      <c r="U111" s="11"/>
      <c r="V111" s="13"/>
      <c r="W111" s="7"/>
      <c r="X111" s="7"/>
      <c r="Y111" s="7"/>
      <c r="Z111" s="7"/>
      <c r="AA111" s="7"/>
      <c r="AB111" s="7"/>
      <c r="AC111" s="7"/>
      <c r="AD111" s="7"/>
      <c r="AE111" s="7"/>
    </row>
    <row r="112" spans="1:31" x14ac:dyDescent="0.25">
      <c r="A112" s="7"/>
      <c r="B112" s="7"/>
      <c r="C112" s="7"/>
      <c r="D112" s="7"/>
      <c r="E112" s="7"/>
      <c r="F112" s="7"/>
      <c r="G112" s="7"/>
      <c r="H112" s="7"/>
      <c r="I112" s="7"/>
      <c r="J112" s="7"/>
      <c r="K112" s="11"/>
      <c r="L112" s="11"/>
      <c r="M112" s="11"/>
      <c r="N112" s="11"/>
      <c r="O112" s="11"/>
      <c r="P112" s="11"/>
      <c r="Q112" s="16"/>
      <c r="R112" s="11"/>
      <c r="S112" s="11"/>
      <c r="T112" s="11"/>
      <c r="U112" s="11"/>
      <c r="V112" s="13"/>
      <c r="W112" s="7"/>
      <c r="X112" s="7"/>
      <c r="Y112" s="7"/>
      <c r="Z112" s="7"/>
      <c r="AA112" s="7"/>
      <c r="AB112" s="7"/>
      <c r="AC112" s="7"/>
      <c r="AD112" s="7"/>
      <c r="AE112" s="7"/>
    </row>
    <row r="113" spans="1:31" x14ac:dyDescent="0.25">
      <c r="A113" s="7"/>
      <c r="B113" s="7"/>
      <c r="C113" s="7"/>
      <c r="D113" s="7"/>
      <c r="E113" s="7"/>
      <c r="F113" s="7"/>
      <c r="G113" s="7"/>
      <c r="H113" s="7"/>
      <c r="I113" s="7"/>
      <c r="J113" s="7"/>
      <c r="K113" s="11"/>
      <c r="L113" s="11"/>
      <c r="M113" s="11"/>
      <c r="N113" s="11"/>
      <c r="O113" s="11"/>
      <c r="P113" s="11"/>
      <c r="Q113" s="16"/>
      <c r="R113" s="11"/>
      <c r="S113" s="11"/>
      <c r="T113" s="11"/>
      <c r="U113" s="11"/>
      <c r="V113" s="13"/>
      <c r="W113" s="7"/>
      <c r="X113" s="7"/>
      <c r="Y113" s="7"/>
      <c r="Z113" s="7"/>
      <c r="AA113" s="7"/>
      <c r="AB113" s="7"/>
      <c r="AC113" s="7"/>
      <c r="AD113" s="7"/>
      <c r="AE113" s="7"/>
    </row>
    <row r="114" spans="1:31" x14ac:dyDescent="0.25">
      <c r="A114" s="7"/>
      <c r="B114" s="7"/>
      <c r="C114" s="7"/>
      <c r="D114" s="7"/>
      <c r="E114" s="7"/>
      <c r="F114" s="7"/>
      <c r="G114" s="7"/>
      <c r="H114" s="7"/>
      <c r="I114" s="7"/>
      <c r="J114" s="7"/>
      <c r="K114" s="11"/>
      <c r="L114" s="11"/>
      <c r="M114" s="11"/>
      <c r="N114" s="11"/>
      <c r="O114" s="11"/>
      <c r="P114" s="11"/>
      <c r="Q114" s="16"/>
      <c r="R114" s="11"/>
      <c r="S114" s="11"/>
      <c r="T114" s="11"/>
      <c r="U114" s="11"/>
      <c r="V114" s="13"/>
      <c r="W114" s="7"/>
      <c r="X114" s="7"/>
      <c r="Y114" s="7"/>
      <c r="Z114" s="7"/>
      <c r="AA114" s="7"/>
      <c r="AB114" s="7"/>
      <c r="AC114" s="7"/>
      <c r="AD114" s="7"/>
      <c r="AE114" s="7"/>
    </row>
    <row r="115" spans="1:31" x14ac:dyDescent="0.25">
      <c r="A115" s="7"/>
      <c r="B115" s="7"/>
      <c r="C115" s="7"/>
      <c r="D115" s="7"/>
      <c r="E115" s="7"/>
      <c r="F115" s="7"/>
      <c r="G115" s="7"/>
      <c r="H115" s="7"/>
      <c r="I115" s="7"/>
      <c r="J115" s="7"/>
      <c r="K115" s="11"/>
      <c r="L115" s="11"/>
      <c r="M115" s="11"/>
      <c r="N115" s="11"/>
      <c r="O115" s="11"/>
      <c r="P115" s="11"/>
      <c r="Q115" s="16"/>
      <c r="R115" s="11"/>
      <c r="S115" s="11"/>
      <c r="T115" s="11"/>
      <c r="U115" s="11"/>
      <c r="V115" s="13"/>
      <c r="W115" s="7"/>
      <c r="X115" s="7"/>
      <c r="Y115" s="7"/>
      <c r="Z115" s="7"/>
      <c r="AA115" s="7"/>
      <c r="AB115" s="7"/>
      <c r="AC115" s="7"/>
      <c r="AD115" s="7"/>
      <c r="AE115" s="7"/>
    </row>
    <row r="116" spans="1:31" x14ac:dyDescent="0.25">
      <c r="A116" s="7"/>
      <c r="B116" s="7"/>
      <c r="C116" s="7"/>
      <c r="D116" s="7"/>
      <c r="E116" s="7"/>
      <c r="F116" s="7"/>
      <c r="G116" s="7"/>
      <c r="H116" s="7"/>
      <c r="I116" s="7"/>
      <c r="J116" s="7"/>
      <c r="K116" s="11"/>
      <c r="L116" s="11"/>
      <c r="M116" s="11"/>
      <c r="N116" s="11"/>
      <c r="O116" s="11"/>
      <c r="P116" s="11"/>
      <c r="Q116" s="16"/>
      <c r="R116" s="11"/>
      <c r="S116" s="11"/>
      <c r="T116" s="11"/>
      <c r="U116" s="11"/>
      <c r="V116" s="13"/>
      <c r="W116" s="7"/>
      <c r="X116" s="7"/>
      <c r="Y116" s="7"/>
      <c r="Z116" s="7"/>
      <c r="AA116" s="7"/>
      <c r="AB116" s="7"/>
      <c r="AC116" s="7"/>
      <c r="AD116" s="7"/>
      <c r="AE116" s="7"/>
    </row>
    <row r="117" spans="1:31" x14ac:dyDescent="0.25">
      <c r="A117" s="7"/>
      <c r="B117" s="7"/>
      <c r="C117" s="7"/>
      <c r="D117" s="7"/>
      <c r="E117" s="7"/>
      <c r="F117" s="7"/>
      <c r="G117" s="7"/>
      <c r="H117" s="7"/>
      <c r="I117" s="7"/>
      <c r="J117" s="7"/>
      <c r="K117" s="11"/>
      <c r="L117" s="11"/>
      <c r="M117" s="11"/>
      <c r="N117" s="11"/>
      <c r="O117" s="11"/>
      <c r="P117" s="11"/>
      <c r="Q117" s="16"/>
      <c r="R117" s="11"/>
      <c r="S117" s="11"/>
      <c r="T117" s="11"/>
      <c r="U117" s="11"/>
      <c r="V117" s="13"/>
      <c r="W117" s="7"/>
      <c r="X117" s="7"/>
      <c r="Y117" s="7"/>
      <c r="Z117" s="7"/>
      <c r="AA117" s="7"/>
      <c r="AB117" s="7"/>
      <c r="AC117" s="7"/>
      <c r="AD117" s="7"/>
      <c r="AE117" s="7"/>
    </row>
    <row r="118" spans="1:31" x14ac:dyDescent="0.25">
      <c r="A118" s="7"/>
      <c r="B118" s="7"/>
      <c r="C118" s="7"/>
      <c r="D118" s="7"/>
      <c r="E118" s="7"/>
      <c r="F118" s="7"/>
      <c r="G118" s="7"/>
      <c r="H118" s="7"/>
      <c r="I118" s="7"/>
      <c r="J118" s="7"/>
      <c r="K118" s="11"/>
      <c r="L118" s="11"/>
      <c r="M118" s="11"/>
      <c r="N118" s="11"/>
      <c r="O118" s="11"/>
      <c r="P118" s="11"/>
      <c r="Q118" s="16"/>
      <c r="R118" s="11"/>
      <c r="S118" s="11"/>
      <c r="T118" s="11"/>
      <c r="U118" s="11"/>
      <c r="V118" s="13"/>
      <c r="W118" s="7"/>
      <c r="X118" s="7"/>
      <c r="Y118" s="7"/>
      <c r="Z118" s="7"/>
      <c r="AA118" s="7"/>
      <c r="AB118" s="7"/>
      <c r="AC118" s="7"/>
      <c r="AD118" s="7"/>
      <c r="AE118" s="7"/>
    </row>
    <row r="119" spans="1:31" x14ac:dyDescent="0.25">
      <c r="A119" s="7"/>
      <c r="B119" s="7"/>
      <c r="C119" s="7"/>
      <c r="D119" s="7"/>
      <c r="E119" s="7"/>
      <c r="F119" s="7"/>
      <c r="G119" s="7"/>
      <c r="H119" s="7"/>
      <c r="I119" s="7"/>
      <c r="J119" s="7"/>
      <c r="K119" s="11"/>
      <c r="L119" s="11"/>
      <c r="M119" s="11"/>
      <c r="N119" s="11"/>
      <c r="O119" s="11"/>
      <c r="P119" s="11"/>
      <c r="Q119" s="16"/>
      <c r="R119" s="11"/>
      <c r="S119" s="11"/>
      <c r="T119" s="11"/>
      <c r="U119" s="11"/>
      <c r="V119" s="13"/>
      <c r="W119" s="7"/>
      <c r="X119" s="7"/>
      <c r="Y119" s="7"/>
      <c r="Z119" s="7"/>
      <c r="AA119" s="7"/>
      <c r="AB119" s="7"/>
      <c r="AC119" s="7"/>
      <c r="AD119" s="7"/>
      <c r="AE119" s="7"/>
    </row>
    <row r="120" spans="1:31" x14ac:dyDescent="0.25">
      <c r="A120" s="7"/>
      <c r="B120" s="7"/>
      <c r="C120" s="7"/>
      <c r="D120" s="7"/>
      <c r="E120" s="7"/>
      <c r="F120" s="7"/>
      <c r="G120" s="7"/>
      <c r="H120" s="7"/>
      <c r="I120" s="7"/>
      <c r="J120" s="7"/>
      <c r="K120" s="11"/>
      <c r="L120" s="11"/>
      <c r="M120" s="11"/>
      <c r="N120" s="11"/>
      <c r="O120" s="11"/>
      <c r="P120" s="11"/>
      <c r="Q120" s="16"/>
      <c r="R120" s="11"/>
      <c r="S120" s="11"/>
      <c r="T120" s="11"/>
      <c r="U120" s="11"/>
      <c r="V120" s="13"/>
      <c r="W120" s="7"/>
      <c r="X120" s="7"/>
      <c r="Y120" s="7"/>
      <c r="Z120" s="7"/>
      <c r="AA120" s="7"/>
      <c r="AB120" s="7"/>
      <c r="AC120" s="7"/>
      <c r="AD120" s="7"/>
      <c r="AE120" s="7"/>
    </row>
    <row r="121" spans="1:31" x14ac:dyDescent="0.25">
      <c r="A121" s="7"/>
      <c r="B121" s="7"/>
      <c r="C121" s="7"/>
      <c r="D121" s="7"/>
      <c r="E121" s="7"/>
      <c r="F121" s="7"/>
      <c r="G121" s="7"/>
      <c r="H121" s="7"/>
      <c r="I121" s="7"/>
      <c r="J121" s="7"/>
      <c r="K121" s="11"/>
      <c r="L121" s="11"/>
      <c r="M121" s="11"/>
      <c r="N121" s="11"/>
      <c r="O121" s="11"/>
      <c r="P121" s="11"/>
      <c r="Q121" s="16"/>
      <c r="R121" s="11"/>
      <c r="S121" s="11"/>
      <c r="T121" s="11"/>
      <c r="U121" s="11"/>
      <c r="V121" s="13"/>
      <c r="W121" s="7"/>
      <c r="X121" s="7"/>
      <c r="Y121" s="7"/>
      <c r="Z121" s="7"/>
      <c r="AA121" s="7"/>
      <c r="AB121" s="7"/>
      <c r="AC121" s="7"/>
      <c r="AD121" s="7"/>
      <c r="AE121" s="7"/>
    </row>
    <row r="122" spans="1:31" x14ac:dyDescent="0.25">
      <c r="A122" s="7"/>
      <c r="B122" s="7"/>
      <c r="C122" s="7"/>
      <c r="D122" s="7"/>
      <c r="E122" s="7"/>
      <c r="F122" s="7"/>
      <c r="G122" s="7"/>
      <c r="H122" s="7"/>
      <c r="I122" s="7"/>
      <c r="J122" s="7"/>
      <c r="K122" s="11"/>
      <c r="L122" s="11"/>
      <c r="M122" s="11"/>
      <c r="N122" s="11"/>
      <c r="O122" s="11"/>
      <c r="P122" s="11"/>
      <c r="Q122" s="16"/>
      <c r="R122" s="11"/>
      <c r="S122" s="11"/>
      <c r="T122" s="11"/>
      <c r="U122" s="11"/>
      <c r="V122" s="13"/>
      <c r="W122" s="7"/>
      <c r="X122" s="7"/>
      <c r="Y122" s="7"/>
      <c r="Z122" s="7"/>
      <c r="AA122" s="7"/>
      <c r="AB122" s="7"/>
      <c r="AC122" s="7"/>
      <c r="AD122" s="7"/>
      <c r="AE122" s="7"/>
    </row>
    <row r="123" spans="1:31" x14ac:dyDescent="0.25">
      <c r="A123" s="7"/>
      <c r="B123" s="7"/>
      <c r="C123" s="7"/>
      <c r="D123" s="7"/>
      <c r="E123" s="7"/>
      <c r="F123" s="7"/>
      <c r="G123" s="7"/>
      <c r="H123" s="7"/>
      <c r="I123" s="7"/>
      <c r="J123" s="7"/>
      <c r="K123" s="11"/>
      <c r="L123" s="11"/>
      <c r="M123" s="11"/>
      <c r="N123" s="11"/>
      <c r="O123" s="11"/>
      <c r="P123" s="11"/>
      <c r="Q123" s="16"/>
      <c r="R123" s="11"/>
      <c r="S123" s="11"/>
      <c r="T123" s="11"/>
      <c r="U123" s="11"/>
      <c r="V123" s="13"/>
      <c r="W123" s="7"/>
      <c r="X123" s="7"/>
      <c r="Y123" s="7"/>
      <c r="Z123" s="7"/>
      <c r="AA123" s="7"/>
      <c r="AB123" s="7"/>
      <c r="AC123" s="7"/>
      <c r="AD123" s="7"/>
      <c r="AE123" s="7"/>
    </row>
    <row r="124" spans="1:31" x14ac:dyDescent="0.25">
      <c r="A124" s="7"/>
      <c r="B124" s="7"/>
      <c r="C124" s="7"/>
      <c r="D124" s="7"/>
      <c r="E124" s="7"/>
      <c r="F124" s="7"/>
      <c r="G124" s="7"/>
      <c r="H124" s="7"/>
      <c r="I124" s="7"/>
      <c r="J124" s="7"/>
      <c r="K124" s="11"/>
      <c r="L124" s="11"/>
      <c r="M124" s="11"/>
      <c r="N124" s="11"/>
      <c r="O124" s="11"/>
      <c r="P124" s="11"/>
      <c r="Q124" s="16"/>
      <c r="R124" s="11"/>
      <c r="S124" s="11"/>
      <c r="T124" s="11"/>
      <c r="U124" s="11"/>
      <c r="V124" s="13"/>
      <c r="W124" s="7"/>
      <c r="X124" s="7"/>
      <c r="Y124" s="7"/>
      <c r="Z124" s="7"/>
      <c r="AA124" s="7"/>
      <c r="AB124" s="7"/>
      <c r="AC124" s="7"/>
      <c r="AD124" s="7"/>
      <c r="AE124" s="7"/>
    </row>
    <row r="125" spans="1:31" x14ac:dyDescent="0.25">
      <c r="A125" s="7"/>
      <c r="B125" s="7"/>
      <c r="C125" s="7"/>
      <c r="D125" s="7"/>
      <c r="E125" s="7"/>
      <c r="F125" s="7"/>
      <c r="G125" s="7"/>
      <c r="H125" s="7"/>
      <c r="I125" s="7"/>
      <c r="J125" s="7"/>
      <c r="K125" s="11"/>
      <c r="L125" s="11"/>
      <c r="M125" s="11"/>
      <c r="N125" s="11"/>
      <c r="O125" s="11"/>
      <c r="P125" s="11"/>
      <c r="Q125" s="16"/>
      <c r="R125" s="11"/>
      <c r="S125" s="11"/>
      <c r="T125" s="11"/>
      <c r="U125" s="11"/>
      <c r="V125" s="13"/>
      <c r="W125" s="7"/>
      <c r="X125" s="7"/>
      <c r="Y125" s="7"/>
      <c r="Z125" s="7"/>
      <c r="AA125" s="7"/>
      <c r="AB125" s="7"/>
      <c r="AC125" s="7"/>
      <c r="AD125" s="7"/>
      <c r="AE125" s="7"/>
    </row>
    <row r="126" spans="1:31" x14ac:dyDescent="0.25">
      <c r="A126" s="7"/>
      <c r="B126" s="7"/>
      <c r="C126" s="7"/>
      <c r="D126" s="7"/>
      <c r="E126" s="7"/>
      <c r="F126" s="7"/>
      <c r="G126" s="7"/>
      <c r="H126" s="7"/>
      <c r="I126" s="7"/>
      <c r="J126" s="7"/>
      <c r="K126" s="11"/>
      <c r="L126" s="11"/>
      <c r="M126" s="11"/>
      <c r="N126" s="11"/>
      <c r="O126" s="11"/>
      <c r="P126" s="11"/>
      <c r="Q126" s="16"/>
      <c r="R126" s="11"/>
      <c r="S126" s="11"/>
      <c r="T126" s="11"/>
      <c r="U126" s="11"/>
      <c r="V126" s="13"/>
      <c r="W126" s="7"/>
      <c r="X126" s="7"/>
      <c r="Y126" s="7"/>
      <c r="Z126" s="7"/>
      <c r="AA126" s="7"/>
      <c r="AB126" s="7"/>
      <c r="AC126" s="7"/>
      <c r="AD126" s="7"/>
      <c r="AE126" s="7"/>
    </row>
    <row r="127" spans="1:31" x14ac:dyDescent="0.25">
      <c r="A127" s="7"/>
      <c r="B127" s="7"/>
      <c r="C127" s="7"/>
      <c r="D127" s="7"/>
      <c r="E127" s="7"/>
      <c r="F127" s="7"/>
      <c r="G127" s="7"/>
      <c r="H127" s="7"/>
      <c r="I127" s="7"/>
      <c r="J127" s="7"/>
      <c r="K127" s="11"/>
      <c r="L127" s="11"/>
      <c r="M127" s="11"/>
      <c r="N127" s="11"/>
      <c r="O127" s="11"/>
      <c r="P127" s="11"/>
      <c r="Q127" s="16"/>
      <c r="R127" s="11"/>
      <c r="S127" s="11"/>
      <c r="T127" s="11"/>
      <c r="U127" s="11"/>
      <c r="V127" s="13"/>
      <c r="W127" s="7"/>
      <c r="X127" s="7"/>
      <c r="Y127" s="7"/>
      <c r="Z127" s="7"/>
      <c r="AA127" s="7"/>
      <c r="AB127" s="7"/>
      <c r="AC127" s="7"/>
      <c r="AD127" s="7"/>
      <c r="AE127" s="7"/>
    </row>
    <row r="128" spans="1:31" x14ac:dyDescent="0.25">
      <c r="A128" s="7"/>
      <c r="B128" s="7"/>
      <c r="C128" s="7"/>
      <c r="D128" s="7"/>
      <c r="E128" s="7"/>
      <c r="F128" s="7"/>
      <c r="G128" s="7"/>
      <c r="H128" s="7"/>
      <c r="I128" s="7"/>
      <c r="J128" s="7"/>
      <c r="K128" s="11"/>
      <c r="L128" s="11"/>
      <c r="M128" s="11"/>
      <c r="N128" s="11"/>
      <c r="O128" s="11"/>
      <c r="P128" s="11"/>
      <c r="Q128" s="16"/>
      <c r="R128" s="11"/>
      <c r="S128" s="11"/>
      <c r="T128" s="11"/>
      <c r="U128" s="11"/>
      <c r="V128" s="13"/>
      <c r="W128" s="7"/>
      <c r="X128" s="7"/>
      <c r="Y128" s="7"/>
      <c r="Z128" s="7"/>
      <c r="AA128" s="7"/>
      <c r="AB128" s="7"/>
      <c r="AC128" s="7"/>
      <c r="AD128" s="7"/>
      <c r="AE128" s="7"/>
    </row>
    <row r="129" spans="1:31" x14ac:dyDescent="0.25">
      <c r="A129" s="7"/>
      <c r="B129" s="7"/>
      <c r="C129" s="7"/>
      <c r="D129" s="7"/>
      <c r="E129" s="7"/>
      <c r="F129" s="7"/>
      <c r="G129" s="7"/>
      <c r="H129" s="7"/>
      <c r="I129" s="7"/>
      <c r="J129" s="7"/>
      <c r="K129" s="11"/>
      <c r="L129" s="11"/>
      <c r="M129" s="11"/>
      <c r="N129" s="11"/>
      <c r="O129" s="11"/>
      <c r="P129" s="11"/>
      <c r="Q129" s="16"/>
      <c r="R129" s="11"/>
      <c r="S129" s="11"/>
      <c r="T129" s="11"/>
      <c r="U129" s="11"/>
      <c r="V129" s="13"/>
      <c r="W129" s="7"/>
      <c r="X129" s="7"/>
      <c r="Y129" s="7"/>
      <c r="Z129" s="7"/>
      <c r="AA129" s="7"/>
      <c r="AB129" s="7"/>
      <c r="AC129" s="7"/>
      <c r="AD129" s="7"/>
      <c r="AE129" s="7"/>
    </row>
    <row r="130" spans="1:31" x14ac:dyDescent="0.25">
      <c r="A130" s="7"/>
      <c r="B130" s="7"/>
      <c r="C130" s="7"/>
      <c r="D130" s="7"/>
      <c r="E130" s="7"/>
      <c r="F130" s="7"/>
      <c r="G130" s="7"/>
      <c r="H130" s="7"/>
      <c r="I130" s="7"/>
      <c r="J130" s="7"/>
      <c r="K130" s="11"/>
      <c r="L130" s="11"/>
      <c r="M130" s="11"/>
      <c r="N130" s="11"/>
      <c r="O130" s="11"/>
      <c r="P130" s="11"/>
      <c r="Q130" s="16"/>
      <c r="R130" s="11"/>
      <c r="S130" s="11"/>
      <c r="T130" s="11"/>
      <c r="U130" s="11"/>
      <c r="V130" s="13"/>
      <c r="W130" s="7"/>
      <c r="X130" s="7"/>
      <c r="Y130" s="7"/>
      <c r="Z130" s="7"/>
      <c r="AA130" s="7"/>
      <c r="AB130" s="7"/>
      <c r="AC130" s="7"/>
      <c r="AD130" s="7"/>
      <c r="AE130" s="7"/>
    </row>
    <row r="131" spans="1:31" x14ac:dyDescent="0.25">
      <c r="A131" s="7"/>
      <c r="B131" s="7"/>
      <c r="C131" s="7"/>
      <c r="D131" s="7"/>
      <c r="E131" s="7"/>
      <c r="F131" s="7"/>
      <c r="G131" s="7"/>
      <c r="H131" s="7"/>
      <c r="I131" s="7"/>
      <c r="J131" s="7"/>
      <c r="K131" s="11"/>
      <c r="L131" s="11"/>
      <c r="M131" s="11"/>
      <c r="N131" s="11"/>
      <c r="O131" s="11"/>
      <c r="P131" s="11"/>
      <c r="Q131" s="16"/>
      <c r="R131" s="11"/>
      <c r="S131" s="11"/>
      <c r="T131" s="11"/>
      <c r="U131" s="11"/>
      <c r="V131" s="13"/>
      <c r="W131" s="7"/>
      <c r="X131" s="7"/>
      <c r="Y131" s="7"/>
      <c r="Z131" s="7"/>
      <c r="AA131" s="7"/>
      <c r="AB131" s="7"/>
      <c r="AC131" s="7"/>
      <c r="AD131" s="7"/>
      <c r="AE131" s="7"/>
    </row>
    <row r="132" spans="1:31" x14ac:dyDescent="0.25">
      <c r="A132" s="7"/>
      <c r="B132" s="7"/>
      <c r="C132" s="7"/>
      <c r="D132" s="7"/>
      <c r="E132" s="7"/>
      <c r="F132" s="7"/>
      <c r="G132" s="7"/>
      <c r="H132" s="7"/>
      <c r="I132" s="7"/>
      <c r="J132" s="7"/>
      <c r="K132" s="11"/>
      <c r="L132" s="11"/>
      <c r="M132" s="11"/>
      <c r="N132" s="11"/>
      <c r="O132" s="11"/>
      <c r="P132" s="11"/>
      <c r="Q132" s="16"/>
      <c r="R132" s="11"/>
      <c r="S132" s="11"/>
      <c r="T132" s="11"/>
      <c r="U132" s="11"/>
      <c r="V132" s="13"/>
      <c r="W132" s="7"/>
      <c r="X132" s="7"/>
      <c r="Y132" s="7"/>
      <c r="Z132" s="7"/>
      <c r="AA132" s="7"/>
      <c r="AB132" s="7"/>
      <c r="AC132" s="7"/>
      <c r="AD132" s="7"/>
      <c r="AE132" s="7"/>
    </row>
    <row r="133" spans="1:31" x14ac:dyDescent="0.25">
      <c r="A133" s="7"/>
      <c r="B133" s="7"/>
      <c r="C133" s="7"/>
      <c r="D133" s="7"/>
      <c r="E133" s="7"/>
      <c r="F133" s="7"/>
      <c r="G133" s="7"/>
      <c r="H133" s="7"/>
      <c r="I133" s="7"/>
      <c r="J133" s="7"/>
      <c r="K133" s="11"/>
      <c r="L133" s="11"/>
      <c r="M133" s="11"/>
      <c r="N133" s="11"/>
      <c r="O133" s="11"/>
      <c r="P133" s="11"/>
      <c r="Q133" s="16"/>
      <c r="R133" s="11"/>
      <c r="S133" s="11"/>
      <c r="T133" s="11"/>
      <c r="U133" s="11"/>
      <c r="V133" s="13"/>
      <c r="W133" s="7"/>
      <c r="X133" s="7"/>
      <c r="Y133" s="7"/>
      <c r="Z133" s="7"/>
      <c r="AA133" s="7"/>
      <c r="AB133" s="7"/>
      <c r="AC133" s="7"/>
      <c r="AD133" s="7"/>
      <c r="AE133" s="7"/>
    </row>
    <row r="134" spans="1:31" x14ac:dyDescent="0.25">
      <c r="A134" s="7"/>
      <c r="B134" s="7"/>
      <c r="C134" s="7"/>
      <c r="D134" s="7"/>
      <c r="E134" s="7"/>
      <c r="F134" s="7"/>
      <c r="G134" s="7"/>
      <c r="H134" s="7"/>
      <c r="I134" s="7"/>
      <c r="J134" s="7"/>
      <c r="K134" s="11"/>
      <c r="L134" s="11"/>
      <c r="M134" s="11"/>
      <c r="N134" s="11"/>
      <c r="O134" s="11"/>
      <c r="P134" s="11"/>
      <c r="Q134" s="16"/>
      <c r="R134" s="11"/>
      <c r="S134" s="11"/>
      <c r="T134" s="11"/>
      <c r="U134" s="11"/>
      <c r="V134" s="13"/>
      <c r="W134" s="7"/>
      <c r="X134" s="7"/>
      <c r="Y134" s="7"/>
      <c r="Z134" s="7"/>
      <c r="AA134" s="7"/>
      <c r="AB134" s="7"/>
      <c r="AC134" s="7"/>
      <c r="AD134" s="7"/>
      <c r="AE134" s="7"/>
    </row>
    <row r="135" spans="1:31" x14ac:dyDescent="0.25">
      <c r="A135" s="7"/>
      <c r="B135" s="7"/>
      <c r="C135" s="7"/>
      <c r="D135" s="7"/>
      <c r="E135" s="7"/>
      <c r="F135" s="7"/>
      <c r="G135" s="7"/>
      <c r="H135" s="7"/>
      <c r="I135" s="7"/>
      <c r="J135" s="7"/>
      <c r="K135" s="11"/>
      <c r="L135" s="11"/>
      <c r="M135" s="11"/>
      <c r="N135" s="11"/>
      <c r="O135" s="11"/>
      <c r="P135" s="11"/>
      <c r="Q135" s="16"/>
      <c r="R135" s="11"/>
      <c r="S135" s="11"/>
      <c r="T135" s="11"/>
      <c r="U135" s="11"/>
      <c r="V135" s="13"/>
      <c r="W135" s="7"/>
      <c r="X135" s="7"/>
      <c r="Y135" s="7"/>
      <c r="Z135" s="7"/>
      <c r="AA135" s="7"/>
      <c r="AB135" s="7"/>
      <c r="AC135" s="7"/>
      <c r="AD135" s="7"/>
      <c r="AE135" s="7"/>
    </row>
    <row r="136" spans="1:31" x14ac:dyDescent="0.25">
      <c r="A136" s="7"/>
      <c r="B136" s="7"/>
      <c r="C136" s="7"/>
      <c r="D136" s="7"/>
      <c r="E136" s="7"/>
      <c r="F136" s="7"/>
      <c r="G136" s="7"/>
      <c r="H136" s="7"/>
      <c r="I136" s="7"/>
      <c r="J136" s="7"/>
      <c r="K136" s="11"/>
      <c r="L136" s="11"/>
      <c r="M136" s="11"/>
      <c r="N136" s="11"/>
      <c r="O136" s="11"/>
      <c r="P136" s="11"/>
      <c r="Q136" s="16"/>
      <c r="R136" s="11"/>
      <c r="S136" s="11"/>
      <c r="T136" s="11"/>
      <c r="U136" s="11"/>
      <c r="V136" s="13"/>
      <c r="W136" s="7"/>
      <c r="X136" s="7"/>
      <c r="Y136" s="7"/>
      <c r="Z136" s="7"/>
      <c r="AA136" s="7"/>
      <c r="AB136" s="7"/>
      <c r="AC136" s="7"/>
      <c r="AD136" s="7"/>
      <c r="AE136" s="7"/>
    </row>
    <row r="137" spans="1:31" x14ac:dyDescent="0.25">
      <c r="A137" s="7"/>
      <c r="B137" s="7"/>
      <c r="C137" s="7"/>
      <c r="D137" s="7"/>
      <c r="E137" s="7"/>
      <c r="F137" s="7"/>
      <c r="G137" s="7"/>
      <c r="H137" s="7"/>
      <c r="I137" s="7"/>
      <c r="J137" s="7"/>
      <c r="K137" s="11"/>
      <c r="L137" s="11"/>
      <c r="M137" s="11"/>
      <c r="N137" s="11"/>
      <c r="O137" s="11"/>
      <c r="P137" s="11"/>
      <c r="Q137" s="16"/>
      <c r="R137" s="11"/>
      <c r="S137" s="11"/>
      <c r="T137" s="11"/>
      <c r="U137" s="11"/>
      <c r="V137" s="13"/>
      <c r="W137" s="7"/>
      <c r="X137" s="7"/>
      <c r="Y137" s="7"/>
      <c r="Z137" s="7"/>
      <c r="AA137" s="7"/>
      <c r="AB137" s="7"/>
      <c r="AC137" s="7"/>
      <c r="AD137" s="7"/>
      <c r="AE137" s="7"/>
    </row>
    <row r="138" spans="1:31" x14ac:dyDescent="0.25">
      <c r="A138" s="7"/>
      <c r="B138" s="7"/>
      <c r="C138" s="7"/>
      <c r="D138" s="7"/>
      <c r="E138" s="7"/>
      <c r="F138" s="7"/>
      <c r="G138" s="7"/>
      <c r="H138" s="7"/>
      <c r="I138" s="7"/>
      <c r="J138" s="7"/>
      <c r="K138" s="11"/>
      <c r="L138" s="11"/>
      <c r="M138" s="11"/>
      <c r="N138" s="11"/>
      <c r="O138" s="11"/>
      <c r="P138" s="11"/>
      <c r="Q138" s="16"/>
      <c r="R138" s="11"/>
      <c r="S138" s="11"/>
      <c r="T138" s="11"/>
      <c r="U138" s="11"/>
      <c r="V138" s="13"/>
      <c r="W138" s="7"/>
      <c r="X138" s="7"/>
      <c r="Y138" s="7"/>
      <c r="Z138" s="7"/>
      <c r="AA138" s="7"/>
      <c r="AB138" s="7"/>
      <c r="AC138" s="7"/>
      <c r="AD138" s="7"/>
      <c r="AE138" s="7"/>
    </row>
    <row r="139" spans="1:31" x14ac:dyDescent="0.25">
      <c r="A139" s="7"/>
      <c r="B139" s="7"/>
      <c r="C139" s="7"/>
      <c r="D139" s="7"/>
      <c r="E139" s="7"/>
      <c r="F139" s="7"/>
      <c r="G139" s="7"/>
      <c r="H139" s="7"/>
      <c r="I139" s="7"/>
      <c r="J139" s="7"/>
      <c r="K139" s="11"/>
      <c r="L139" s="11"/>
      <c r="M139" s="11"/>
      <c r="N139" s="11"/>
      <c r="O139" s="11"/>
      <c r="P139" s="11"/>
      <c r="Q139" s="16"/>
      <c r="R139" s="11"/>
      <c r="S139" s="11"/>
      <c r="T139" s="11"/>
      <c r="U139" s="11"/>
      <c r="V139" s="13"/>
      <c r="W139" s="7"/>
      <c r="X139" s="7"/>
      <c r="Y139" s="7"/>
      <c r="Z139" s="7"/>
      <c r="AA139" s="7"/>
      <c r="AB139" s="7"/>
      <c r="AC139" s="7"/>
      <c r="AD139" s="7"/>
      <c r="AE139" s="7"/>
    </row>
    <row r="140" spans="1:31" x14ac:dyDescent="0.25">
      <c r="A140" s="7"/>
      <c r="B140" s="7"/>
      <c r="C140" s="7"/>
      <c r="D140" s="7"/>
      <c r="E140" s="7"/>
      <c r="F140" s="7"/>
      <c r="G140" s="7"/>
      <c r="H140" s="7"/>
      <c r="I140" s="7"/>
      <c r="J140" s="7"/>
      <c r="K140" s="11"/>
      <c r="L140" s="11"/>
      <c r="M140" s="11"/>
      <c r="N140" s="11"/>
      <c r="O140" s="11"/>
      <c r="P140" s="11"/>
      <c r="Q140" s="16"/>
      <c r="R140" s="11"/>
      <c r="S140" s="11"/>
      <c r="T140" s="11"/>
      <c r="U140" s="11"/>
      <c r="V140" s="13"/>
      <c r="W140" s="7"/>
      <c r="X140" s="7"/>
      <c r="Y140" s="7"/>
      <c r="Z140" s="7"/>
      <c r="AA140" s="7"/>
      <c r="AB140" s="7"/>
      <c r="AC140" s="7"/>
      <c r="AD140" s="7"/>
      <c r="AE140" s="7"/>
    </row>
    <row r="141" spans="1:31" x14ac:dyDescent="0.25">
      <c r="A141" s="7"/>
      <c r="B141" s="7"/>
      <c r="C141" s="7"/>
      <c r="D141" s="7"/>
      <c r="E141" s="7"/>
      <c r="F141" s="7"/>
      <c r="G141" s="7"/>
      <c r="H141" s="7"/>
      <c r="I141" s="7"/>
      <c r="J141" s="7"/>
      <c r="K141" s="11"/>
      <c r="L141" s="11"/>
      <c r="M141" s="11"/>
      <c r="N141" s="11"/>
      <c r="O141" s="11"/>
      <c r="P141" s="11"/>
      <c r="Q141" s="16"/>
      <c r="R141" s="11"/>
      <c r="S141" s="11"/>
      <c r="T141" s="11"/>
      <c r="U141" s="11"/>
      <c r="V141" s="13"/>
      <c r="W141" s="7"/>
      <c r="X141" s="7"/>
      <c r="Y141" s="7"/>
      <c r="Z141" s="7"/>
      <c r="AA141" s="7"/>
      <c r="AB141" s="7"/>
      <c r="AC141" s="7"/>
      <c r="AD141" s="7"/>
      <c r="AE141" s="7"/>
    </row>
    <row r="142" spans="1:31" x14ac:dyDescent="0.25">
      <c r="A142" s="7"/>
      <c r="B142" s="7"/>
      <c r="C142" s="7"/>
      <c r="D142" s="7"/>
      <c r="E142" s="7"/>
      <c r="F142" s="7"/>
      <c r="G142" s="7"/>
      <c r="H142" s="7"/>
      <c r="I142" s="7"/>
      <c r="J142" s="7"/>
      <c r="K142" s="11"/>
      <c r="L142" s="11"/>
      <c r="M142" s="11"/>
      <c r="N142" s="11"/>
      <c r="O142" s="11"/>
      <c r="P142" s="11"/>
      <c r="Q142" s="16"/>
      <c r="R142" s="11"/>
      <c r="S142" s="11"/>
      <c r="T142" s="11"/>
      <c r="U142" s="11"/>
      <c r="V142" s="13"/>
      <c r="W142" s="7"/>
      <c r="X142" s="7"/>
      <c r="Y142" s="7"/>
      <c r="Z142" s="7"/>
      <c r="AA142" s="7"/>
      <c r="AB142" s="7"/>
      <c r="AC142" s="7"/>
      <c r="AD142" s="7"/>
      <c r="AE142" s="7"/>
    </row>
    <row r="143" spans="1:31" x14ac:dyDescent="0.25">
      <c r="A143" s="7"/>
      <c r="B143" s="7"/>
      <c r="C143" s="7"/>
      <c r="D143" s="7"/>
      <c r="E143" s="7"/>
      <c r="F143" s="7"/>
      <c r="G143" s="7"/>
      <c r="H143" s="7"/>
      <c r="I143" s="7"/>
      <c r="J143" s="7"/>
      <c r="K143" s="11"/>
      <c r="L143" s="11"/>
      <c r="M143" s="11"/>
      <c r="N143" s="11"/>
      <c r="O143" s="11"/>
      <c r="P143" s="11"/>
      <c r="Q143" s="16"/>
      <c r="R143" s="11"/>
      <c r="S143" s="11"/>
      <c r="T143" s="11"/>
      <c r="U143" s="11"/>
      <c r="V143" s="13"/>
      <c r="W143" s="7"/>
      <c r="X143" s="7"/>
      <c r="Y143" s="7"/>
      <c r="Z143" s="7"/>
      <c r="AA143" s="7"/>
      <c r="AB143" s="7"/>
      <c r="AC143" s="7"/>
      <c r="AD143" s="7"/>
      <c r="AE143" s="7"/>
    </row>
    <row r="144" spans="1:31" x14ac:dyDescent="0.25">
      <c r="A144" s="7"/>
      <c r="B144" s="7"/>
      <c r="C144" s="7"/>
      <c r="D144" s="7"/>
      <c r="E144" s="7"/>
      <c r="F144" s="7"/>
      <c r="G144" s="7"/>
      <c r="H144" s="7"/>
      <c r="I144" s="7"/>
      <c r="J144" s="7"/>
      <c r="K144" s="11"/>
      <c r="L144" s="11"/>
      <c r="M144" s="11"/>
      <c r="N144" s="11"/>
      <c r="O144" s="11"/>
      <c r="P144" s="11"/>
      <c r="Q144" s="16"/>
      <c r="R144" s="11"/>
      <c r="S144" s="11"/>
      <c r="T144" s="11"/>
      <c r="U144" s="11"/>
      <c r="V144" s="13"/>
      <c r="W144" s="7"/>
      <c r="X144" s="7"/>
      <c r="Y144" s="7"/>
      <c r="Z144" s="7"/>
      <c r="AA144" s="7"/>
      <c r="AB144" s="7"/>
      <c r="AC144" s="7"/>
      <c r="AD144" s="7"/>
      <c r="AE144" s="7"/>
    </row>
    <row r="145" spans="1:31" x14ac:dyDescent="0.25">
      <c r="A145" s="7"/>
      <c r="B145" s="7"/>
      <c r="C145" s="7"/>
      <c r="D145" s="7"/>
      <c r="E145" s="7"/>
      <c r="F145" s="7"/>
      <c r="G145" s="7"/>
      <c r="H145" s="7"/>
      <c r="I145" s="7"/>
      <c r="J145" s="7"/>
      <c r="K145" s="11"/>
      <c r="L145" s="11"/>
      <c r="M145" s="11"/>
      <c r="N145" s="11"/>
      <c r="O145" s="11"/>
      <c r="P145" s="11"/>
      <c r="Q145" s="16"/>
      <c r="R145" s="11"/>
      <c r="S145" s="11"/>
      <c r="T145" s="11"/>
      <c r="U145" s="11"/>
      <c r="V145" s="13"/>
      <c r="W145" s="7"/>
      <c r="X145" s="7"/>
      <c r="Y145" s="7"/>
      <c r="Z145" s="7"/>
      <c r="AA145" s="7"/>
      <c r="AB145" s="7"/>
      <c r="AC145" s="7"/>
      <c r="AD145" s="7"/>
      <c r="AE145" s="7"/>
    </row>
    <row r="146" spans="1:31" x14ac:dyDescent="0.25">
      <c r="A146" s="7"/>
      <c r="B146" s="7"/>
      <c r="C146" s="7"/>
      <c r="D146" s="7"/>
      <c r="E146" s="7"/>
      <c r="F146" s="7"/>
      <c r="G146" s="7"/>
      <c r="H146" s="7"/>
      <c r="I146" s="7"/>
      <c r="J146" s="7"/>
      <c r="K146" s="11"/>
      <c r="L146" s="11"/>
      <c r="M146" s="11"/>
      <c r="N146" s="11"/>
      <c r="O146" s="11"/>
      <c r="P146" s="11"/>
      <c r="Q146" s="16"/>
      <c r="R146" s="11"/>
      <c r="S146" s="11"/>
      <c r="T146" s="11"/>
      <c r="U146" s="11"/>
      <c r="V146" s="13"/>
      <c r="W146" s="7"/>
      <c r="X146" s="7"/>
      <c r="Y146" s="7"/>
      <c r="Z146" s="7"/>
      <c r="AA146" s="7"/>
      <c r="AB146" s="7"/>
      <c r="AC146" s="7"/>
      <c r="AD146" s="7"/>
      <c r="AE146" s="7"/>
    </row>
    <row r="147" spans="1:31" x14ac:dyDescent="0.25">
      <c r="A147" s="7"/>
      <c r="B147" s="7"/>
      <c r="C147" s="7"/>
      <c r="D147" s="7"/>
      <c r="E147" s="7"/>
      <c r="F147" s="7"/>
      <c r="G147" s="7"/>
      <c r="H147" s="7"/>
      <c r="I147" s="7"/>
      <c r="J147" s="7"/>
      <c r="K147" s="11"/>
      <c r="L147" s="11"/>
      <c r="M147" s="11"/>
      <c r="N147" s="11"/>
      <c r="O147" s="11"/>
      <c r="P147" s="11"/>
      <c r="Q147" s="16"/>
      <c r="R147" s="11"/>
      <c r="S147" s="11"/>
      <c r="T147" s="11"/>
      <c r="U147" s="11"/>
      <c r="V147" s="13"/>
      <c r="W147" s="7"/>
      <c r="X147" s="7"/>
      <c r="Y147" s="7"/>
      <c r="Z147" s="7"/>
      <c r="AA147" s="7"/>
      <c r="AB147" s="7"/>
      <c r="AC147" s="7"/>
      <c r="AD147" s="7"/>
      <c r="AE147" s="7"/>
    </row>
    <row r="148" spans="1:31" x14ac:dyDescent="0.25">
      <c r="A148" s="7"/>
      <c r="B148" s="7"/>
      <c r="C148" s="7"/>
      <c r="D148" s="7"/>
      <c r="E148" s="7"/>
      <c r="F148" s="7"/>
      <c r="G148" s="7"/>
      <c r="H148" s="7"/>
      <c r="I148" s="7"/>
      <c r="J148" s="7"/>
      <c r="K148" s="11"/>
      <c r="L148" s="11"/>
      <c r="M148" s="11"/>
      <c r="N148" s="11"/>
      <c r="O148" s="11"/>
      <c r="P148" s="11"/>
      <c r="Q148" s="16"/>
      <c r="R148" s="11"/>
      <c r="S148" s="11"/>
      <c r="T148" s="11"/>
      <c r="U148" s="11"/>
      <c r="V148" s="13"/>
      <c r="W148" s="7"/>
      <c r="X148" s="7"/>
      <c r="Y148" s="7"/>
      <c r="Z148" s="7"/>
      <c r="AA148" s="7"/>
      <c r="AB148" s="7"/>
      <c r="AC148" s="7"/>
      <c r="AD148" s="7"/>
      <c r="AE148" s="7"/>
    </row>
    <row r="149" spans="1:31" x14ac:dyDescent="0.25">
      <c r="A149" s="7"/>
      <c r="B149" s="7"/>
      <c r="C149" s="7"/>
      <c r="D149" s="7"/>
      <c r="E149" s="7"/>
      <c r="F149" s="7"/>
      <c r="G149" s="7"/>
      <c r="H149" s="7"/>
      <c r="I149" s="7"/>
      <c r="J149" s="7"/>
      <c r="K149" s="11"/>
      <c r="L149" s="11"/>
      <c r="M149" s="11"/>
      <c r="N149" s="11"/>
      <c r="O149" s="11"/>
      <c r="P149" s="11"/>
      <c r="Q149" s="16"/>
      <c r="R149" s="11"/>
      <c r="S149" s="11"/>
      <c r="T149" s="11"/>
      <c r="U149" s="11"/>
      <c r="V149" s="13"/>
      <c r="W149" s="7"/>
      <c r="X149" s="7"/>
      <c r="Y149" s="7"/>
      <c r="Z149" s="7"/>
      <c r="AA149" s="7"/>
      <c r="AB149" s="7"/>
      <c r="AC149" s="7"/>
      <c r="AD149" s="7"/>
      <c r="AE149" s="7"/>
    </row>
    <row r="150" spans="1:31" x14ac:dyDescent="0.25">
      <c r="A150" s="7"/>
      <c r="B150" s="7"/>
      <c r="C150" s="7"/>
      <c r="D150" s="7"/>
      <c r="E150" s="7"/>
      <c r="F150" s="7"/>
      <c r="G150" s="7"/>
      <c r="H150" s="7"/>
      <c r="I150" s="7"/>
      <c r="J150" s="7"/>
      <c r="K150" s="11"/>
      <c r="L150" s="11"/>
      <c r="M150" s="11"/>
      <c r="N150" s="11"/>
      <c r="O150" s="11"/>
      <c r="P150" s="11"/>
      <c r="Q150" s="16"/>
      <c r="R150" s="11"/>
      <c r="S150" s="11"/>
      <c r="T150" s="11"/>
      <c r="U150" s="11"/>
      <c r="V150" s="13"/>
      <c r="W150" s="7"/>
      <c r="X150" s="7"/>
      <c r="Y150" s="7"/>
      <c r="Z150" s="7"/>
      <c r="AA150" s="7"/>
      <c r="AB150" s="7"/>
      <c r="AC150" s="7"/>
      <c r="AD150" s="7"/>
      <c r="AE150" s="7"/>
    </row>
    <row r="151" spans="1:31" x14ac:dyDescent="0.25">
      <c r="A151" t="s">
        <v>99</v>
      </c>
      <c r="B151" t="s">
        <v>99</v>
      </c>
      <c r="C151" t="s">
        <v>99</v>
      </c>
      <c r="D151" t="s">
        <v>99</v>
      </c>
      <c r="E151" t="s">
        <v>99</v>
      </c>
      <c r="F151" t="s">
        <v>99</v>
      </c>
      <c r="G151" t="s">
        <v>99</v>
      </c>
      <c r="H151" t="s">
        <v>99</v>
      </c>
      <c r="I151" t="s">
        <v>99</v>
      </c>
      <c r="J151" t="s">
        <v>99</v>
      </c>
      <c r="K151" t="s">
        <v>99</v>
      </c>
      <c r="L151" t="s">
        <v>99</v>
      </c>
      <c r="M151" t="s">
        <v>99</v>
      </c>
      <c r="N151" t="s">
        <v>99</v>
      </c>
      <c r="O151" t="s">
        <v>99</v>
      </c>
      <c r="P151" t="s">
        <v>99</v>
      </c>
      <c r="Q151" t="s">
        <v>99</v>
      </c>
      <c r="R151" t="s">
        <v>99</v>
      </c>
      <c r="S151" t="s">
        <v>99</v>
      </c>
      <c r="T151" t="s">
        <v>99</v>
      </c>
      <c r="U151" t="s">
        <v>99</v>
      </c>
      <c r="V151" t="s">
        <v>99</v>
      </c>
      <c r="W151" t="s">
        <v>99</v>
      </c>
      <c r="X151" t="s">
        <v>99</v>
      </c>
      <c r="Y151" t="s">
        <v>99</v>
      </c>
      <c r="Z151" t="s">
        <v>99</v>
      </c>
      <c r="AA151" t="s">
        <v>99</v>
      </c>
    </row>
  </sheetData>
  <sheetProtection sheet="1" objects="1" scenarios="1"/>
  <autoFilter ref="K13:V150" xr:uid="{2BFF635F-8D54-40EA-8860-F99C6B9807D4}"/>
  <conditionalFormatting sqref="S14:S150">
    <cfRule type="expression" dxfId="3" priority="1">
      <formula>AND($V14=UPPER("WARNING"),$S14&lt;&gt;"")</formula>
    </cfRule>
    <cfRule type="expression" dxfId="2" priority="2">
      <formula>AND($V14=UPPER("BREACH"),$S14&lt;&gt;"")</formula>
    </cfRule>
  </conditionalFormatting>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BD7D-4572-4C77-9154-82BE853E3A89}">
  <sheetPr codeName="Sheet4"/>
  <dimension ref="A1:E36"/>
  <sheetViews>
    <sheetView workbookViewId="0">
      <selection activeCell="B3" sqref="B3"/>
    </sheetView>
  </sheetViews>
  <sheetFormatPr defaultRowHeight="15" x14ac:dyDescent="0.25"/>
  <cols>
    <col min="1" max="2" width="22.28515625" bestFit="1" customWidth="1"/>
    <col min="3" max="3" width="2.7109375" customWidth="1"/>
    <col min="4" max="99" width="22.28515625" bestFit="1" customWidth="1"/>
  </cols>
  <sheetData>
    <row r="1" spans="1:5" x14ac:dyDescent="0.25">
      <c r="A1" s="10" t="s">
        <v>71</v>
      </c>
      <c r="B1" s="11">
        <f>COUNTIFS(TicketsData[is_visible],1,TicketsData[status],"&lt;&gt;Completed",TicketsData[status],"&lt;&gt;Closed")</f>
        <v>68</v>
      </c>
      <c r="D1" s="18" t="s">
        <v>125</v>
      </c>
      <c r="E1" s="18"/>
    </row>
    <row r="2" spans="1:5" x14ac:dyDescent="0.25">
      <c r="A2" s="10" t="s">
        <v>126</v>
      </c>
      <c r="B2" s="11">
        <f>COUNTIFS(TicketsData[is_visible],1,TicketsData[sla_status],"Breach")</f>
        <v>44</v>
      </c>
      <c r="D2" s="10" t="s">
        <v>123</v>
      </c>
      <c r="E2" s="10" t="s">
        <v>124</v>
      </c>
    </row>
    <row r="3" spans="1:5" x14ac:dyDescent="0.25">
      <c r="A3" s="10" t="s">
        <v>127</v>
      </c>
      <c r="B3" s="11">
        <f>COUNTIFS(TicketsData[is_visible],1,TicketsData[sla_status],"Warning")</f>
        <v>1</v>
      </c>
      <c r="D3" s="11" t="str" cm="1">
        <f t="array" ref="D3:D8">_xlfn.UNIQUE(_xlfn._xlws.FILTER(TicketsData[type],TicketsData[is_visible]=1),FALSE)</f>
        <v>Question</v>
      </c>
      <c r="E3" s="11" cm="1">
        <f t="array" ref="E3:E8">COUNTIFS(TicketsData[type],_xlfn.ANCHORARRAY(D3),TicketsData[is_visible],1)</f>
        <v>15</v>
      </c>
    </row>
    <row r="4" spans="1:5" x14ac:dyDescent="0.25">
      <c r="D4" s="11" t="str">
        <v>Incident</v>
      </c>
      <c r="E4" s="11">
        <v>13</v>
      </c>
    </row>
    <row r="5" spans="1:5" x14ac:dyDescent="0.25">
      <c r="D5" s="11" t="str">
        <v>Weekly Task</v>
      </c>
      <c r="E5" s="11">
        <v>11</v>
      </c>
    </row>
    <row r="6" spans="1:5" x14ac:dyDescent="0.25">
      <c r="D6" s="11" t="str">
        <v>Problem</v>
      </c>
      <c r="E6" s="11">
        <v>14</v>
      </c>
    </row>
    <row r="7" spans="1:5" x14ac:dyDescent="0.25">
      <c r="D7" s="11" t="str">
        <v>Request</v>
      </c>
      <c r="E7" s="11">
        <v>7</v>
      </c>
    </row>
    <row r="8" spans="1:5" x14ac:dyDescent="0.25">
      <c r="D8" s="11" t="str">
        <v>Daily Task</v>
      </c>
      <c r="E8" s="11">
        <v>8</v>
      </c>
    </row>
    <row r="9" spans="1:5" x14ac:dyDescent="0.25">
      <c r="D9" s="11"/>
      <c r="E9" s="11"/>
    </row>
    <row r="10" spans="1:5" x14ac:dyDescent="0.25">
      <c r="D10" s="11"/>
      <c r="E10" s="11"/>
    </row>
    <row r="11" spans="1:5" x14ac:dyDescent="0.25">
      <c r="D11" s="11"/>
      <c r="E11" s="11"/>
    </row>
    <row r="12" spans="1:5" x14ac:dyDescent="0.25">
      <c r="D12" s="11"/>
      <c r="E12" s="11"/>
    </row>
    <row r="13" spans="1:5" x14ac:dyDescent="0.25">
      <c r="D13" s="11"/>
      <c r="E13" s="11"/>
    </row>
    <row r="14" spans="1:5" x14ac:dyDescent="0.25">
      <c r="D14" s="11"/>
      <c r="E14" s="11"/>
    </row>
    <row r="15" spans="1:5" x14ac:dyDescent="0.25">
      <c r="D15" s="11"/>
      <c r="E15" s="11"/>
    </row>
    <row r="16" spans="1:5" x14ac:dyDescent="0.25">
      <c r="D16" s="11"/>
      <c r="E16" s="11"/>
    </row>
    <row r="17" spans="4:5" x14ac:dyDescent="0.25">
      <c r="D17" s="11"/>
      <c r="E17" s="11"/>
    </row>
    <row r="18" spans="4:5" x14ac:dyDescent="0.25">
      <c r="D18" s="11"/>
      <c r="E18" s="11"/>
    </row>
    <row r="19" spans="4:5" x14ac:dyDescent="0.25">
      <c r="D19" s="11"/>
      <c r="E19" s="11"/>
    </row>
    <row r="20" spans="4:5" x14ac:dyDescent="0.25">
      <c r="D20" s="11"/>
      <c r="E20" s="11"/>
    </row>
    <row r="21" spans="4:5" x14ac:dyDescent="0.25">
      <c r="D21" s="11"/>
      <c r="E21" s="11"/>
    </row>
    <row r="22" spans="4:5" x14ac:dyDescent="0.25">
      <c r="D22" s="11"/>
      <c r="E22" s="11"/>
    </row>
    <row r="23" spans="4:5" x14ac:dyDescent="0.25">
      <c r="D23" s="11"/>
      <c r="E23" s="11"/>
    </row>
    <row r="24" spans="4:5" x14ac:dyDescent="0.25">
      <c r="D24" s="11"/>
      <c r="E24" s="11"/>
    </row>
    <row r="25" spans="4:5" x14ac:dyDescent="0.25">
      <c r="D25" s="11"/>
      <c r="E25" s="11"/>
    </row>
    <row r="26" spans="4:5" x14ac:dyDescent="0.25">
      <c r="D26" s="11"/>
      <c r="E26" s="11"/>
    </row>
    <row r="27" spans="4:5" x14ac:dyDescent="0.25">
      <c r="D27" s="11"/>
      <c r="E27" s="11"/>
    </row>
    <row r="28" spans="4:5" x14ac:dyDescent="0.25">
      <c r="D28" s="11"/>
      <c r="E28" s="11"/>
    </row>
    <row r="29" spans="4:5" x14ac:dyDescent="0.25">
      <c r="D29" s="11"/>
      <c r="E29" s="11"/>
    </row>
    <row r="30" spans="4:5" x14ac:dyDescent="0.25">
      <c r="D30" s="11"/>
      <c r="E30" s="11"/>
    </row>
    <row r="31" spans="4:5" x14ac:dyDescent="0.25">
      <c r="D31" s="11"/>
      <c r="E31" s="11"/>
    </row>
    <row r="32" spans="4:5" x14ac:dyDescent="0.25">
      <c r="D32" s="11"/>
      <c r="E32" s="11"/>
    </row>
    <row r="33" spans="4:5" x14ac:dyDescent="0.25">
      <c r="D33" s="11"/>
      <c r="E33" s="11"/>
    </row>
    <row r="34" spans="4:5" x14ac:dyDescent="0.25">
      <c r="D34" s="11"/>
      <c r="E34" s="11"/>
    </row>
    <row r="35" spans="4:5" x14ac:dyDescent="0.25">
      <c r="D35" s="11"/>
      <c r="E35" s="11"/>
    </row>
    <row r="36" spans="4:5" x14ac:dyDescent="0.25">
      <c r="D36" s="11"/>
      <c r="E36" s="11"/>
    </row>
  </sheetData>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6333-34C1-41B1-8A1B-6554A6044B44}">
  <sheetPr codeName="Sheet5"/>
  <dimension ref="A1:W101"/>
  <sheetViews>
    <sheetView topLeftCell="A21" workbookViewId="0">
      <selection activeCell="K101" sqref="K101"/>
    </sheetView>
  </sheetViews>
  <sheetFormatPr defaultRowHeight="15" x14ac:dyDescent="0.25"/>
  <cols>
    <col min="1" max="1" width="11" bestFit="1" customWidth="1"/>
    <col min="2" max="2" width="81.140625" bestFit="1" customWidth="1"/>
    <col min="3" max="3" width="12" bestFit="1" customWidth="1"/>
    <col min="4" max="4" width="10.7109375" bestFit="1" customWidth="1"/>
    <col min="5" max="5" width="38.140625" bestFit="1" customWidth="1"/>
    <col min="6" max="6" width="32.42578125" bestFit="1" customWidth="1"/>
    <col min="7" max="7" width="11" bestFit="1" customWidth="1"/>
    <col min="8" max="8" width="13.85546875" bestFit="1" customWidth="1"/>
    <col min="9" max="9" width="14.5703125" bestFit="1" customWidth="1"/>
    <col min="10" max="10" width="17.7109375" bestFit="1" customWidth="1"/>
    <col min="11" max="11" width="19.140625" bestFit="1" customWidth="1"/>
    <col min="12" max="12" width="13.140625" bestFit="1" customWidth="1"/>
    <col min="13" max="13" width="81.140625" bestFit="1" customWidth="1"/>
    <col min="14" max="14" width="21" bestFit="1" customWidth="1"/>
    <col min="15" max="15" width="18.85546875" bestFit="1" customWidth="1"/>
    <col min="16" max="16" width="21.7109375" bestFit="1" customWidth="1"/>
    <col min="17" max="17" width="19.7109375" bestFit="1" customWidth="1"/>
    <col min="18" max="18" width="12" bestFit="1" customWidth="1"/>
    <col min="19" max="19" width="27.5703125" bestFit="1" customWidth="1"/>
    <col min="20" max="20" width="22" bestFit="1" customWidth="1"/>
    <col min="21" max="21" width="28.42578125" bestFit="1" customWidth="1"/>
    <col min="22" max="22" width="22.7109375" customWidth="1"/>
    <col min="23" max="23" width="11.5703125" bestFit="1" customWidth="1"/>
  </cols>
  <sheetData>
    <row r="1" spans="1:23" x14ac:dyDescent="0.25">
      <c r="A1" t="s">
        <v>14</v>
      </c>
      <c r="B1" t="s">
        <v>15</v>
      </c>
      <c r="C1" t="s">
        <v>16</v>
      </c>
      <c r="D1" t="s">
        <v>17</v>
      </c>
      <c r="E1" t="s">
        <v>18</v>
      </c>
      <c r="F1" t="s">
        <v>19</v>
      </c>
      <c r="G1" t="s">
        <v>20</v>
      </c>
      <c r="H1" t="s">
        <v>21</v>
      </c>
      <c r="I1" t="s">
        <v>22</v>
      </c>
      <c r="J1" t="s">
        <v>23</v>
      </c>
      <c r="K1" t="s">
        <v>24</v>
      </c>
      <c r="L1" t="s">
        <v>25</v>
      </c>
      <c r="M1" t="s">
        <v>26</v>
      </c>
      <c r="N1" t="s">
        <v>90</v>
      </c>
      <c r="O1" t="s">
        <v>91</v>
      </c>
      <c r="P1" t="s">
        <v>92</v>
      </c>
      <c r="Q1" t="s">
        <v>93</v>
      </c>
      <c r="R1" t="s">
        <v>101</v>
      </c>
      <c r="S1" t="s">
        <v>82</v>
      </c>
      <c r="T1" t="s">
        <v>80</v>
      </c>
      <c r="U1" t="s">
        <v>83</v>
      </c>
      <c r="V1" t="s">
        <v>81</v>
      </c>
      <c r="W1" t="s">
        <v>95</v>
      </c>
    </row>
    <row r="2" spans="1:23" hidden="1" x14ac:dyDescent="0.25">
      <c r="A2">
        <v>1</v>
      </c>
      <c r="B2" t="s">
        <v>135</v>
      </c>
      <c r="C2" t="s">
        <v>31</v>
      </c>
      <c r="D2" t="s">
        <v>35</v>
      </c>
      <c r="E2" t="s">
        <v>163</v>
      </c>
      <c r="F2" t="s">
        <v>164</v>
      </c>
      <c r="G2" t="s">
        <v>3</v>
      </c>
      <c r="H2" s="6">
        <v>45337</v>
      </c>
      <c r="I2" s="6">
        <v>45342</v>
      </c>
      <c r="J2">
        <v>2400</v>
      </c>
      <c r="K2" t="s">
        <v>49</v>
      </c>
      <c r="L2">
        <v>2400</v>
      </c>
      <c r="M2" t="s">
        <v>38</v>
      </c>
      <c r="N2">
        <v>2</v>
      </c>
      <c r="O2">
        <v>2024</v>
      </c>
      <c r="P2">
        <v>2</v>
      </c>
      <c r="Q2">
        <v>2024</v>
      </c>
      <c r="R2" t="s">
        <v>103</v>
      </c>
      <c r="S2">
        <v>2</v>
      </c>
      <c r="T2" t="s">
        <v>75</v>
      </c>
      <c r="U2">
        <v>2</v>
      </c>
      <c r="V2" t="s">
        <v>75</v>
      </c>
      <c r="W2">
        <f>SUBTOTAL(3,TicketsData[[#This Row],[ticket_id]])</f>
        <v>0</v>
      </c>
    </row>
    <row r="3" spans="1:23" hidden="1" x14ac:dyDescent="0.25">
      <c r="A3">
        <v>18</v>
      </c>
      <c r="B3" t="s">
        <v>147</v>
      </c>
      <c r="C3" t="s">
        <v>31</v>
      </c>
      <c r="D3" t="s">
        <v>35</v>
      </c>
      <c r="E3" t="s">
        <v>165</v>
      </c>
      <c r="F3" t="s">
        <v>166</v>
      </c>
      <c r="G3" t="s">
        <v>36</v>
      </c>
      <c r="H3" s="6">
        <v>45341</v>
      </c>
      <c r="I3" s="6">
        <v>45348</v>
      </c>
      <c r="J3">
        <v>3360</v>
      </c>
      <c r="K3" t="s">
        <v>49</v>
      </c>
      <c r="L3">
        <v>2400</v>
      </c>
      <c r="M3" t="s">
        <v>38</v>
      </c>
      <c r="N3">
        <v>2</v>
      </c>
      <c r="O3">
        <v>2024</v>
      </c>
      <c r="P3">
        <v>2</v>
      </c>
      <c r="Q3">
        <v>2024</v>
      </c>
      <c r="R3" t="s">
        <v>103</v>
      </c>
      <c r="S3">
        <v>2</v>
      </c>
      <c r="T3" t="s">
        <v>75</v>
      </c>
      <c r="U3">
        <v>2</v>
      </c>
      <c r="V3" t="s">
        <v>75</v>
      </c>
      <c r="W3">
        <f>SUBTOTAL(3,TicketsData[[#This Row],[ticket_id]])</f>
        <v>0</v>
      </c>
    </row>
    <row r="4" spans="1:23" x14ac:dyDescent="0.25">
      <c r="A4">
        <v>20</v>
      </c>
      <c r="B4" t="s">
        <v>112</v>
      </c>
      <c r="C4" t="s">
        <v>31</v>
      </c>
      <c r="D4" t="s">
        <v>57</v>
      </c>
      <c r="E4" t="s">
        <v>167</v>
      </c>
      <c r="F4" t="s">
        <v>168</v>
      </c>
      <c r="H4" s="6">
        <v>45268</v>
      </c>
      <c r="I4" s="6">
        <v>45270</v>
      </c>
      <c r="J4">
        <v>960</v>
      </c>
      <c r="K4" t="s">
        <v>29</v>
      </c>
      <c r="L4">
        <v>2400</v>
      </c>
      <c r="M4" t="s">
        <v>84</v>
      </c>
      <c r="N4">
        <v>12</v>
      </c>
      <c r="O4">
        <v>2023</v>
      </c>
      <c r="P4">
        <v>12</v>
      </c>
      <c r="Q4">
        <v>2023</v>
      </c>
      <c r="R4" t="s">
        <v>102</v>
      </c>
      <c r="S4">
        <v>12</v>
      </c>
      <c r="T4" t="s">
        <v>128</v>
      </c>
      <c r="U4">
        <v>12</v>
      </c>
      <c r="V4" t="s">
        <v>128</v>
      </c>
      <c r="W4">
        <f>SUBTOTAL(3,TicketsData[[#This Row],[ticket_id]])</f>
        <v>1</v>
      </c>
    </row>
    <row r="5" spans="1:23" hidden="1" x14ac:dyDescent="0.25">
      <c r="A5">
        <v>3</v>
      </c>
      <c r="B5" t="s">
        <v>145</v>
      </c>
      <c r="C5" t="s">
        <v>55</v>
      </c>
      <c r="D5" t="s">
        <v>35</v>
      </c>
      <c r="E5" t="s">
        <v>169</v>
      </c>
      <c r="F5" t="s">
        <v>170</v>
      </c>
      <c r="G5" t="s">
        <v>45</v>
      </c>
      <c r="H5" s="6">
        <v>45303</v>
      </c>
      <c r="I5" s="6">
        <v>45305</v>
      </c>
      <c r="J5">
        <v>960</v>
      </c>
      <c r="K5" t="s">
        <v>49</v>
      </c>
      <c r="L5">
        <v>1440</v>
      </c>
      <c r="M5" t="s">
        <v>78</v>
      </c>
      <c r="N5">
        <v>1</v>
      </c>
      <c r="O5">
        <v>2024</v>
      </c>
      <c r="P5">
        <v>1</v>
      </c>
      <c r="Q5">
        <v>2024</v>
      </c>
      <c r="R5" t="s">
        <v>102</v>
      </c>
      <c r="S5">
        <v>1</v>
      </c>
      <c r="T5" t="s">
        <v>74</v>
      </c>
      <c r="U5">
        <v>1</v>
      </c>
      <c r="V5" t="s">
        <v>74</v>
      </c>
      <c r="W5">
        <f>SUBTOTAL(3,TicketsData[[#This Row],[ticket_id]])</f>
        <v>0</v>
      </c>
    </row>
    <row r="6" spans="1:23" x14ac:dyDescent="0.25">
      <c r="A6">
        <v>16</v>
      </c>
      <c r="B6" t="s">
        <v>143</v>
      </c>
      <c r="C6" t="s">
        <v>55</v>
      </c>
      <c r="D6" t="s">
        <v>35</v>
      </c>
      <c r="E6" t="s">
        <v>171</v>
      </c>
      <c r="F6" t="s">
        <v>172</v>
      </c>
      <c r="H6" s="6">
        <v>45286</v>
      </c>
      <c r="I6" s="6">
        <v>45289</v>
      </c>
      <c r="J6">
        <v>1440</v>
      </c>
      <c r="K6" t="s">
        <v>29</v>
      </c>
      <c r="L6">
        <v>1440</v>
      </c>
      <c r="M6" t="s">
        <v>78</v>
      </c>
      <c r="N6">
        <v>12</v>
      </c>
      <c r="O6">
        <v>2023</v>
      </c>
      <c r="P6">
        <v>12</v>
      </c>
      <c r="Q6">
        <v>2023</v>
      </c>
      <c r="R6" t="s">
        <v>103</v>
      </c>
      <c r="S6">
        <v>12</v>
      </c>
      <c r="T6" t="s">
        <v>128</v>
      </c>
      <c r="U6">
        <v>12</v>
      </c>
      <c r="V6" t="s">
        <v>128</v>
      </c>
      <c r="W6">
        <f>SUBTOTAL(3,TicketsData[[#This Row],[ticket_id]])</f>
        <v>1</v>
      </c>
    </row>
    <row r="7" spans="1:23" x14ac:dyDescent="0.25">
      <c r="A7">
        <v>2</v>
      </c>
      <c r="B7" t="s">
        <v>129</v>
      </c>
      <c r="C7" t="s">
        <v>27</v>
      </c>
      <c r="D7" t="s">
        <v>57</v>
      </c>
      <c r="E7" t="s">
        <v>173</v>
      </c>
      <c r="F7" t="s">
        <v>174</v>
      </c>
      <c r="G7" t="s">
        <v>32</v>
      </c>
      <c r="H7" s="6">
        <v>45294</v>
      </c>
      <c r="I7" s="6">
        <v>45299</v>
      </c>
      <c r="J7">
        <v>2400</v>
      </c>
      <c r="K7" t="s">
        <v>37</v>
      </c>
      <c r="L7">
        <v>2400</v>
      </c>
      <c r="M7" t="s">
        <v>66</v>
      </c>
      <c r="N7">
        <v>1</v>
      </c>
      <c r="O7">
        <v>2024</v>
      </c>
      <c r="P7">
        <v>1</v>
      </c>
      <c r="Q7">
        <v>2024</v>
      </c>
      <c r="R7" t="s">
        <v>103</v>
      </c>
      <c r="S7">
        <v>1</v>
      </c>
      <c r="T7" t="s">
        <v>74</v>
      </c>
      <c r="U7">
        <v>1</v>
      </c>
      <c r="V7" t="s">
        <v>74</v>
      </c>
      <c r="W7">
        <f>SUBTOTAL(3,TicketsData[[#This Row],[ticket_id]])</f>
        <v>1</v>
      </c>
    </row>
    <row r="8" spans="1:23" hidden="1" x14ac:dyDescent="0.25">
      <c r="A8">
        <v>17</v>
      </c>
      <c r="B8" t="s">
        <v>113</v>
      </c>
      <c r="C8" t="s">
        <v>31</v>
      </c>
      <c r="D8" t="s">
        <v>43</v>
      </c>
      <c r="E8" t="s">
        <v>175</v>
      </c>
      <c r="F8" t="s">
        <v>176</v>
      </c>
      <c r="G8" t="s">
        <v>36</v>
      </c>
      <c r="H8" s="6">
        <v>45336</v>
      </c>
      <c r="I8" s="6">
        <v>45340</v>
      </c>
      <c r="J8">
        <v>1920</v>
      </c>
      <c r="K8" t="s">
        <v>33</v>
      </c>
      <c r="L8">
        <v>480</v>
      </c>
      <c r="M8" t="s">
        <v>44</v>
      </c>
      <c r="N8">
        <v>2</v>
      </c>
      <c r="O8">
        <v>2024</v>
      </c>
      <c r="P8">
        <v>2</v>
      </c>
      <c r="Q8">
        <v>2024</v>
      </c>
      <c r="R8" t="s">
        <v>103</v>
      </c>
      <c r="S8">
        <v>2</v>
      </c>
      <c r="T8" t="s">
        <v>75</v>
      </c>
      <c r="U8">
        <v>2</v>
      </c>
      <c r="V8" t="s">
        <v>75</v>
      </c>
      <c r="W8">
        <f>SUBTOTAL(3,TicketsData[[#This Row],[ticket_id]])</f>
        <v>0</v>
      </c>
    </row>
    <row r="9" spans="1:23" x14ac:dyDescent="0.25">
      <c r="A9">
        <v>5</v>
      </c>
      <c r="B9" t="s">
        <v>117</v>
      </c>
      <c r="C9" t="s">
        <v>39</v>
      </c>
      <c r="D9" t="s">
        <v>43</v>
      </c>
      <c r="E9" t="s">
        <v>177</v>
      </c>
      <c r="F9" t="s">
        <v>178</v>
      </c>
      <c r="G9" t="s">
        <v>36</v>
      </c>
      <c r="H9" s="6">
        <v>45303</v>
      </c>
      <c r="I9" s="6">
        <v>45304</v>
      </c>
      <c r="J9">
        <v>480</v>
      </c>
      <c r="K9" t="s">
        <v>41</v>
      </c>
      <c r="L9">
        <v>480</v>
      </c>
      <c r="M9" t="s">
        <v>46</v>
      </c>
      <c r="N9">
        <v>1</v>
      </c>
      <c r="O9">
        <v>2024</v>
      </c>
      <c r="P9">
        <v>1</v>
      </c>
      <c r="Q9">
        <v>2024</v>
      </c>
      <c r="R9" t="s">
        <v>103</v>
      </c>
      <c r="S9">
        <v>1</v>
      </c>
      <c r="T9" t="s">
        <v>74</v>
      </c>
      <c r="U9">
        <v>1</v>
      </c>
      <c r="V9" t="s">
        <v>74</v>
      </c>
      <c r="W9">
        <f>SUBTOTAL(3,TicketsData[[#This Row],[ticket_id]])</f>
        <v>1</v>
      </c>
    </row>
    <row r="10" spans="1:23" x14ac:dyDescent="0.25">
      <c r="A10">
        <v>11</v>
      </c>
      <c r="B10" t="s">
        <v>151</v>
      </c>
      <c r="C10" t="s">
        <v>39</v>
      </c>
      <c r="D10" t="s">
        <v>43</v>
      </c>
      <c r="E10" t="s">
        <v>179</v>
      </c>
      <c r="F10" t="s">
        <v>180</v>
      </c>
      <c r="G10" t="s">
        <v>3</v>
      </c>
      <c r="H10" s="6">
        <v>45318</v>
      </c>
      <c r="I10" s="6">
        <v>45321</v>
      </c>
      <c r="J10">
        <v>1440</v>
      </c>
      <c r="K10" t="s">
        <v>29</v>
      </c>
      <c r="L10">
        <v>480</v>
      </c>
      <c r="M10" t="s">
        <v>46</v>
      </c>
      <c r="N10">
        <v>1</v>
      </c>
      <c r="O10">
        <v>2024</v>
      </c>
      <c r="P10">
        <v>1</v>
      </c>
      <c r="Q10">
        <v>2024</v>
      </c>
      <c r="R10" t="s">
        <v>103</v>
      </c>
      <c r="S10">
        <v>1</v>
      </c>
      <c r="T10" t="s">
        <v>74</v>
      </c>
      <c r="U10">
        <v>1</v>
      </c>
      <c r="V10" t="s">
        <v>74</v>
      </c>
      <c r="W10">
        <f>SUBTOTAL(3,TicketsData[[#This Row],[ticket_id]])</f>
        <v>1</v>
      </c>
    </row>
    <row r="11" spans="1:23" x14ac:dyDescent="0.25">
      <c r="A11">
        <v>15</v>
      </c>
      <c r="B11" t="s">
        <v>146</v>
      </c>
      <c r="C11" t="s">
        <v>31</v>
      </c>
      <c r="D11" t="s">
        <v>28</v>
      </c>
      <c r="E11" t="s">
        <v>181</v>
      </c>
      <c r="F11" t="s">
        <v>182</v>
      </c>
      <c r="G11" t="s">
        <v>45</v>
      </c>
      <c r="H11" s="6">
        <v>45340</v>
      </c>
      <c r="I11" s="6">
        <v>45347</v>
      </c>
      <c r="J11">
        <v>3360</v>
      </c>
      <c r="K11" t="s">
        <v>37</v>
      </c>
      <c r="L11">
        <v>240</v>
      </c>
      <c r="M11" t="s">
        <v>34</v>
      </c>
      <c r="N11">
        <v>2</v>
      </c>
      <c r="O11">
        <v>2024</v>
      </c>
      <c r="P11">
        <v>2</v>
      </c>
      <c r="Q11">
        <v>2024</v>
      </c>
      <c r="R11" t="s">
        <v>103</v>
      </c>
      <c r="S11">
        <v>2</v>
      </c>
      <c r="T11" t="s">
        <v>75</v>
      </c>
      <c r="U11">
        <v>2</v>
      </c>
      <c r="V11" t="s">
        <v>75</v>
      </c>
      <c r="W11">
        <f>SUBTOTAL(3,TicketsData[[#This Row],[ticket_id]])</f>
        <v>1</v>
      </c>
    </row>
    <row r="12" spans="1:23" x14ac:dyDescent="0.25">
      <c r="A12">
        <v>24</v>
      </c>
      <c r="B12" t="s">
        <v>98</v>
      </c>
      <c r="C12" t="s">
        <v>31</v>
      </c>
      <c r="D12" t="s">
        <v>28</v>
      </c>
      <c r="E12" t="s">
        <v>183</v>
      </c>
      <c r="F12" t="s">
        <v>184</v>
      </c>
      <c r="G12" t="s">
        <v>3</v>
      </c>
      <c r="H12" s="6">
        <v>45364</v>
      </c>
      <c r="I12" s="6">
        <v>45370</v>
      </c>
      <c r="J12">
        <v>2880</v>
      </c>
      <c r="K12" t="s">
        <v>41</v>
      </c>
      <c r="L12">
        <v>240</v>
      </c>
      <c r="M12" t="s">
        <v>34</v>
      </c>
      <c r="N12">
        <v>3</v>
      </c>
      <c r="O12">
        <v>2024</v>
      </c>
      <c r="P12">
        <v>3</v>
      </c>
      <c r="Q12">
        <v>2024</v>
      </c>
      <c r="R12" t="s">
        <v>103</v>
      </c>
      <c r="S12">
        <v>3</v>
      </c>
      <c r="T12" t="s">
        <v>76</v>
      </c>
      <c r="U12">
        <v>3</v>
      </c>
      <c r="V12" t="s">
        <v>76</v>
      </c>
      <c r="W12">
        <f>SUBTOTAL(3,TicketsData[[#This Row],[ticket_id]])</f>
        <v>1</v>
      </c>
    </row>
    <row r="13" spans="1:23" x14ac:dyDescent="0.25">
      <c r="A13">
        <v>4</v>
      </c>
      <c r="B13" t="s">
        <v>54</v>
      </c>
      <c r="C13" t="s">
        <v>50</v>
      </c>
      <c r="D13" t="s">
        <v>43</v>
      </c>
      <c r="E13" t="s">
        <v>185</v>
      </c>
      <c r="F13" t="s">
        <v>186</v>
      </c>
      <c r="H13" s="6">
        <v>45321</v>
      </c>
      <c r="I13" s="6">
        <v>45327</v>
      </c>
      <c r="J13">
        <v>2880</v>
      </c>
      <c r="K13" t="s">
        <v>29</v>
      </c>
      <c r="L13">
        <v>525600</v>
      </c>
      <c r="M13" t="s">
        <v>51</v>
      </c>
      <c r="N13">
        <v>1</v>
      </c>
      <c r="O13">
        <v>2024</v>
      </c>
      <c r="P13">
        <v>2</v>
      </c>
      <c r="Q13">
        <v>2024</v>
      </c>
      <c r="R13" t="s">
        <v>102</v>
      </c>
      <c r="S13">
        <v>1</v>
      </c>
      <c r="T13" t="s">
        <v>74</v>
      </c>
      <c r="U13">
        <v>2</v>
      </c>
      <c r="V13" t="s">
        <v>75</v>
      </c>
      <c r="W13">
        <f>SUBTOTAL(3,TicketsData[[#This Row],[ticket_id]])</f>
        <v>1</v>
      </c>
    </row>
    <row r="14" spans="1:23" hidden="1" x14ac:dyDescent="0.25">
      <c r="A14">
        <v>6</v>
      </c>
      <c r="B14" t="s">
        <v>134</v>
      </c>
      <c r="C14" t="s">
        <v>50</v>
      </c>
      <c r="D14" t="s">
        <v>43</v>
      </c>
      <c r="E14" t="s">
        <v>187</v>
      </c>
      <c r="F14" t="s">
        <v>188</v>
      </c>
      <c r="G14" t="s">
        <v>36</v>
      </c>
      <c r="H14" s="6">
        <v>45333</v>
      </c>
      <c r="I14" s="6">
        <v>45338</v>
      </c>
      <c r="J14">
        <v>2400</v>
      </c>
      <c r="K14" t="s">
        <v>33</v>
      </c>
      <c r="L14">
        <v>525600</v>
      </c>
      <c r="M14" t="s">
        <v>51</v>
      </c>
      <c r="N14">
        <v>2</v>
      </c>
      <c r="O14">
        <v>2024</v>
      </c>
      <c r="P14">
        <v>2</v>
      </c>
      <c r="Q14">
        <v>2024</v>
      </c>
      <c r="R14" t="s">
        <v>102</v>
      </c>
      <c r="S14">
        <v>2</v>
      </c>
      <c r="T14" t="s">
        <v>75</v>
      </c>
      <c r="U14">
        <v>2</v>
      </c>
      <c r="V14" t="s">
        <v>75</v>
      </c>
      <c r="W14">
        <f>SUBTOTAL(3,TicketsData[[#This Row],[ticket_id]])</f>
        <v>0</v>
      </c>
    </row>
    <row r="15" spans="1:23" hidden="1" x14ac:dyDescent="0.25">
      <c r="A15">
        <v>7</v>
      </c>
      <c r="B15" t="s">
        <v>112</v>
      </c>
      <c r="C15" t="s">
        <v>50</v>
      </c>
      <c r="D15" t="s">
        <v>43</v>
      </c>
      <c r="E15" t="s">
        <v>189</v>
      </c>
      <c r="F15" t="s">
        <v>190</v>
      </c>
      <c r="G15" t="s">
        <v>3</v>
      </c>
      <c r="H15" s="6">
        <v>45367</v>
      </c>
      <c r="I15" s="6">
        <v>45369</v>
      </c>
      <c r="J15">
        <v>960</v>
      </c>
      <c r="K15" t="s">
        <v>33</v>
      </c>
      <c r="L15">
        <v>525600</v>
      </c>
      <c r="M15" t="s">
        <v>51</v>
      </c>
      <c r="N15">
        <v>3</v>
      </c>
      <c r="O15">
        <v>2024</v>
      </c>
      <c r="P15">
        <v>3</v>
      </c>
      <c r="Q15">
        <v>2024</v>
      </c>
      <c r="R15" t="s">
        <v>102</v>
      </c>
      <c r="S15">
        <v>3</v>
      </c>
      <c r="T15" t="s">
        <v>76</v>
      </c>
      <c r="U15">
        <v>3</v>
      </c>
      <c r="V15" t="s">
        <v>76</v>
      </c>
      <c r="W15">
        <f>SUBTOTAL(3,TicketsData[[#This Row],[ticket_id]])</f>
        <v>0</v>
      </c>
    </row>
    <row r="16" spans="1:23" x14ac:dyDescent="0.25">
      <c r="A16">
        <v>12</v>
      </c>
      <c r="B16" t="s">
        <v>112</v>
      </c>
      <c r="C16" t="s">
        <v>50</v>
      </c>
      <c r="D16" t="s">
        <v>43</v>
      </c>
      <c r="E16" t="s">
        <v>191</v>
      </c>
      <c r="F16" t="s">
        <v>192</v>
      </c>
      <c r="G16" t="s">
        <v>36</v>
      </c>
      <c r="H16" s="6">
        <v>45310</v>
      </c>
      <c r="I16" s="6">
        <v>45316</v>
      </c>
      <c r="J16">
        <v>2880</v>
      </c>
      <c r="K16" t="s">
        <v>37</v>
      </c>
      <c r="L16">
        <v>525600</v>
      </c>
      <c r="M16" t="s">
        <v>51</v>
      </c>
      <c r="N16">
        <v>1</v>
      </c>
      <c r="O16">
        <v>2024</v>
      </c>
      <c r="P16">
        <v>1</v>
      </c>
      <c r="Q16">
        <v>2024</v>
      </c>
      <c r="R16" t="s">
        <v>102</v>
      </c>
      <c r="S16">
        <v>1</v>
      </c>
      <c r="T16" t="s">
        <v>74</v>
      </c>
      <c r="U16">
        <v>1</v>
      </c>
      <c r="V16" t="s">
        <v>74</v>
      </c>
      <c r="W16">
        <f>SUBTOTAL(3,TicketsData[[#This Row],[ticket_id]])</f>
        <v>1</v>
      </c>
    </row>
    <row r="17" spans="1:23" hidden="1" x14ac:dyDescent="0.25">
      <c r="A17">
        <v>9</v>
      </c>
      <c r="B17" t="s">
        <v>89</v>
      </c>
      <c r="C17" t="s">
        <v>55</v>
      </c>
      <c r="D17" t="s">
        <v>43</v>
      </c>
      <c r="E17" t="s">
        <v>193</v>
      </c>
      <c r="F17" t="s">
        <v>194</v>
      </c>
      <c r="G17" t="s">
        <v>3</v>
      </c>
      <c r="H17" s="6">
        <v>45344</v>
      </c>
      <c r="I17" s="6">
        <v>45349</v>
      </c>
      <c r="J17">
        <v>2400</v>
      </c>
      <c r="K17" t="s">
        <v>49</v>
      </c>
      <c r="L17">
        <v>480</v>
      </c>
      <c r="M17" t="s">
        <v>56</v>
      </c>
      <c r="N17">
        <v>2</v>
      </c>
      <c r="O17">
        <v>2024</v>
      </c>
      <c r="P17">
        <v>2</v>
      </c>
      <c r="Q17">
        <v>2024</v>
      </c>
      <c r="R17" t="s">
        <v>103</v>
      </c>
      <c r="S17">
        <v>2</v>
      </c>
      <c r="T17" t="s">
        <v>75</v>
      </c>
      <c r="U17">
        <v>2</v>
      </c>
      <c r="V17" t="s">
        <v>75</v>
      </c>
      <c r="W17">
        <f>SUBTOTAL(3,TicketsData[[#This Row],[ticket_id]])</f>
        <v>0</v>
      </c>
    </row>
    <row r="18" spans="1:23" hidden="1" x14ac:dyDescent="0.25">
      <c r="A18">
        <v>8</v>
      </c>
      <c r="B18" t="s">
        <v>89</v>
      </c>
      <c r="C18" t="s">
        <v>27</v>
      </c>
      <c r="D18" t="s">
        <v>35</v>
      </c>
      <c r="E18" t="s">
        <v>195</v>
      </c>
      <c r="F18" t="s">
        <v>196</v>
      </c>
      <c r="G18" t="s">
        <v>3</v>
      </c>
      <c r="H18" s="6">
        <v>45369</v>
      </c>
      <c r="I18" s="6">
        <v>45372</v>
      </c>
      <c r="J18">
        <v>1440</v>
      </c>
      <c r="K18" t="s">
        <v>49</v>
      </c>
      <c r="L18">
        <v>1440</v>
      </c>
      <c r="M18" t="s">
        <v>86</v>
      </c>
      <c r="N18">
        <v>3</v>
      </c>
      <c r="O18">
        <v>2024</v>
      </c>
      <c r="P18">
        <v>3</v>
      </c>
      <c r="Q18">
        <v>2024</v>
      </c>
      <c r="R18" t="s">
        <v>103</v>
      </c>
      <c r="S18">
        <v>3</v>
      </c>
      <c r="T18" t="s">
        <v>76</v>
      </c>
      <c r="U18">
        <v>3</v>
      </c>
      <c r="V18" t="s">
        <v>76</v>
      </c>
      <c r="W18">
        <f>SUBTOTAL(3,TicketsData[[#This Row],[ticket_id]])</f>
        <v>0</v>
      </c>
    </row>
    <row r="19" spans="1:23" x14ac:dyDescent="0.25">
      <c r="A19">
        <v>22</v>
      </c>
      <c r="B19" t="s">
        <v>155</v>
      </c>
      <c r="C19" t="s">
        <v>27</v>
      </c>
      <c r="D19" t="s">
        <v>35</v>
      </c>
      <c r="E19" t="s">
        <v>197</v>
      </c>
      <c r="F19" t="s">
        <v>198</v>
      </c>
      <c r="G19" t="s">
        <v>40</v>
      </c>
      <c r="H19" s="6">
        <v>45329</v>
      </c>
      <c r="I19" s="6">
        <v>45334</v>
      </c>
      <c r="J19">
        <v>2400</v>
      </c>
      <c r="K19" t="s">
        <v>37</v>
      </c>
      <c r="L19">
        <v>1440</v>
      </c>
      <c r="M19" t="s">
        <v>86</v>
      </c>
      <c r="N19">
        <v>2</v>
      </c>
      <c r="O19">
        <v>2024</v>
      </c>
      <c r="P19">
        <v>2</v>
      </c>
      <c r="Q19">
        <v>2024</v>
      </c>
      <c r="R19" t="s">
        <v>103</v>
      </c>
      <c r="S19">
        <v>2</v>
      </c>
      <c r="T19" t="s">
        <v>75</v>
      </c>
      <c r="U19">
        <v>2</v>
      </c>
      <c r="V19" t="s">
        <v>75</v>
      </c>
      <c r="W19">
        <f>SUBTOTAL(3,TicketsData[[#This Row],[ticket_id]])</f>
        <v>1</v>
      </c>
    </row>
    <row r="20" spans="1:23" hidden="1" x14ac:dyDescent="0.25">
      <c r="A20">
        <v>23</v>
      </c>
      <c r="B20" t="s">
        <v>132</v>
      </c>
      <c r="C20" t="s">
        <v>27</v>
      </c>
      <c r="D20" t="s">
        <v>35</v>
      </c>
      <c r="E20" t="s">
        <v>199</v>
      </c>
      <c r="F20" t="s">
        <v>200</v>
      </c>
      <c r="G20" t="s">
        <v>40</v>
      </c>
      <c r="H20" s="6">
        <v>45304</v>
      </c>
      <c r="I20" s="6">
        <v>45310</v>
      </c>
      <c r="J20">
        <v>2880</v>
      </c>
      <c r="K20" t="s">
        <v>49</v>
      </c>
      <c r="L20">
        <v>1440</v>
      </c>
      <c r="M20" t="s">
        <v>86</v>
      </c>
      <c r="N20">
        <v>1</v>
      </c>
      <c r="O20">
        <v>2024</v>
      </c>
      <c r="P20">
        <v>1</v>
      </c>
      <c r="Q20">
        <v>2024</v>
      </c>
      <c r="R20" t="s">
        <v>103</v>
      </c>
      <c r="S20">
        <v>1</v>
      </c>
      <c r="T20" t="s">
        <v>74</v>
      </c>
      <c r="U20">
        <v>1</v>
      </c>
      <c r="V20" t="s">
        <v>74</v>
      </c>
      <c r="W20">
        <f>SUBTOTAL(3,TicketsData[[#This Row],[ticket_id]])</f>
        <v>0</v>
      </c>
    </row>
    <row r="21" spans="1:23" x14ac:dyDescent="0.25">
      <c r="A21">
        <v>14</v>
      </c>
      <c r="B21" t="s">
        <v>53</v>
      </c>
      <c r="C21" t="s">
        <v>55</v>
      </c>
      <c r="D21" t="s">
        <v>28</v>
      </c>
      <c r="E21" t="s">
        <v>201</v>
      </c>
      <c r="F21" t="s">
        <v>202</v>
      </c>
      <c r="G21" t="s">
        <v>36</v>
      </c>
      <c r="H21" s="6">
        <v>45287</v>
      </c>
      <c r="I21" s="6">
        <v>45289</v>
      </c>
      <c r="J21">
        <v>960</v>
      </c>
      <c r="K21" t="s">
        <v>29</v>
      </c>
      <c r="L21">
        <v>240</v>
      </c>
      <c r="M21" t="s">
        <v>70</v>
      </c>
      <c r="N21">
        <v>12</v>
      </c>
      <c r="O21">
        <v>2023</v>
      </c>
      <c r="P21">
        <v>12</v>
      </c>
      <c r="Q21">
        <v>2023</v>
      </c>
      <c r="R21" t="s">
        <v>103</v>
      </c>
      <c r="S21">
        <v>12</v>
      </c>
      <c r="T21" t="s">
        <v>128</v>
      </c>
      <c r="U21">
        <v>12</v>
      </c>
      <c r="V21" t="s">
        <v>128</v>
      </c>
      <c r="W21">
        <f>SUBTOTAL(3,TicketsData[[#This Row],[ticket_id]])</f>
        <v>1</v>
      </c>
    </row>
    <row r="22" spans="1:23" x14ac:dyDescent="0.25">
      <c r="A22">
        <v>21</v>
      </c>
      <c r="B22" t="s">
        <v>72</v>
      </c>
      <c r="C22" t="s">
        <v>55</v>
      </c>
      <c r="D22" t="s">
        <v>28</v>
      </c>
      <c r="E22" t="s">
        <v>203</v>
      </c>
      <c r="F22" t="s">
        <v>204</v>
      </c>
      <c r="G22" t="s">
        <v>3</v>
      </c>
      <c r="H22" s="6">
        <v>45314</v>
      </c>
      <c r="I22" s="6">
        <v>45319</v>
      </c>
      <c r="J22">
        <v>2400</v>
      </c>
      <c r="K22" t="s">
        <v>29</v>
      </c>
      <c r="L22">
        <v>240</v>
      </c>
      <c r="M22" t="s">
        <v>70</v>
      </c>
      <c r="N22">
        <v>1</v>
      </c>
      <c r="O22">
        <v>2024</v>
      </c>
      <c r="P22">
        <v>1</v>
      </c>
      <c r="Q22">
        <v>2024</v>
      </c>
      <c r="R22" t="s">
        <v>103</v>
      </c>
      <c r="S22">
        <v>1</v>
      </c>
      <c r="T22" t="s">
        <v>74</v>
      </c>
      <c r="U22">
        <v>1</v>
      </c>
      <c r="V22" t="s">
        <v>74</v>
      </c>
      <c r="W22">
        <f>SUBTOTAL(3,TicketsData[[#This Row],[ticket_id]])</f>
        <v>1</v>
      </c>
    </row>
    <row r="23" spans="1:23" x14ac:dyDescent="0.25">
      <c r="A23">
        <v>10</v>
      </c>
      <c r="B23" t="s">
        <v>87</v>
      </c>
      <c r="C23" t="s">
        <v>61</v>
      </c>
      <c r="D23" t="s">
        <v>28</v>
      </c>
      <c r="E23" t="s">
        <v>205</v>
      </c>
      <c r="F23" t="s">
        <v>206</v>
      </c>
      <c r="G23" t="s">
        <v>3</v>
      </c>
      <c r="H23" s="6">
        <v>45270</v>
      </c>
      <c r="I23" s="6">
        <v>45276</v>
      </c>
      <c r="J23">
        <v>2880</v>
      </c>
      <c r="K23" t="s">
        <v>37</v>
      </c>
      <c r="L23">
        <v>60</v>
      </c>
      <c r="M23" t="s">
        <v>77</v>
      </c>
      <c r="N23">
        <v>12</v>
      </c>
      <c r="O23">
        <v>2023</v>
      </c>
      <c r="P23">
        <v>12</v>
      </c>
      <c r="Q23">
        <v>2023</v>
      </c>
      <c r="R23" t="s">
        <v>103</v>
      </c>
      <c r="S23">
        <v>12</v>
      </c>
      <c r="T23" t="s">
        <v>128</v>
      </c>
      <c r="U23">
        <v>12</v>
      </c>
      <c r="V23" t="s">
        <v>128</v>
      </c>
      <c r="W23">
        <f>SUBTOTAL(3,TicketsData[[#This Row],[ticket_id]])</f>
        <v>1</v>
      </c>
    </row>
    <row r="24" spans="1:23" hidden="1" x14ac:dyDescent="0.25">
      <c r="A24">
        <v>25</v>
      </c>
      <c r="B24" t="s">
        <v>141</v>
      </c>
      <c r="C24" t="s">
        <v>61</v>
      </c>
      <c r="D24" t="s">
        <v>28</v>
      </c>
      <c r="E24" t="s">
        <v>207</v>
      </c>
      <c r="F24" t="s">
        <v>208</v>
      </c>
      <c r="G24" t="s">
        <v>3</v>
      </c>
      <c r="H24" s="6">
        <v>45336</v>
      </c>
      <c r="I24" s="6">
        <v>45338</v>
      </c>
      <c r="J24">
        <v>960</v>
      </c>
      <c r="K24" t="s">
        <v>49</v>
      </c>
      <c r="L24">
        <v>60</v>
      </c>
      <c r="M24" t="s">
        <v>77</v>
      </c>
      <c r="N24">
        <v>2</v>
      </c>
      <c r="O24">
        <v>2024</v>
      </c>
      <c r="P24">
        <v>2</v>
      </c>
      <c r="Q24">
        <v>2024</v>
      </c>
      <c r="R24" t="s">
        <v>103</v>
      </c>
      <c r="S24">
        <v>2</v>
      </c>
      <c r="T24" t="s">
        <v>75</v>
      </c>
      <c r="U24">
        <v>2</v>
      </c>
      <c r="V24" t="s">
        <v>75</v>
      </c>
      <c r="W24">
        <f>SUBTOTAL(3,TicketsData[[#This Row],[ticket_id]])</f>
        <v>0</v>
      </c>
    </row>
    <row r="25" spans="1:23" hidden="1" x14ac:dyDescent="0.25">
      <c r="A25">
        <v>13</v>
      </c>
      <c r="B25" t="s">
        <v>47</v>
      </c>
      <c r="C25" t="s">
        <v>61</v>
      </c>
      <c r="D25" t="s">
        <v>57</v>
      </c>
      <c r="E25" t="s">
        <v>209</v>
      </c>
      <c r="F25" t="s">
        <v>210</v>
      </c>
      <c r="G25" t="s">
        <v>45</v>
      </c>
      <c r="H25" s="6">
        <v>45270</v>
      </c>
      <c r="I25" s="6">
        <v>45273</v>
      </c>
      <c r="J25">
        <v>1440</v>
      </c>
      <c r="K25" t="s">
        <v>33</v>
      </c>
      <c r="L25">
        <v>480</v>
      </c>
      <c r="M25" t="s">
        <v>67</v>
      </c>
      <c r="N25">
        <v>12</v>
      </c>
      <c r="O25">
        <v>2023</v>
      </c>
      <c r="P25">
        <v>12</v>
      </c>
      <c r="Q25">
        <v>2023</v>
      </c>
      <c r="R25" t="s">
        <v>103</v>
      </c>
      <c r="S25">
        <v>12</v>
      </c>
      <c r="T25" t="s">
        <v>128</v>
      </c>
      <c r="U25">
        <v>12</v>
      </c>
      <c r="V25" t="s">
        <v>128</v>
      </c>
      <c r="W25">
        <f>SUBTOTAL(3,TicketsData[[#This Row],[ticket_id]])</f>
        <v>0</v>
      </c>
    </row>
    <row r="26" spans="1:23" x14ac:dyDescent="0.25">
      <c r="A26">
        <v>19</v>
      </c>
      <c r="B26" t="s">
        <v>104</v>
      </c>
      <c r="C26" t="s">
        <v>50</v>
      </c>
      <c r="D26" t="s">
        <v>35</v>
      </c>
      <c r="E26" t="s">
        <v>211</v>
      </c>
      <c r="F26" t="s">
        <v>212</v>
      </c>
      <c r="G26" t="s">
        <v>32</v>
      </c>
      <c r="H26" s="6">
        <v>45343</v>
      </c>
      <c r="I26" s="6">
        <v>45349</v>
      </c>
      <c r="J26">
        <v>2880</v>
      </c>
      <c r="K26" t="s">
        <v>41</v>
      </c>
      <c r="L26">
        <v>525600</v>
      </c>
      <c r="M26" t="s">
        <v>65</v>
      </c>
      <c r="N26">
        <v>2</v>
      </c>
      <c r="O26">
        <v>2024</v>
      </c>
      <c r="P26">
        <v>2</v>
      </c>
      <c r="Q26">
        <v>2024</v>
      </c>
      <c r="R26" t="s">
        <v>102</v>
      </c>
      <c r="S26">
        <v>2</v>
      </c>
      <c r="T26" t="s">
        <v>75</v>
      </c>
      <c r="U26">
        <v>2</v>
      </c>
      <c r="V26" t="s">
        <v>75</v>
      </c>
      <c r="W26">
        <f>SUBTOTAL(3,TicketsData[[#This Row],[ticket_id]])</f>
        <v>1</v>
      </c>
    </row>
    <row r="27" spans="1:23" x14ac:dyDescent="0.25">
      <c r="A27">
        <v>26</v>
      </c>
      <c r="B27" t="s">
        <v>154</v>
      </c>
      <c r="C27" t="s">
        <v>39</v>
      </c>
      <c r="D27" t="s">
        <v>43</v>
      </c>
      <c r="E27" t="s">
        <v>213</v>
      </c>
      <c r="F27" t="s">
        <v>214</v>
      </c>
      <c r="G27" t="s">
        <v>36</v>
      </c>
      <c r="H27" s="6">
        <v>45293</v>
      </c>
      <c r="I27" s="6">
        <v>45296</v>
      </c>
      <c r="J27">
        <v>1440</v>
      </c>
      <c r="K27" t="s">
        <v>52</v>
      </c>
      <c r="L27">
        <v>480</v>
      </c>
      <c r="M27" t="s">
        <v>46</v>
      </c>
      <c r="N27">
        <v>1</v>
      </c>
      <c r="O27">
        <v>2024</v>
      </c>
      <c r="P27">
        <v>1</v>
      </c>
      <c r="Q27">
        <v>2024</v>
      </c>
      <c r="R27" t="s">
        <v>103</v>
      </c>
      <c r="S27">
        <v>1</v>
      </c>
      <c r="T27" t="s">
        <v>74</v>
      </c>
      <c r="U27">
        <v>1</v>
      </c>
      <c r="V27" t="s">
        <v>74</v>
      </c>
      <c r="W27">
        <f>SUBTOTAL(3,TicketsData[[#This Row],[ticket_id]])</f>
        <v>1</v>
      </c>
    </row>
    <row r="28" spans="1:23" x14ac:dyDescent="0.25">
      <c r="A28">
        <v>27</v>
      </c>
      <c r="B28" t="s">
        <v>140</v>
      </c>
      <c r="C28" t="s">
        <v>31</v>
      </c>
      <c r="D28" t="s">
        <v>35</v>
      </c>
      <c r="E28" t="s">
        <v>215</v>
      </c>
      <c r="F28" t="s">
        <v>216</v>
      </c>
      <c r="H28" s="6">
        <v>45333</v>
      </c>
      <c r="I28" s="6">
        <v>45338</v>
      </c>
      <c r="J28">
        <v>2400</v>
      </c>
      <c r="K28" t="s">
        <v>29</v>
      </c>
      <c r="L28">
        <v>2400</v>
      </c>
      <c r="M28" t="s">
        <v>38</v>
      </c>
      <c r="N28">
        <v>2</v>
      </c>
      <c r="O28">
        <v>2024</v>
      </c>
      <c r="P28">
        <v>2</v>
      </c>
      <c r="Q28">
        <v>2024</v>
      </c>
      <c r="R28" t="s">
        <v>103</v>
      </c>
      <c r="S28">
        <v>2</v>
      </c>
      <c r="T28" t="s">
        <v>75</v>
      </c>
      <c r="U28">
        <v>2</v>
      </c>
      <c r="V28" t="s">
        <v>75</v>
      </c>
      <c r="W28">
        <f>SUBTOTAL(3,TicketsData[[#This Row],[ticket_id]])</f>
        <v>1</v>
      </c>
    </row>
    <row r="29" spans="1:23" x14ac:dyDescent="0.25">
      <c r="A29">
        <v>28</v>
      </c>
      <c r="B29" t="s">
        <v>94</v>
      </c>
      <c r="C29" t="s">
        <v>55</v>
      </c>
      <c r="D29" t="s">
        <v>57</v>
      </c>
      <c r="E29" t="s">
        <v>217</v>
      </c>
      <c r="F29" t="s">
        <v>218</v>
      </c>
      <c r="H29" s="6">
        <v>45279</v>
      </c>
      <c r="I29" s="6">
        <v>45283</v>
      </c>
      <c r="J29">
        <v>1920</v>
      </c>
      <c r="K29" t="s">
        <v>29</v>
      </c>
      <c r="L29">
        <v>1440</v>
      </c>
      <c r="M29" t="s">
        <v>69</v>
      </c>
      <c r="N29">
        <v>12</v>
      </c>
      <c r="O29">
        <v>2023</v>
      </c>
      <c r="P29">
        <v>12</v>
      </c>
      <c r="Q29">
        <v>2023</v>
      </c>
      <c r="R29" t="s">
        <v>103</v>
      </c>
      <c r="S29">
        <v>12</v>
      </c>
      <c r="T29" t="s">
        <v>128</v>
      </c>
      <c r="U29">
        <v>12</v>
      </c>
      <c r="V29" t="s">
        <v>128</v>
      </c>
      <c r="W29">
        <f>SUBTOTAL(3,TicketsData[[#This Row],[ticket_id]])</f>
        <v>1</v>
      </c>
    </row>
    <row r="30" spans="1:23" x14ac:dyDescent="0.25">
      <c r="A30">
        <v>29</v>
      </c>
      <c r="B30" t="s">
        <v>111</v>
      </c>
      <c r="C30" t="s">
        <v>61</v>
      </c>
      <c r="D30" t="s">
        <v>57</v>
      </c>
      <c r="E30" t="s">
        <v>219</v>
      </c>
      <c r="F30" t="s">
        <v>220</v>
      </c>
      <c r="G30" t="s">
        <v>36</v>
      </c>
      <c r="H30" s="6">
        <v>45358</v>
      </c>
      <c r="I30" s="6">
        <v>45362</v>
      </c>
      <c r="J30">
        <v>1920</v>
      </c>
      <c r="K30" t="s">
        <v>52</v>
      </c>
      <c r="L30">
        <v>480</v>
      </c>
      <c r="M30" t="s">
        <v>67</v>
      </c>
      <c r="N30">
        <v>3</v>
      </c>
      <c r="O30">
        <v>2024</v>
      </c>
      <c r="P30">
        <v>3</v>
      </c>
      <c r="Q30">
        <v>2024</v>
      </c>
      <c r="R30" t="s">
        <v>103</v>
      </c>
      <c r="S30">
        <v>3</v>
      </c>
      <c r="T30" t="s">
        <v>76</v>
      </c>
      <c r="U30">
        <v>3</v>
      </c>
      <c r="V30" t="s">
        <v>76</v>
      </c>
      <c r="W30">
        <f>SUBTOTAL(3,TicketsData[[#This Row],[ticket_id]])</f>
        <v>1</v>
      </c>
    </row>
    <row r="31" spans="1:23" hidden="1" x14ac:dyDescent="0.25">
      <c r="A31">
        <v>30</v>
      </c>
      <c r="B31" t="s">
        <v>97</v>
      </c>
      <c r="C31" t="s">
        <v>61</v>
      </c>
      <c r="D31" t="s">
        <v>28</v>
      </c>
      <c r="E31" t="s">
        <v>221</v>
      </c>
      <c r="F31" t="s">
        <v>222</v>
      </c>
      <c r="G31" t="s">
        <v>3</v>
      </c>
      <c r="H31" s="6">
        <v>45361</v>
      </c>
      <c r="I31" s="6">
        <v>45364</v>
      </c>
      <c r="J31">
        <v>1440</v>
      </c>
      <c r="K31" t="s">
        <v>49</v>
      </c>
      <c r="L31">
        <v>60</v>
      </c>
      <c r="M31" t="s">
        <v>77</v>
      </c>
      <c r="N31">
        <v>3</v>
      </c>
      <c r="O31">
        <v>2024</v>
      </c>
      <c r="P31">
        <v>3</v>
      </c>
      <c r="Q31">
        <v>2024</v>
      </c>
      <c r="R31" t="s">
        <v>103</v>
      </c>
      <c r="S31">
        <v>3</v>
      </c>
      <c r="T31" t="s">
        <v>76</v>
      </c>
      <c r="U31">
        <v>3</v>
      </c>
      <c r="V31" t="s">
        <v>76</v>
      </c>
      <c r="W31">
        <f>SUBTOTAL(3,TicketsData[[#This Row],[ticket_id]])</f>
        <v>0</v>
      </c>
    </row>
    <row r="32" spans="1:23" x14ac:dyDescent="0.25">
      <c r="A32">
        <v>31</v>
      </c>
      <c r="B32" t="s">
        <v>105</v>
      </c>
      <c r="C32" t="s">
        <v>27</v>
      </c>
      <c r="D32" t="s">
        <v>57</v>
      </c>
      <c r="E32" t="s">
        <v>223</v>
      </c>
      <c r="F32" t="s">
        <v>224</v>
      </c>
      <c r="G32" t="s">
        <v>40</v>
      </c>
      <c r="H32" s="6">
        <v>45311</v>
      </c>
      <c r="I32" s="6">
        <v>45313</v>
      </c>
      <c r="J32">
        <v>960</v>
      </c>
      <c r="K32" t="s">
        <v>52</v>
      </c>
      <c r="L32">
        <v>2400</v>
      </c>
      <c r="M32" t="s">
        <v>66</v>
      </c>
      <c r="N32">
        <v>1</v>
      </c>
      <c r="O32">
        <v>2024</v>
      </c>
      <c r="P32">
        <v>1</v>
      </c>
      <c r="Q32">
        <v>2024</v>
      </c>
      <c r="R32" t="s">
        <v>102</v>
      </c>
      <c r="S32">
        <v>1</v>
      </c>
      <c r="T32" t="s">
        <v>74</v>
      </c>
      <c r="U32">
        <v>1</v>
      </c>
      <c r="V32" t="s">
        <v>74</v>
      </c>
      <c r="W32">
        <f>SUBTOTAL(3,TicketsData[[#This Row],[ticket_id]])</f>
        <v>1</v>
      </c>
    </row>
    <row r="33" spans="1:23" x14ac:dyDescent="0.25">
      <c r="A33">
        <v>32</v>
      </c>
      <c r="B33" t="s">
        <v>62</v>
      </c>
      <c r="C33" t="s">
        <v>27</v>
      </c>
      <c r="D33" t="s">
        <v>35</v>
      </c>
      <c r="E33" t="s">
        <v>225</v>
      </c>
      <c r="F33" t="s">
        <v>226</v>
      </c>
      <c r="G33" t="s">
        <v>40</v>
      </c>
      <c r="H33" s="6">
        <v>45275</v>
      </c>
      <c r="I33" s="6">
        <v>45279</v>
      </c>
      <c r="J33">
        <v>1920</v>
      </c>
      <c r="K33" t="s">
        <v>41</v>
      </c>
      <c r="L33">
        <v>1440</v>
      </c>
      <c r="M33" t="s">
        <v>86</v>
      </c>
      <c r="N33">
        <v>12</v>
      </c>
      <c r="O33">
        <v>2023</v>
      </c>
      <c r="P33">
        <v>12</v>
      </c>
      <c r="Q33">
        <v>2023</v>
      </c>
      <c r="R33" t="s">
        <v>103</v>
      </c>
      <c r="S33">
        <v>12</v>
      </c>
      <c r="T33" t="s">
        <v>128</v>
      </c>
      <c r="U33">
        <v>12</v>
      </c>
      <c r="V33" t="s">
        <v>128</v>
      </c>
      <c r="W33">
        <f>SUBTOTAL(3,TicketsData[[#This Row],[ticket_id]])</f>
        <v>1</v>
      </c>
    </row>
    <row r="34" spans="1:23" hidden="1" x14ac:dyDescent="0.25">
      <c r="A34">
        <v>33</v>
      </c>
      <c r="B34" t="s">
        <v>72</v>
      </c>
      <c r="C34" t="s">
        <v>31</v>
      </c>
      <c r="D34" t="s">
        <v>28</v>
      </c>
      <c r="E34" t="s">
        <v>227</v>
      </c>
      <c r="F34" t="s">
        <v>228</v>
      </c>
      <c r="G34" t="s">
        <v>3</v>
      </c>
      <c r="H34" s="6">
        <v>45313</v>
      </c>
      <c r="I34" s="6">
        <v>45319</v>
      </c>
      <c r="J34">
        <v>2880</v>
      </c>
      <c r="K34" t="s">
        <v>33</v>
      </c>
      <c r="L34">
        <v>240</v>
      </c>
      <c r="M34" t="s">
        <v>34</v>
      </c>
      <c r="N34">
        <v>1</v>
      </c>
      <c r="O34">
        <v>2024</v>
      </c>
      <c r="P34">
        <v>1</v>
      </c>
      <c r="Q34">
        <v>2024</v>
      </c>
      <c r="R34" t="s">
        <v>103</v>
      </c>
      <c r="S34">
        <v>1</v>
      </c>
      <c r="T34" t="s">
        <v>74</v>
      </c>
      <c r="U34">
        <v>1</v>
      </c>
      <c r="V34" t="s">
        <v>74</v>
      </c>
      <c r="W34">
        <f>SUBTOTAL(3,TicketsData[[#This Row],[ticket_id]])</f>
        <v>0</v>
      </c>
    </row>
    <row r="35" spans="1:23" x14ac:dyDescent="0.25">
      <c r="A35">
        <v>34</v>
      </c>
      <c r="B35" t="s">
        <v>144</v>
      </c>
      <c r="C35" t="s">
        <v>55</v>
      </c>
      <c r="D35" t="s">
        <v>35</v>
      </c>
      <c r="E35" t="s">
        <v>229</v>
      </c>
      <c r="F35" t="s">
        <v>230</v>
      </c>
      <c r="G35" t="s">
        <v>3</v>
      </c>
      <c r="H35" s="6">
        <v>45336</v>
      </c>
      <c r="I35" s="6">
        <v>45340</v>
      </c>
      <c r="J35">
        <v>1920</v>
      </c>
      <c r="K35" t="s">
        <v>41</v>
      </c>
      <c r="L35">
        <v>1440</v>
      </c>
      <c r="M35" t="s">
        <v>78</v>
      </c>
      <c r="N35">
        <v>2</v>
      </c>
      <c r="O35">
        <v>2024</v>
      </c>
      <c r="P35">
        <v>2</v>
      </c>
      <c r="Q35">
        <v>2024</v>
      </c>
      <c r="R35" t="s">
        <v>103</v>
      </c>
      <c r="S35">
        <v>2</v>
      </c>
      <c r="T35" t="s">
        <v>75</v>
      </c>
      <c r="U35">
        <v>2</v>
      </c>
      <c r="V35" t="s">
        <v>75</v>
      </c>
      <c r="W35">
        <f>SUBTOTAL(3,TicketsData[[#This Row],[ticket_id]])</f>
        <v>1</v>
      </c>
    </row>
    <row r="36" spans="1:23" x14ac:dyDescent="0.25">
      <c r="A36">
        <v>35</v>
      </c>
      <c r="B36" t="s">
        <v>109</v>
      </c>
      <c r="C36" t="s">
        <v>31</v>
      </c>
      <c r="D36" t="s">
        <v>35</v>
      </c>
      <c r="E36" t="s">
        <v>231</v>
      </c>
      <c r="F36" t="s">
        <v>232</v>
      </c>
      <c r="H36" s="6">
        <v>45261</v>
      </c>
      <c r="I36" s="6">
        <v>45268</v>
      </c>
      <c r="J36">
        <v>3360</v>
      </c>
      <c r="K36" t="s">
        <v>29</v>
      </c>
      <c r="L36">
        <v>2400</v>
      </c>
      <c r="M36" t="s">
        <v>38</v>
      </c>
      <c r="N36">
        <v>12</v>
      </c>
      <c r="O36">
        <v>2023</v>
      </c>
      <c r="P36">
        <v>12</v>
      </c>
      <c r="Q36">
        <v>2023</v>
      </c>
      <c r="R36" t="s">
        <v>103</v>
      </c>
      <c r="S36">
        <v>12</v>
      </c>
      <c r="T36" t="s">
        <v>128</v>
      </c>
      <c r="U36">
        <v>12</v>
      </c>
      <c r="V36" t="s">
        <v>128</v>
      </c>
      <c r="W36">
        <f>SUBTOTAL(3,TicketsData[[#This Row],[ticket_id]])</f>
        <v>1</v>
      </c>
    </row>
    <row r="37" spans="1:23" x14ac:dyDescent="0.25">
      <c r="A37">
        <v>36</v>
      </c>
      <c r="B37" t="s">
        <v>142</v>
      </c>
      <c r="C37" t="s">
        <v>27</v>
      </c>
      <c r="D37" t="s">
        <v>28</v>
      </c>
      <c r="E37" t="s">
        <v>233</v>
      </c>
      <c r="F37" t="s">
        <v>234</v>
      </c>
      <c r="H37" s="6">
        <v>45347</v>
      </c>
      <c r="I37" s="6">
        <v>45350</v>
      </c>
      <c r="J37">
        <v>1440</v>
      </c>
      <c r="K37" t="s">
        <v>29</v>
      </c>
      <c r="L37">
        <v>720</v>
      </c>
      <c r="M37" t="s">
        <v>30</v>
      </c>
      <c r="N37">
        <v>2</v>
      </c>
      <c r="O37">
        <v>2024</v>
      </c>
      <c r="P37">
        <v>2</v>
      </c>
      <c r="Q37">
        <v>2024</v>
      </c>
      <c r="R37" t="s">
        <v>103</v>
      </c>
      <c r="S37">
        <v>2</v>
      </c>
      <c r="T37" t="s">
        <v>75</v>
      </c>
      <c r="U37">
        <v>2</v>
      </c>
      <c r="V37" t="s">
        <v>75</v>
      </c>
      <c r="W37">
        <f>SUBTOTAL(3,TicketsData[[#This Row],[ticket_id]])</f>
        <v>1</v>
      </c>
    </row>
    <row r="38" spans="1:23" x14ac:dyDescent="0.25">
      <c r="A38">
        <v>37</v>
      </c>
      <c r="B38" t="s">
        <v>141</v>
      </c>
      <c r="C38" t="s">
        <v>27</v>
      </c>
      <c r="D38" t="s">
        <v>43</v>
      </c>
      <c r="E38" t="s">
        <v>235</v>
      </c>
      <c r="F38" t="s">
        <v>236</v>
      </c>
      <c r="G38" t="s">
        <v>36</v>
      </c>
      <c r="H38" s="6">
        <v>45317</v>
      </c>
      <c r="I38" s="6">
        <v>45322</v>
      </c>
      <c r="J38">
        <v>2400</v>
      </c>
      <c r="K38" t="s">
        <v>29</v>
      </c>
      <c r="L38">
        <v>960</v>
      </c>
      <c r="M38" t="s">
        <v>64</v>
      </c>
      <c r="N38">
        <v>1</v>
      </c>
      <c r="O38">
        <v>2024</v>
      </c>
      <c r="P38">
        <v>1</v>
      </c>
      <c r="Q38">
        <v>2024</v>
      </c>
      <c r="R38" t="s">
        <v>103</v>
      </c>
      <c r="S38">
        <v>1</v>
      </c>
      <c r="T38" t="s">
        <v>74</v>
      </c>
      <c r="U38">
        <v>1</v>
      </c>
      <c r="V38" t="s">
        <v>74</v>
      </c>
      <c r="W38">
        <f>SUBTOTAL(3,TicketsData[[#This Row],[ticket_id]])</f>
        <v>1</v>
      </c>
    </row>
    <row r="39" spans="1:23" x14ac:dyDescent="0.25">
      <c r="A39">
        <v>38</v>
      </c>
      <c r="B39" t="s">
        <v>122</v>
      </c>
      <c r="C39" t="s">
        <v>55</v>
      </c>
      <c r="D39" t="s">
        <v>28</v>
      </c>
      <c r="E39" t="s">
        <v>237</v>
      </c>
      <c r="F39" t="s">
        <v>238</v>
      </c>
      <c r="G39" t="s">
        <v>32</v>
      </c>
      <c r="H39" s="6">
        <v>45267</v>
      </c>
      <c r="I39" s="6">
        <v>45269</v>
      </c>
      <c r="J39">
        <v>960</v>
      </c>
      <c r="K39" t="s">
        <v>41</v>
      </c>
      <c r="L39">
        <v>240</v>
      </c>
      <c r="M39" t="s">
        <v>70</v>
      </c>
      <c r="N39">
        <v>12</v>
      </c>
      <c r="O39">
        <v>2023</v>
      </c>
      <c r="P39">
        <v>12</v>
      </c>
      <c r="Q39">
        <v>2023</v>
      </c>
      <c r="R39" t="s">
        <v>103</v>
      </c>
      <c r="S39">
        <v>12</v>
      </c>
      <c r="T39" t="s">
        <v>128</v>
      </c>
      <c r="U39">
        <v>12</v>
      </c>
      <c r="V39" t="s">
        <v>128</v>
      </c>
      <c r="W39">
        <f>SUBTOTAL(3,TicketsData[[#This Row],[ticket_id]])</f>
        <v>1</v>
      </c>
    </row>
    <row r="40" spans="1:23" x14ac:dyDescent="0.25">
      <c r="A40">
        <v>39</v>
      </c>
      <c r="B40" t="s">
        <v>118</v>
      </c>
      <c r="C40" t="s">
        <v>31</v>
      </c>
      <c r="D40" t="s">
        <v>35</v>
      </c>
      <c r="E40" t="s">
        <v>239</v>
      </c>
      <c r="F40" t="s">
        <v>240</v>
      </c>
      <c r="G40" t="s">
        <v>3</v>
      </c>
      <c r="H40" s="6">
        <v>45365</v>
      </c>
      <c r="I40" s="6">
        <v>45367</v>
      </c>
      <c r="J40">
        <v>960</v>
      </c>
      <c r="K40" t="s">
        <v>41</v>
      </c>
      <c r="L40">
        <v>2400</v>
      </c>
      <c r="M40" t="s">
        <v>38</v>
      </c>
      <c r="N40">
        <v>3</v>
      </c>
      <c r="O40">
        <v>2024</v>
      </c>
      <c r="P40">
        <v>3</v>
      </c>
      <c r="Q40">
        <v>2024</v>
      </c>
      <c r="R40" t="s">
        <v>102</v>
      </c>
      <c r="S40">
        <v>3</v>
      </c>
      <c r="T40" t="s">
        <v>76</v>
      </c>
      <c r="U40">
        <v>3</v>
      </c>
      <c r="V40" t="s">
        <v>76</v>
      </c>
      <c r="W40">
        <f>SUBTOTAL(3,TicketsData[[#This Row],[ticket_id]])</f>
        <v>1</v>
      </c>
    </row>
    <row r="41" spans="1:23" x14ac:dyDescent="0.25">
      <c r="A41">
        <v>40</v>
      </c>
      <c r="B41" t="s">
        <v>73</v>
      </c>
      <c r="C41" t="s">
        <v>31</v>
      </c>
      <c r="D41" t="s">
        <v>35</v>
      </c>
      <c r="E41" t="s">
        <v>241</v>
      </c>
      <c r="F41" t="s">
        <v>242</v>
      </c>
      <c r="H41" s="6">
        <v>45333</v>
      </c>
      <c r="I41" s="6">
        <v>45339</v>
      </c>
      <c r="J41">
        <v>2880</v>
      </c>
      <c r="K41" t="s">
        <v>29</v>
      </c>
      <c r="L41">
        <v>2400</v>
      </c>
      <c r="M41" t="s">
        <v>38</v>
      </c>
      <c r="N41">
        <v>2</v>
      </c>
      <c r="O41">
        <v>2024</v>
      </c>
      <c r="P41">
        <v>2</v>
      </c>
      <c r="Q41">
        <v>2024</v>
      </c>
      <c r="R41" t="s">
        <v>103</v>
      </c>
      <c r="S41">
        <v>2</v>
      </c>
      <c r="T41" t="s">
        <v>75</v>
      </c>
      <c r="U41">
        <v>2</v>
      </c>
      <c r="V41" t="s">
        <v>75</v>
      </c>
      <c r="W41">
        <f>SUBTOTAL(3,TicketsData[[#This Row],[ticket_id]])</f>
        <v>1</v>
      </c>
    </row>
    <row r="42" spans="1:23" x14ac:dyDescent="0.25">
      <c r="A42">
        <v>41</v>
      </c>
      <c r="B42" t="s">
        <v>96</v>
      </c>
      <c r="C42" t="s">
        <v>31</v>
      </c>
      <c r="D42" t="s">
        <v>43</v>
      </c>
      <c r="E42" t="s">
        <v>243</v>
      </c>
      <c r="F42" t="s">
        <v>244</v>
      </c>
      <c r="G42" t="s">
        <v>36</v>
      </c>
      <c r="H42" s="6">
        <v>45341</v>
      </c>
      <c r="I42" s="6">
        <v>45345</v>
      </c>
      <c r="J42">
        <v>1920</v>
      </c>
      <c r="K42" t="s">
        <v>52</v>
      </c>
      <c r="L42">
        <v>480</v>
      </c>
      <c r="M42" t="s">
        <v>44</v>
      </c>
      <c r="N42">
        <v>2</v>
      </c>
      <c r="O42">
        <v>2024</v>
      </c>
      <c r="P42">
        <v>2</v>
      </c>
      <c r="Q42">
        <v>2024</v>
      </c>
      <c r="R42" t="s">
        <v>103</v>
      </c>
      <c r="S42">
        <v>2</v>
      </c>
      <c r="T42" t="s">
        <v>75</v>
      </c>
      <c r="U42">
        <v>2</v>
      </c>
      <c r="V42" t="s">
        <v>75</v>
      </c>
      <c r="W42">
        <f>SUBTOTAL(3,TicketsData[[#This Row],[ticket_id]])</f>
        <v>1</v>
      </c>
    </row>
    <row r="43" spans="1:23" hidden="1" x14ac:dyDescent="0.25">
      <c r="A43">
        <v>42</v>
      </c>
      <c r="B43" t="s">
        <v>105</v>
      </c>
      <c r="C43" t="s">
        <v>61</v>
      </c>
      <c r="D43" t="s">
        <v>35</v>
      </c>
      <c r="E43" t="s">
        <v>245</v>
      </c>
      <c r="F43" t="s">
        <v>246</v>
      </c>
      <c r="G43" t="s">
        <v>45</v>
      </c>
      <c r="H43" s="6">
        <v>45271</v>
      </c>
      <c r="I43" s="6">
        <v>45273</v>
      </c>
      <c r="J43">
        <v>960</v>
      </c>
      <c r="K43" t="s">
        <v>33</v>
      </c>
      <c r="L43">
        <v>240</v>
      </c>
      <c r="M43" t="s">
        <v>79</v>
      </c>
      <c r="N43">
        <v>12</v>
      </c>
      <c r="O43">
        <v>2023</v>
      </c>
      <c r="P43">
        <v>12</v>
      </c>
      <c r="Q43">
        <v>2023</v>
      </c>
      <c r="R43" t="s">
        <v>103</v>
      </c>
      <c r="S43">
        <v>12</v>
      </c>
      <c r="T43" t="s">
        <v>128</v>
      </c>
      <c r="U43">
        <v>12</v>
      </c>
      <c r="V43" t="s">
        <v>128</v>
      </c>
      <c r="W43">
        <f>SUBTOTAL(3,TicketsData[[#This Row],[ticket_id]])</f>
        <v>0</v>
      </c>
    </row>
    <row r="44" spans="1:23" x14ac:dyDescent="0.25">
      <c r="A44">
        <v>43</v>
      </c>
      <c r="B44" t="s">
        <v>110</v>
      </c>
      <c r="C44" t="s">
        <v>50</v>
      </c>
      <c r="D44" t="s">
        <v>43</v>
      </c>
      <c r="E44" t="s">
        <v>247</v>
      </c>
      <c r="F44" t="s">
        <v>248</v>
      </c>
      <c r="H44" s="6">
        <v>45287</v>
      </c>
      <c r="I44" s="6">
        <v>45290</v>
      </c>
      <c r="J44">
        <v>1440</v>
      </c>
      <c r="K44" t="s">
        <v>29</v>
      </c>
      <c r="L44">
        <v>525600</v>
      </c>
      <c r="M44" t="s">
        <v>51</v>
      </c>
      <c r="N44">
        <v>12</v>
      </c>
      <c r="O44">
        <v>2023</v>
      </c>
      <c r="P44">
        <v>12</v>
      </c>
      <c r="Q44">
        <v>2023</v>
      </c>
      <c r="R44" t="s">
        <v>102</v>
      </c>
      <c r="S44">
        <v>12</v>
      </c>
      <c r="T44" t="s">
        <v>128</v>
      </c>
      <c r="U44">
        <v>12</v>
      </c>
      <c r="V44" t="s">
        <v>128</v>
      </c>
      <c r="W44">
        <f>SUBTOTAL(3,TicketsData[[#This Row],[ticket_id]])</f>
        <v>1</v>
      </c>
    </row>
    <row r="45" spans="1:23" x14ac:dyDescent="0.25">
      <c r="A45">
        <v>44</v>
      </c>
      <c r="B45" t="s">
        <v>149</v>
      </c>
      <c r="C45" t="s">
        <v>50</v>
      </c>
      <c r="D45" t="s">
        <v>28</v>
      </c>
      <c r="E45" t="s">
        <v>249</v>
      </c>
      <c r="F45" t="s">
        <v>250</v>
      </c>
      <c r="G45" t="s">
        <v>36</v>
      </c>
      <c r="H45" s="6">
        <v>45296</v>
      </c>
      <c r="I45" s="6">
        <v>45299</v>
      </c>
      <c r="J45">
        <v>1440</v>
      </c>
      <c r="K45" t="s">
        <v>52</v>
      </c>
      <c r="L45">
        <v>525600</v>
      </c>
      <c r="M45" t="s">
        <v>60</v>
      </c>
      <c r="N45">
        <v>1</v>
      </c>
      <c r="O45">
        <v>2024</v>
      </c>
      <c r="P45">
        <v>1</v>
      </c>
      <c r="Q45">
        <v>2024</v>
      </c>
      <c r="R45" t="s">
        <v>102</v>
      </c>
      <c r="S45">
        <v>1</v>
      </c>
      <c r="T45" t="s">
        <v>74</v>
      </c>
      <c r="U45">
        <v>1</v>
      </c>
      <c r="V45" t="s">
        <v>74</v>
      </c>
      <c r="W45">
        <f>SUBTOTAL(3,TicketsData[[#This Row],[ticket_id]])</f>
        <v>1</v>
      </c>
    </row>
    <row r="46" spans="1:23" hidden="1" x14ac:dyDescent="0.25">
      <c r="A46">
        <v>45</v>
      </c>
      <c r="B46" t="s">
        <v>63</v>
      </c>
      <c r="C46" t="s">
        <v>50</v>
      </c>
      <c r="D46" t="s">
        <v>35</v>
      </c>
      <c r="E46" t="s">
        <v>251</v>
      </c>
      <c r="F46" t="s">
        <v>252</v>
      </c>
      <c r="G46" t="s">
        <v>40</v>
      </c>
      <c r="H46" s="6">
        <v>45290</v>
      </c>
      <c r="I46" s="6">
        <v>45295</v>
      </c>
      <c r="J46">
        <v>2400</v>
      </c>
      <c r="K46" t="s">
        <v>33</v>
      </c>
      <c r="L46">
        <v>525600</v>
      </c>
      <c r="M46" t="s">
        <v>65</v>
      </c>
      <c r="N46">
        <v>12</v>
      </c>
      <c r="O46">
        <v>2023</v>
      </c>
      <c r="P46">
        <v>1</v>
      </c>
      <c r="Q46">
        <v>2024</v>
      </c>
      <c r="R46" t="s">
        <v>102</v>
      </c>
      <c r="S46">
        <v>12</v>
      </c>
      <c r="T46" t="s">
        <v>128</v>
      </c>
      <c r="U46">
        <v>1</v>
      </c>
      <c r="V46" t="s">
        <v>74</v>
      </c>
      <c r="W46">
        <f>SUBTOTAL(3,TicketsData[[#This Row],[ticket_id]])</f>
        <v>0</v>
      </c>
    </row>
    <row r="47" spans="1:23" x14ac:dyDescent="0.25">
      <c r="A47">
        <v>46</v>
      </c>
      <c r="B47" t="s">
        <v>53</v>
      </c>
      <c r="C47" t="s">
        <v>55</v>
      </c>
      <c r="D47" t="s">
        <v>28</v>
      </c>
      <c r="E47" t="s">
        <v>253</v>
      </c>
      <c r="F47" t="s">
        <v>254</v>
      </c>
      <c r="G47" t="s">
        <v>3</v>
      </c>
      <c r="H47" s="6">
        <v>45346</v>
      </c>
      <c r="I47" s="6">
        <v>45351</v>
      </c>
      <c r="J47">
        <v>2400</v>
      </c>
      <c r="K47" t="s">
        <v>29</v>
      </c>
      <c r="L47">
        <v>240</v>
      </c>
      <c r="M47" t="s">
        <v>70</v>
      </c>
      <c r="N47">
        <v>2</v>
      </c>
      <c r="O47">
        <v>2024</v>
      </c>
      <c r="P47">
        <v>2</v>
      </c>
      <c r="Q47">
        <v>2024</v>
      </c>
      <c r="R47" t="s">
        <v>103</v>
      </c>
      <c r="S47">
        <v>2</v>
      </c>
      <c r="T47" t="s">
        <v>75</v>
      </c>
      <c r="U47">
        <v>2</v>
      </c>
      <c r="V47" t="s">
        <v>75</v>
      </c>
      <c r="W47">
        <f>SUBTOTAL(3,TicketsData[[#This Row],[ticket_id]])</f>
        <v>1</v>
      </c>
    </row>
    <row r="48" spans="1:23" x14ac:dyDescent="0.25">
      <c r="A48">
        <v>47</v>
      </c>
      <c r="B48" t="s">
        <v>159</v>
      </c>
      <c r="C48" t="s">
        <v>61</v>
      </c>
      <c r="D48" t="s">
        <v>28</v>
      </c>
      <c r="E48" t="s">
        <v>255</v>
      </c>
      <c r="F48" t="s">
        <v>256</v>
      </c>
      <c r="G48" t="s">
        <v>45</v>
      </c>
      <c r="H48" s="6">
        <v>45364</v>
      </c>
      <c r="I48" s="6">
        <v>45370</v>
      </c>
      <c r="J48">
        <v>2880</v>
      </c>
      <c r="K48" t="s">
        <v>37</v>
      </c>
      <c r="L48">
        <v>60</v>
      </c>
      <c r="M48" t="s">
        <v>77</v>
      </c>
      <c r="N48">
        <v>3</v>
      </c>
      <c r="O48">
        <v>2024</v>
      </c>
      <c r="P48">
        <v>3</v>
      </c>
      <c r="Q48">
        <v>2024</v>
      </c>
      <c r="R48" t="s">
        <v>103</v>
      </c>
      <c r="S48">
        <v>3</v>
      </c>
      <c r="T48" t="s">
        <v>76</v>
      </c>
      <c r="U48">
        <v>3</v>
      </c>
      <c r="V48" t="s">
        <v>76</v>
      </c>
      <c r="W48">
        <f>SUBTOTAL(3,TicketsData[[#This Row],[ticket_id]])</f>
        <v>1</v>
      </c>
    </row>
    <row r="49" spans="1:23" x14ac:dyDescent="0.25">
      <c r="A49">
        <v>48</v>
      </c>
      <c r="B49" t="s">
        <v>145</v>
      </c>
      <c r="C49" t="s">
        <v>61</v>
      </c>
      <c r="D49" t="s">
        <v>57</v>
      </c>
      <c r="E49" t="s">
        <v>257</v>
      </c>
      <c r="F49" t="s">
        <v>258</v>
      </c>
      <c r="G49" t="s">
        <v>45</v>
      </c>
      <c r="H49" s="6">
        <v>45294</v>
      </c>
      <c r="I49" s="6">
        <v>45297</v>
      </c>
      <c r="J49">
        <v>1440</v>
      </c>
      <c r="K49" t="s">
        <v>41</v>
      </c>
      <c r="L49">
        <v>480</v>
      </c>
      <c r="M49" t="s">
        <v>67</v>
      </c>
      <c r="N49">
        <v>1</v>
      </c>
      <c r="O49">
        <v>2024</v>
      </c>
      <c r="P49">
        <v>1</v>
      </c>
      <c r="Q49">
        <v>2024</v>
      </c>
      <c r="R49" t="s">
        <v>103</v>
      </c>
      <c r="S49">
        <v>1</v>
      </c>
      <c r="T49" t="s">
        <v>74</v>
      </c>
      <c r="U49">
        <v>1</v>
      </c>
      <c r="V49" t="s">
        <v>74</v>
      </c>
      <c r="W49">
        <f>SUBTOTAL(3,TicketsData[[#This Row],[ticket_id]])</f>
        <v>1</v>
      </c>
    </row>
    <row r="50" spans="1:23" x14ac:dyDescent="0.25">
      <c r="A50">
        <v>49</v>
      </c>
      <c r="B50" t="s">
        <v>106</v>
      </c>
      <c r="C50" t="s">
        <v>39</v>
      </c>
      <c r="D50" t="s">
        <v>57</v>
      </c>
      <c r="E50" t="s">
        <v>259</v>
      </c>
      <c r="F50" t="s">
        <v>260</v>
      </c>
      <c r="H50" s="6">
        <v>45327</v>
      </c>
      <c r="I50" s="6">
        <v>45332</v>
      </c>
      <c r="J50">
        <v>2400</v>
      </c>
      <c r="K50" t="s">
        <v>29</v>
      </c>
      <c r="L50">
        <v>525600</v>
      </c>
      <c r="M50" t="s">
        <v>58</v>
      </c>
      <c r="N50">
        <v>2</v>
      </c>
      <c r="O50">
        <v>2024</v>
      </c>
      <c r="P50">
        <v>2</v>
      </c>
      <c r="Q50">
        <v>2024</v>
      </c>
      <c r="R50" t="s">
        <v>102</v>
      </c>
      <c r="S50">
        <v>2</v>
      </c>
      <c r="T50" t="s">
        <v>75</v>
      </c>
      <c r="U50">
        <v>2</v>
      </c>
      <c r="V50" t="s">
        <v>75</v>
      </c>
      <c r="W50">
        <f>SUBTOTAL(3,TicketsData[[#This Row],[ticket_id]])</f>
        <v>1</v>
      </c>
    </row>
    <row r="51" spans="1:23" x14ac:dyDescent="0.25">
      <c r="A51">
        <v>50</v>
      </c>
      <c r="B51" t="s">
        <v>139</v>
      </c>
      <c r="C51" t="s">
        <v>55</v>
      </c>
      <c r="D51" t="s">
        <v>57</v>
      </c>
      <c r="E51" t="s">
        <v>261</v>
      </c>
      <c r="F51" t="s">
        <v>262</v>
      </c>
      <c r="G51" t="s">
        <v>32</v>
      </c>
      <c r="H51" s="6">
        <v>45325</v>
      </c>
      <c r="I51" s="6">
        <v>45327</v>
      </c>
      <c r="J51">
        <v>960</v>
      </c>
      <c r="K51" t="s">
        <v>29</v>
      </c>
      <c r="L51">
        <v>1440</v>
      </c>
      <c r="M51" t="s">
        <v>69</v>
      </c>
      <c r="N51">
        <v>2</v>
      </c>
      <c r="O51">
        <v>2024</v>
      </c>
      <c r="P51">
        <v>2</v>
      </c>
      <c r="Q51">
        <v>2024</v>
      </c>
      <c r="R51" t="s">
        <v>102</v>
      </c>
      <c r="S51">
        <v>2</v>
      </c>
      <c r="T51" t="s">
        <v>75</v>
      </c>
      <c r="U51">
        <v>2</v>
      </c>
      <c r="V51" t="s">
        <v>75</v>
      </c>
      <c r="W51">
        <f>SUBTOTAL(3,TicketsData[[#This Row],[ticket_id]])</f>
        <v>1</v>
      </c>
    </row>
    <row r="52" spans="1:23" x14ac:dyDescent="0.25">
      <c r="A52">
        <v>51</v>
      </c>
      <c r="B52" t="s">
        <v>158</v>
      </c>
      <c r="C52" t="s">
        <v>39</v>
      </c>
      <c r="D52" t="s">
        <v>57</v>
      </c>
      <c r="E52" t="s">
        <v>263</v>
      </c>
      <c r="F52" t="s">
        <v>264</v>
      </c>
      <c r="G52" t="s">
        <v>32</v>
      </c>
      <c r="H52" s="6">
        <v>45363</v>
      </c>
      <c r="I52" s="6">
        <v>45365</v>
      </c>
      <c r="J52">
        <v>960</v>
      </c>
      <c r="K52" t="s">
        <v>41</v>
      </c>
      <c r="L52">
        <v>525600</v>
      </c>
      <c r="M52" t="s">
        <v>58</v>
      </c>
      <c r="N52">
        <v>3</v>
      </c>
      <c r="O52">
        <v>2024</v>
      </c>
      <c r="P52">
        <v>3</v>
      </c>
      <c r="Q52">
        <v>2024</v>
      </c>
      <c r="R52" t="s">
        <v>102</v>
      </c>
      <c r="S52">
        <v>3</v>
      </c>
      <c r="T52" t="s">
        <v>76</v>
      </c>
      <c r="U52">
        <v>3</v>
      </c>
      <c r="V52" t="s">
        <v>76</v>
      </c>
      <c r="W52">
        <f>SUBTOTAL(3,TicketsData[[#This Row],[ticket_id]])</f>
        <v>1</v>
      </c>
    </row>
    <row r="53" spans="1:23" x14ac:dyDescent="0.25">
      <c r="A53">
        <v>52</v>
      </c>
      <c r="B53" t="s">
        <v>59</v>
      </c>
      <c r="C53" t="s">
        <v>39</v>
      </c>
      <c r="D53" t="s">
        <v>28</v>
      </c>
      <c r="E53" t="s">
        <v>265</v>
      </c>
      <c r="F53" t="s">
        <v>266</v>
      </c>
      <c r="G53" t="s">
        <v>36</v>
      </c>
      <c r="H53" s="6">
        <v>45350</v>
      </c>
      <c r="I53" s="6">
        <v>45353</v>
      </c>
      <c r="J53">
        <v>1440</v>
      </c>
      <c r="K53" t="s">
        <v>37</v>
      </c>
      <c r="L53">
        <v>240</v>
      </c>
      <c r="M53" t="s">
        <v>42</v>
      </c>
      <c r="N53">
        <v>2</v>
      </c>
      <c r="O53">
        <v>2024</v>
      </c>
      <c r="P53">
        <v>3</v>
      </c>
      <c r="Q53">
        <v>2024</v>
      </c>
      <c r="R53" t="s">
        <v>103</v>
      </c>
      <c r="S53">
        <v>2</v>
      </c>
      <c r="T53" t="s">
        <v>75</v>
      </c>
      <c r="U53">
        <v>3</v>
      </c>
      <c r="V53" t="s">
        <v>76</v>
      </c>
      <c r="W53">
        <f>SUBTOTAL(3,TicketsData[[#This Row],[ticket_id]])</f>
        <v>1</v>
      </c>
    </row>
    <row r="54" spans="1:23" hidden="1" x14ac:dyDescent="0.25">
      <c r="A54">
        <v>53</v>
      </c>
      <c r="B54" t="s">
        <v>161</v>
      </c>
      <c r="C54" t="s">
        <v>55</v>
      </c>
      <c r="D54" t="s">
        <v>43</v>
      </c>
      <c r="E54" t="s">
        <v>267</v>
      </c>
      <c r="F54" t="s">
        <v>268</v>
      </c>
      <c r="G54" t="s">
        <v>36</v>
      </c>
      <c r="H54" s="6">
        <v>45299</v>
      </c>
      <c r="I54" s="6">
        <v>45303</v>
      </c>
      <c r="J54">
        <v>1920</v>
      </c>
      <c r="K54" t="s">
        <v>49</v>
      </c>
      <c r="L54">
        <v>480</v>
      </c>
      <c r="M54" t="s">
        <v>56</v>
      </c>
      <c r="N54">
        <v>1</v>
      </c>
      <c r="O54">
        <v>2024</v>
      </c>
      <c r="P54">
        <v>1</v>
      </c>
      <c r="Q54">
        <v>2024</v>
      </c>
      <c r="R54" t="s">
        <v>103</v>
      </c>
      <c r="S54">
        <v>1</v>
      </c>
      <c r="T54" t="s">
        <v>74</v>
      </c>
      <c r="U54">
        <v>1</v>
      </c>
      <c r="V54" t="s">
        <v>74</v>
      </c>
      <c r="W54">
        <f>SUBTOTAL(3,TicketsData[[#This Row],[ticket_id]])</f>
        <v>0</v>
      </c>
    </row>
    <row r="55" spans="1:23" hidden="1" x14ac:dyDescent="0.25">
      <c r="A55">
        <v>54</v>
      </c>
      <c r="B55" t="s">
        <v>129</v>
      </c>
      <c r="C55" t="s">
        <v>39</v>
      </c>
      <c r="D55" t="s">
        <v>28</v>
      </c>
      <c r="E55" t="s">
        <v>269</v>
      </c>
      <c r="F55" t="s">
        <v>270</v>
      </c>
      <c r="G55" t="s">
        <v>45</v>
      </c>
      <c r="H55" s="6">
        <v>45294</v>
      </c>
      <c r="I55" s="6">
        <v>45297</v>
      </c>
      <c r="J55">
        <v>1440</v>
      </c>
      <c r="K55" t="s">
        <v>49</v>
      </c>
      <c r="L55">
        <v>240</v>
      </c>
      <c r="M55" t="s">
        <v>42</v>
      </c>
      <c r="N55">
        <v>1</v>
      </c>
      <c r="O55">
        <v>2024</v>
      </c>
      <c r="P55">
        <v>1</v>
      </c>
      <c r="Q55">
        <v>2024</v>
      </c>
      <c r="R55" t="s">
        <v>103</v>
      </c>
      <c r="S55">
        <v>1</v>
      </c>
      <c r="T55" t="s">
        <v>74</v>
      </c>
      <c r="U55">
        <v>1</v>
      </c>
      <c r="V55" t="s">
        <v>74</v>
      </c>
      <c r="W55">
        <f>SUBTOTAL(3,TicketsData[[#This Row],[ticket_id]])</f>
        <v>0</v>
      </c>
    </row>
    <row r="56" spans="1:23" x14ac:dyDescent="0.25">
      <c r="A56">
        <v>55</v>
      </c>
      <c r="B56" t="s">
        <v>120</v>
      </c>
      <c r="C56" t="s">
        <v>31</v>
      </c>
      <c r="D56" t="s">
        <v>57</v>
      </c>
      <c r="E56" t="s">
        <v>271</v>
      </c>
      <c r="F56" t="s">
        <v>272</v>
      </c>
      <c r="G56" t="s">
        <v>40</v>
      </c>
      <c r="H56" s="6">
        <v>45309</v>
      </c>
      <c r="I56" s="6">
        <v>45311</v>
      </c>
      <c r="J56">
        <v>960</v>
      </c>
      <c r="K56" t="s">
        <v>52</v>
      </c>
      <c r="L56">
        <v>2400</v>
      </c>
      <c r="M56" t="s">
        <v>84</v>
      </c>
      <c r="N56">
        <v>1</v>
      </c>
      <c r="O56">
        <v>2024</v>
      </c>
      <c r="P56">
        <v>1</v>
      </c>
      <c r="Q56">
        <v>2024</v>
      </c>
      <c r="R56" t="s">
        <v>102</v>
      </c>
      <c r="S56">
        <v>1</v>
      </c>
      <c r="T56" t="s">
        <v>74</v>
      </c>
      <c r="U56">
        <v>1</v>
      </c>
      <c r="V56" t="s">
        <v>74</v>
      </c>
      <c r="W56">
        <f>SUBTOTAL(3,TicketsData[[#This Row],[ticket_id]])</f>
        <v>1</v>
      </c>
    </row>
    <row r="57" spans="1:23" x14ac:dyDescent="0.25">
      <c r="A57">
        <v>56</v>
      </c>
      <c r="B57" t="s">
        <v>148</v>
      </c>
      <c r="C57" t="s">
        <v>39</v>
      </c>
      <c r="D57" t="s">
        <v>43</v>
      </c>
      <c r="E57" t="s">
        <v>273</v>
      </c>
      <c r="F57" t="s">
        <v>274</v>
      </c>
      <c r="H57" s="6">
        <v>45324</v>
      </c>
      <c r="I57" s="6">
        <v>45329</v>
      </c>
      <c r="J57">
        <v>2400</v>
      </c>
      <c r="K57" t="s">
        <v>29</v>
      </c>
      <c r="L57">
        <v>480</v>
      </c>
      <c r="M57" t="s">
        <v>46</v>
      </c>
      <c r="N57">
        <v>2</v>
      </c>
      <c r="O57">
        <v>2024</v>
      </c>
      <c r="P57">
        <v>2</v>
      </c>
      <c r="Q57">
        <v>2024</v>
      </c>
      <c r="R57" t="s">
        <v>103</v>
      </c>
      <c r="S57">
        <v>2</v>
      </c>
      <c r="T57" t="s">
        <v>75</v>
      </c>
      <c r="U57">
        <v>2</v>
      </c>
      <c r="V57" t="s">
        <v>75</v>
      </c>
      <c r="W57">
        <f>SUBTOTAL(3,TicketsData[[#This Row],[ticket_id]])</f>
        <v>1</v>
      </c>
    </row>
    <row r="58" spans="1:23" x14ac:dyDescent="0.25">
      <c r="A58">
        <v>57</v>
      </c>
      <c r="B58" t="s">
        <v>133</v>
      </c>
      <c r="C58" t="s">
        <v>55</v>
      </c>
      <c r="D58" t="s">
        <v>35</v>
      </c>
      <c r="E58" t="s">
        <v>275</v>
      </c>
      <c r="F58" t="s">
        <v>276</v>
      </c>
      <c r="G58" t="s">
        <v>3</v>
      </c>
      <c r="H58" s="6">
        <v>45313</v>
      </c>
      <c r="I58" s="6">
        <v>45315</v>
      </c>
      <c r="J58">
        <v>960</v>
      </c>
      <c r="K58" t="s">
        <v>52</v>
      </c>
      <c r="L58">
        <v>1440</v>
      </c>
      <c r="M58" t="s">
        <v>78</v>
      </c>
      <c r="N58">
        <v>1</v>
      </c>
      <c r="O58">
        <v>2024</v>
      </c>
      <c r="P58">
        <v>1</v>
      </c>
      <c r="Q58">
        <v>2024</v>
      </c>
      <c r="R58" t="s">
        <v>102</v>
      </c>
      <c r="S58">
        <v>1</v>
      </c>
      <c r="T58" t="s">
        <v>74</v>
      </c>
      <c r="U58">
        <v>1</v>
      </c>
      <c r="V58" t="s">
        <v>74</v>
      </c>
      <c r="W58">
        <f>SUBTOTAL(3,TicketsData[[#This Row],[ticket_id]])</f>
        <v>1</v>
      </c>
    </row>
    <row r="59" spans="1:23" x14ac:dyDescent="0.25">
      <c r="A59">
        <v>58</v>
      </c>
      <c r="B59" t="s">
        <v>136</v>
      </c>
      <c r="C59" t="s">
        <v>27</v>
      </c>
      <c r="D59" t="s">
        <v>57</v>
      </c>
      <c r="E59" t="s">
        <v>277</v>
      </c>
      <c r="F59" t="s">
        <v>278</v>
      </c>
      <c r="G59" t="s">
        <v>40</v>
      </c>
      <c r="H59" s="6">
        <v>45286</v>
      </c>
      <c r="I59" s="6">
        <v>45289</v>
      </c>
      <c r="J59">
        <v>1440</v>
      </c>
      <c r="K59" t="s">
        <v>29</v>
      </c>
      <c r="L59">
        <v>2400</v>
      </c>
      <c r="M59" t="s">
        <v>66</v>
      </c>
      <c r="N59">
        <v>12</v>
      </c>
      <c r="O59">
        <v>2023</v>
      </c>
      <c r="P59">
        <v>12</v>
      </c>
      <c r="Q59">
        <v>2023</v>
      </c>
      <c r="R59" t="s">
        <v>102</v>
      </c>
      <c r="S59">
        <v>12</v>
      </c>
      <c r="T59" t="s">
        <v>128</v>
      </c>
      <c r="U59">
        <v>12</v>
      </c>
      <c r="V59" t="s">
        <v>128</v>
      </c>
      <c r="W59">
        <f>SUBTOTAL(3,TicketsData[[#This Row],[ticket_id]])</f>
        <v>1</v>
      </c>
    </row>
    <row r="60" spans="1:23" hidden="1" x14ac:dyDescent="0.25">
      <c r="A60">
        <v>59</v>
      </c>
      <c r="B60" t="s">
        <v>156</v>
      </c>
      <c r="C60" t="s">
        <v>31</v>
      </c>
      <c r="D60" t="s">
        <v>57</v>
      </c>
      <c r="E60" t="s">
        <v>279</v>
      </c>
      <c r="F60" t="s">
        <v>280</v>
      </c>
      <c r="G60" t="s">
        <v>40</v>
      </c>
      <c r="H60" s="6">
        <v>45331</v>
      </c>
      <c r="I60" s="6">
        <v>45335</v>
      </c>
      <c r="J60">
        <v>1920</v>
      </c>
      <c r="K60" t="s">
        <v>33</v>
      </c>
      <c r="L60">
        <v>2400</v>
      </c>
      <c r="M60" t="s">
        <v>84</v>
      </c>
      <c r="N60">
        <v>2</v>
      </c>
      <c r="O60">
        <v>2024</v>
      </c>
      <c r="P60">
        <v>2</v>
      </c>
      <c r="Q60">
        <v>2024</v>
      </c>
      <c r="R60" t="s">
        <v>102</v>
      </c>
      <c r="S60">
        <v>2</v>
      </c>
      <c r="T60" t="s">
        <v>75</v>
      </c>
      <c r="U60">
        <v>2</v>
      </c>
      <c r="V60" t="s">
        <v>75</v>
      </c>
      <c r="W60">
        <f>SUBTOTAL(3,TicketsData[[#This Row],[ticket_id]])</f>
        <v>0</v>
      </c>
    </row>
    <row r="61" spans="1:23" x14ac:dyDescent="0.25">
      <c r="A61">
        <v>60</v>
      </c>
      <c r="B61" t="s">
        <v>53</v>
      </c>
      <c r="C61" t="s">
        <v>61</v>
      </c>
      <c r="D61" t="s">
        <v>35</v>
      </c>
      <c r="E61" t="s">
        <v>281</v>
      </c>
      <c r="F61" t="s">
        <v>282</v>
      </c>
      <c r="H61" s="6">
        <v>45353</v>
      </c>
      <c r="I61" s="6">
        <v>45355</v>
      </c>
      <c r="J61">
        <v>960</v>
      </c>
      <c r="K61" t="s">
        <v>29</v>
      </c>
      <c r="L61">
        <v>240</v>
      </c>
      <c r="M61" t="s">
        <v>79</v>
      </c>
      <c r="N61">
        <v>3</v>
      </c>
      <c r="O61">
        <v>2024</v>
      </c>
      <c r="P61">
        <v>3</v>
      </c>
      <c r="Q61">
        <v>2024</v>
      </c>
      <c r="R61" t="s">
        <v>103</v>
      </c>
      <c r="S61">
        <v>3</v>
      </c>
      <c r="T61" t="s">
        <v>76</v>
      </c>
      <c r="U61">
        <v>3</v>
      </c>
      <c r="V61" t="s">
        <v>76</v>
      </c>
      <c r="W61">
        <f>SUBTOTAL(3,TicketsData[[#This Row],[ticket_id]])</f>
        <v>1</v>
      </c>
    </row>
    <row r="62" spans="1:23" hidden="1" x14ac:dyDescent="0.25">
      <c r="A62">
        <v>61</v>
      </c>
      <c r="B62" t="s">
        <v>129</v>
      </c>
      <c r="C62" t="s">
        <v>50</v>
      </c>
      <c r="D62" t="s">
        <v>43</v>
      </c>
      <c r="E62" t="s">
        <v>283</v>
      </c>
      <c r="F62" t="s">
        <v>284</v>
      </c>
      <c r="G62" t="s">
        <v>36</v>
      </c>
      <c r="H62" s="6">
        <v>45289</v>
      </c>
      <c r="I62" s="6">
        <v>45290</v>
      </c>
      <c r="J62">
        <v>480</v>
      </c>
      <c r="K62" t="s">
        <v>49</v>
      </c>
      <c r="L62">
        <v>525600</v>
      </c>
      <c r="M62" t="s">
        <v>51</v>
      </c>
      <c r="N62">
        <v>12</v>
      </c>
      <c r="O62">
        <v>2023</v>
      </c>
      <c r="P62">
        <v>12</v>
      </c>
      <c r="Q62">
        <v>2023</v>
      </c>
      <c r="R62" t="s">
        <v>102</v>
      </c>
      <c r="S62">
        <v>12</v>
      </c>
      <c r="T62" t="s">
        <v>128</v>
      </c>
      <c r="U62">
        <v>12</v>
      </c>
      <c r="V62" t="s">
        <v>128</v>
      </c>
      <c r="W62">
        <f>SUBTOTAL(3,TicketsData[[#This Row],[ticket_id]])</f>
        <v>0</v>
      </c>
    </row>
    <row r="63" spans="1:23" hidden="1" x14ac:dyDescent="0.25">
      <c r="A63">
        <v>62</v>
      </c>
      <c r="B63" t="s">
        <v>158</v>
      </c>
      <c r="C63" t="s">
        <v>55</v>
      </c>
      <c r="D63" t="s">
        <v>35</v>
      </c>
      <c r="E63" t="s">
        <v>285</v>
      </c>
      <c r="F63" t="s">
        <v>286</v>
      </c>
      <c r="G63" t="s">
        <v>40</v>
      </c>
      <c r="H63" s="6">
        <v>45286</v>
      </c>
      <c r="I63" s="6">
        <v>45291</v>
      </c>
      <c r="J63">
        <v>2400</v>
      </c>
      <c r="K63" t="s">
        <v>49</v>
      </c>
      <c r="L63">
        <v>1440</v>
      </c>
      <c r="M63" t="s">
        <v>78</v>
      </c>
      <c r="N63">
        <v>12</v>
      </c>
      <c r="O63">
        <v>2023</v>
      </c>
      <c r="P63">
        <v>12</v>
      </c>
      <c r="Q63">
        <v>2023</v>
      </c>
      <c r="R63" t="s">
        <v>103</v>
      </c>
      <c r="S63">
        <v>12</v>
      </c>
      <c r="T63" t="s">
        <v>128</v>
      </c>
      <c r="U63">
        <v>12</v>
      </c>
      <c r="V63" t="s">
        <v>128</v>
      </c>
      <c r="W63">
        <f>SUBTOTAL(3,TicketsData[[#This Row],[ticket_id]])</f>
        <v>0</v>
      </c>
    </row>
    <row r="64" spans="1:23" x14ac:dyDescent="0.25">
      <c r="A64">
        <v>63</v>
      </c>
      <c r="B64" t="s">
        <v>115</v>
      </c>
      <c r="C64" t="s">
        <v>55</v>
      </c>
      <c r="D64" t="s">
        <v>35</v>
      </c>
      <c r="E64" t="s">
        <v>287</v>
      </c>
      <c r="F64" t="s">
        <v>288</v>
      </c>
      <c r="G64" t="s">
        <v>36</v>
      </c>
      <c r="H64" s="6">
        <v>45367</v>
      </c>
      <c r="I64" s="6">
        <v>45369</v>
      </c>
      <c r="J64">
        <v>960</v>
      </c>
      <c r="K64" t="s">
        <v>37</v>
      </c>
      <c r="L64">
        <v>1440</v>
      </c>
      <c r="M64" t="s">
        <v>78</v>
      </c>
      <c r="N64">
        <v>3</v>
      </c>
      <c r="O64">
        <v>2024</v>
      </c>
      <c r="P64">
        <v>3</v>
      </c>
      <c r="Q64">
        <v>2024</v>
      </c>
      <c r="R64" t="s">
        <v>102</v>
      </c>
      <c r="S64">
        <v>3</v>
      </c>
      <c r="T64" t="s">
        <v>76</v>
      </c>
      <c r="U64">
        <v>3</v>
      </c>
      <c r="V64" t="s">
        <v>76</v>
      </c>
      <c r="W64">
        <f>SUBTOTAL(3,TicketsData[[#This Row],[ticket_id]])</f>
        <v>1</v>
      </c>
    </row>
    <row r="65" spans="1:23" hidden="1" x14ac:dyDescent="0.25">
      <c r="A65">
        <v>64</v>
      </c>
      <c r="B65" t="s">
        <v>114</v>
      </c>
      <c r="C65" t="s">
        <v>31</v>
      </c>
      <c r="D65" t="s">
        <v>35</v>
      </c>
      <c r="E65" t="s">
        <v>289</v>
      </c>
      <c r="F65" t="s">
        <v>290</v>
      </c>
      <c r="G65" t="s">
        <v>3</v>
      </c>
      <c r="H65" s="6">
        <v>45369</v>
      </c>
      <c r="I65" s="6">
        <v>45375</v>
      </c>
      <c r="J65">
        <v>2880</v>
      </c>
      <c r="K65" t="s">
        <v>33</v>
      </c>
      <c r="L65">
        <v>2400</v>
      </c>
      <c r="M65" t="s">
        <v>38</v>
      </c>
      <c r="N65">
        <v>3</v>
      </c>
      <c r="O65">
        <v>2024</v>
      </c>
      <c r="P65">
        <v>3</v>
      </c>
      <c r="Q65">
        <v>2024</v>
      </c>
      <c r="R65" t="s">
        <v>103</v>
      </c>
      <c r="S65">
        <v>3</v>
      </c>
      <c r="T65" t="s">
        <v>76</v>
      </c>
      <c r="U65">
        <v>3</v>
      </c>
      <c r="V65" t="s">
        <v>76</v>
      </c>
      <c r="W65">
        <f>SUBTOTAL(3,TicketsData[[#This Row],[ticket_id]])</f>
        <v>0</v>
      </c>
    </row>
    <row r="66" spans="1:23" x14ac:dyDescent="0.25">
      <c r="A66">
        <v>65</v>
      </c>
      <c r="B66" t="s">
        <v>132</v>
      </c>
      <c r="C66" t="s">
        <v>27</v>
      </c>
      <c r="D66" t="s">
        <v>28</v>
      </c>
      <c r="E66" t="s">
        <v>291</v>
      </c>
      <c r="F66" t="s">
        <v>292</v>
      </c>
      <c r="G66" t="s">
        <v>36</v>
      </c>
      <c r="H66" s="6">
        <v>45339</v>
      </c>
      <c r="I66" s="6">
        <v>45341</v>
      </c>
      <c r="J66">
        <v>960</v>
      </c>
      <c r="K66" t="s">
        <v>41</v>
      </c>
      <c r="L66">
        <v>720</v>
      </c>
      <c r="M66" t="s">
        <v>30</v>
      </c>
      <c r="N66">
        <v>2</v>
      </c>
      <c r="O66">
        <v>2024</v>
      </c>
      <c r="P66">
        <v>2</v>
      </c>
      <c r="Q66">
        <v>2024</v>
      </c>
      <c r="R66" t="s">
        <v>103</v>
      </c>
      <c r="S66">
        <v>2</v>
      </c>
      <c r="T66" t="s">
        <v>75</v>
      </c>
      <c r="U66">
        <v>2</v>
      </c>
      <c r="V66" t="s">
        <v>75</v>
      </c>
      <c r="W66">
        <f>SUBTOTAL(3,TicketsData[[#This Row],[ticket_id]])</f>
        <v>1</v>
      </c>
    </row>
    <row r="67" spans="1:23" x14ac:dyDescent="0.25">
      <c r="A67">
        <v>66</v>
      </c>
      <c r="B67" t="s">
        <v>53</v>
      </c>
      <c r="C67" t="s">
        <v>31</v>
      </c>
      <c r="D67" t="s">
        <v>57</v>
      </c>
      <c r="E67" t="s">
        <v>293</v>
      </c>
      <c r="F67" t="s">
        <v>294</v>
      </c>
      <c r="G67" t="s">
        <v>32</v>
      </c>
      <c r="H67" s="6">
        <v>45288</v>
      </c>
      <c r="I67" s="6">
        <v>45289</v>
      </c>
      <c r="J67">
        <v>480</v>
      </c>
      <c r="K67" t="s">
        <v>41</v>
      </c>
      <c r="L67">
        <v>2400</v>
      </c>
      <c r="M67" t="s">
        <v>84</v>
      </c>
      <c r="N67">
        <v>12</v>
      </c>
      <c r="O67">
        <v>2023</v>
      </c>
      <c r="P67">
        <v>12</v>
      </c>
      <c r="Q67">
        <v>2023</v>
      </c>
      <c r="R67" t="s">
        <v>102</v>
      </c>
      <c r="S67">
        <v>12</v>
      </c>
      <c r="T67" t="s">
        <v>128</v>
      </c>
      <c r="U67">
        <v>12</v>
      </c>
      <c r="V67" t="s">
        <v>128</v>
      </c>
      <c r="W67">
        <f>SUBTOTAL(3,TicketsData[[#This Row],[ticket_id]])</f>
        <v>1</v>
      </c>
    </row>
    <row r="68" spans="1:23" hidden="1" x14ac:dyDescent="0.25">
      <c r="A68">
        <v>67</v>
      </c>
      <c r="B68" t="s">
        <v>108</v>
      </c>
      <c r="C68" t="s">
        <v>27</v>
      </c>
      <c r="D68" t="s">
        <v>43</v>
      </c>
      <c r="E68" t="s">
        <v>295</v>
      </c>
      <c r="F68" t="s">
        <v>296</v>
      </c>
      <c r="G68" t="s">
        <v>40</v>
      </c>
      <c r="H68" s="6">
        <v>45301</v>
      </c>
      <c r="I68" s="6">
        <v>45304</v>
      </c>
      <c r="J68">
        <v>1440</v>
      </c>
      <c r="K68" t="s">
        <v>49</v>
      </c>
      <c r="L68">
        <v>960</v>
      </c>
      <c r="M68" t="s">
        <v>64</v>
      </c>
      <c r="N68">
        <v>1</v>
      </c>
      <c r="O68">
        <v>2024</v>
      </c>
      <c r="P68">
        <v>1</v>
      </c>
      <c r="Q68">
        <v>2024</v>
      </c>
      <c r="R68" t="s">
        <v>103</v>
      </c>
      <c r="S68">
        <v>1</v>
      </c>
      <c r="T68" t="s">
        <v>74</v>
      </c>
      <c r="U68">
        <v>1</v>
      </c>
      <c r="V68" t="s">
        <v>74</v>
      </c>
      <c r="W68">
        <f>SUBTOTAL(3,TicketsData[[#This Row],[ticket_id]])</f>
        <v>0</v>
      </c>
    </row>
    <row r="69" spans="1:23" hidden="1" x14ac:dyDescent="0.25">
      <c r="A69">
        <v>68</v>
      </c>
      <c r="B69" t="s">
        <v>106</v>
      </c>
      <c r="C69" t="s">
        <v>55</v>
      </c>
      <c r="D69" t="s">
        <v>43</v>
      </c>
      <c r="E69" t="s">
        <v>297</v>
      </c>
      <c r="F69" t="s">
        <v>298</v>
      </c>
      <c r="G69" t="s">
        <v>45</v>
      </c>
      <c r="H69" s="6">
        <v>45286</v>
      </c>
      <c r="I69" s="6">
        <v>45288</v>
      </c>
      <c r="J69">
        <v>960</v>
      </c>
      <c r="K69" t="s">
        <v>49</v>
      </c>
      <c r="L69">
        <v>480</v>
      </c>
      <c r="M69" t="s">
        <v>56</v>
      </c>
      <c r="N69">
        <v>12</v>
      </c>
      <c r="O69">
        <v>2023</v>
      </c>
      <c r="P69">
        <v>12</v>
      </c>
      <c r="Q69">
        <v>2023</v>
      </c>
      <c r="R69" t="s">
        <v>103</v>
      </c>
      <c r="S69">
        <v>12</v>
      </c>
      <c r="T69" t="s">
        <v>128</v>
      </c>
      <c r="U69">
        <v>12</v>
      </c>
      <c r="V69" t="s">
        <v>128</v>
      </c>
      <c r="W69">
        <f>SUBTOTAL(3,TicketsData[[#This Row],[ticket_id]])</f>
        <v>0</v>
      </c>
    </row>
    <row r="70" spans="1:23" x14ac:dyDescent="0.25">
      <c r="A70">
        <v>69</v>
      </c>
      <c r="B70" t="s">
        <v>121</v>
      </c>
      <c r="C70" t="s">
        <v>27</v>
      </c>
      <c r="D70" t="s">
        <v>43</v>
      </c>
      <c r="E70" t="s">
        <v>299</v>
      </c>
      <c r="F70" t="s">
        <v>300</v>
      </c>
      <c r="H70" s="6">
        <v>45271</v>
      </c>
      <c r="I70" s="6">
        <v>45274</v>
      </c>
      <c r="J70">
        <v>1440</v>
      </c>
      <c r="K70" t="s">
        <v>29</v>
      </c>
      <c r="L70">
        <v>960</v>
      </c>
      <c r="M70" t="s">
        <v>64</v>
      </c>
      <c r="N70">
        <v>12</v>
      </c>
      <c r="O70">
        <v>2023</v>
      </c>
      <c r="P70">
        <v>12</v>
      </c>
      <c r="Q70">
        <v>2023</v>
      </c>
      <c r="R70" t="s">
        <v>103</v>
      </c>
      <c r="S70">
        <v>12</v>
      </c>
      <c r="T70" t="s">
        <v>128</v>
      </c>
      <c r="U70">
        <v>12</v>
      </c>
      <c r="V70" t="s">
        <v>128</v>
      </c>
      <c r="W70">
        <f>SUBTOTAL(3,TicketsData[[#This Row],[ticket_id]])</f>
        <v>1</v>
      </c>
    </row>
    <row r="71" spans="1:23" x14ac:dyDescent="0.25">
      <c r="A71">
        <v>70</v>
      </c>
      <c r="B71" t="s">
        <v>130</v>
      </c>
      <c r="C71" t="s">
        <v>55</v>
      </c>
      <c r="D71" t="s">
        <v>43</v>
      </c>
      <c r="E71" t="s">
        <v>301</v>
      </c>
      <c r="F71" t="s">
        <v>302</v>
      </c>
      <c r="G71" t="s">
        <v>3</v>
      </c>
      <c r="H71" s="6">
        <v>45265</v>
      </c>
      <c r="I71" s="6">
        <v>45270</v>
      </c>
      <c r="J71">
        <v>2400</v>
      </c>
      <c r="K71" t="s">
        <v>29</v>
      </c>
      <c r="L71">
        <v>480</v>
      </c>
      <c r="M71" t="s">
        <v>56</v>
      </c>
      <c r="N71">
        <v>12</v>
      </c>
      <c r="O71">
        <v>2023</v>
      </c>
      <c r="P71">
        <v>12</v>
      </c>
      <c r="Q71">
        <v>2023</v>
      </c>
      <c r="R71" t="s">
        <v>103</v>
      </c>
      <c r="S71">
        <v>12</v>
      </c>
      <c r="T71" t="s">
        <v>128</v>
      </c>
      <c r="U71">
        <v>12</v>
      </c>
      <c r="V71" t="s">
        <v>128</v>
      </c>
      <c r="W71">
        <f>SUBTOTAL(3,TicketsData[[#This Row],[ticket_id]])</f>
        <v>1</v>
      </c>
    </row>
    <row r="72" spans="1:23" x14ac:dyDescent="0.25">
      <c r="A72">
        <v>71</v>
      </c>
      <c r="B72" t="s">
        <v>88</v>
      </c>
      <c r="C72" t="s">
        <v>50</v>
      </c>
      <c r="D72" t="s">
        <v>35</v>
      </c>
      <c r="E72" t="s">
        <v>303</v>
      </c>
      <c r="F72" t="s">
        <v>304</v>
      </c>
      <c r="G72" t="s">
        <v>32</v>
      </c>
      <c r="H72" s="6">
        <v>45333</v>
      </c>
      <c r="I72" s="6">
        <v>45340</v>
      </c>
      <c r="J72">
        <v>3360</v>
      </c>
      <c r="K72" t="s">
        <v>37</v>
      </c>
      <c r="L72">
        <v>525600</v>
      </c>
      <c r="M72" t="s">
        <v>65</v>
      </c>
      <c r="N72">
        <v>2</v>
      </c>
      <c r="O72">
        <v>2024</v>
      </c>
      <c r="P72">
        <v>2</v>
      </c>
      <c r="Q72">
        <v>2024</v>
      </c>
      <c r="R72" t="s">
        <v>102</v>
      </c>
      <c r="S72">
        <v>2</v>
      </c>
      <c r="T72" t="s">
        <v>75</v>
      </c>
      <c r="U72">
        <v>2</v>
      </c>
      <c r="V72" t="s">
        <v>75</v>
      </c>
      <c r="W72">
        <f>SUBTOTAL(3,TicketsData[[#This Row],[ticket_id]])</f>
        <v>1</v>
      </c>
    </row>
    <row r="73" spans="1:23" hidden="1" x14ac:dyDescent="0.25">
      <c r="A73">
        <v>72</v>
      </c>
      <c r="B73" t="s">
        <v>119</v>
      </c>
      <c r="C73" t="s">
        <v>31</v>
      </c>
      <c r="D73" t="s">
        <v>35</v>
      </c>
      <c r="E73" t="s">
        <v>305</v>
      </c>
      <c r="F73" t="s">
        <v>306</v>
      </c>
      <c r="G73" t="s">
        <v>3</v>
      </c>
      <c r="H73" s="6">
        <v>45279</v>
      </c>
      <c r="I73" s="6">
        <v>45281</v>
      </c>
      <c r="J73">
        <v>960</v>
      </c>
      <c r="K73" t="s">
        <v>49</v>
      </c>
      <c r="L73">
        <v>2400</v>
      </c>
      <c r="M73" t="s">
        <v>38</v>
      </c>
      <c r="N73">
        <v>12</v>
      </c>
      <c r="O73">
        <v>2023</v>
      </c>
      <c r="P73">
        <v>12</v>
      </c>
      <c r="Q73">
        <v>2023</v>
      </c>
      <c r="R73" t="s">
        <v>102</v>
      </c>
      <c r="S73">
        <v>12</v>
      </c>
      <c r="T73" t="s">
        <v>128</v>
      </c>
      <c r="U73">
        <v>12</v>
      </c>
      <c r="V73" t="s">
        <v>128</v>
      </c>
      <c r="W73">
        <f>SUBTOTAL(3,TicketsData[[#This Row],[ticket_id]])</f>
        <v>0</v>
      </c>
    </row>
    <row r="74" spans="1:23" x14ac:dyDescent="0.25">
      <c r="A74">
        <v>73</v>
      </c>
      <c r="B74" t="s">
        <v>68</v>
      </c>
      <c r="C74" t="s">
        <v>31</v>
      </c>
      <c r="D74" t="s">
        <v>43</v>
      </c>
      <c r="E74" t="s">
        <v>307</v>
      </c>
      <c r="F74" t="s">
        <v>308</v>
      </c>
      <c r="H74" s="6">
        <v>45298</v>
      </c>
      <c r="I74" s="6">
        <v>45301</v>
      </c>
      <c r="J74">
        <v>1440</v>
      </c>
      <c r="K74" t="s">
        <v>29</v>
      </c>
      <c r="L74">
        <v>480</v>
      </c>
      <c r="M74" t="s">
        <v>44</v>
      </c>
      <c r="N74">
        <v>1</v>
      </c>
      <c r="O74">
        <v>2024</v>
      </c>
      <c r="P74">
        <v>1</v>
      </c>
      <c r="Q74">
        <v>2024</v>
      </c>
      <c r="R74" t="s">
        <v>103</v>
      </c>
      <c r="S74">
        <v>1</v>
      </c>
      <c r="T74" t="s">
        <v>74</v>
      </c>
      <c r="U74">
        <v>1</v>
      </c>
      <c r="V74" t="s">
        <v>74</v>
      </c>
      <c r="W74">
        <f>SUBTOTAL(3,TicketsData[[#This Row],[ticket_id]])</f>
        <v>1</v>
      </c>
    </row>
    <row r="75" spans="1:23" x14ac:dyDescent="0.25">
      <c r="A75">
        <v>74</v>
      </c>
      <c r="B75" t="s">
        <v>137</v>
      </c>
      <c r="C75" t="s">
        <v>39</v>
      </c>
      <c r="D75" t="s">
        <v>28</v>
      </c>
      <c r="E75" t="s">
        <v>309</v>
      </c>
      <c r="F75" t="s">
        <v>310</v>
      </c>
      <c r="G75" t="s">
        <v>40</v>
      </c>
      <c r="H75" s="6">
        <v>45355</v>
      </c>
      <c r="I75" s="6">
        <v>45359</v>
      </c>
      <c r="J75">
        <v>1920</v>
      </c>
      <c r="K75" t="s">
        <v>41</v>
      </c>
      <c r="L75">
        <v>240</v>
      </c>
      <c r="M75" t="s">
        <v>42</v>
      </c>
      <c r="N75">
        <v>3</v>
      </c>
      <c r="O75">
        <v>2024</v>
      </c>
      <c r="P75">
        <v>3</v>
      </c>
      <c r="Q75">
        <v>2024</v>
      </c>
      <c r="R75" t="s">
        <v>103</v>
      </c>
      <c r="S75">
        <v>3</v>
      </c>
      <c r="T75" t="s">
        <v>76</v>
      </c>
      <c r="U75">
        <v>3</v>
      </c>
      <c r="V75" t="s">
        <v>76</v>
      </c>
      <c r="W75">
        <f>SUBTOTAL(3,TicketsData[[#This Row],[ticket_id]])</f>
        <v>1</v>
      </c>
    </row>
    <row r="76" spans="1:23" hidden="1" x14ac:dyDescent="0.25">
      <c r="A76">
        <v>75</v>
      </c>
      <c r="B76" t="s">
        <v>142</v>
      </c>
      <c r="C76" t="s">
        <v>27</v>
      </c>
      <c r="D76" t="s">
        <v>35</v>
      </c>
      <c r="E76" t="s">
        <v>311</v>
      </c>
      <c r="F76" t="s">
        <v>312</v>
      </c>
      <c r="G76" t="s">
        <v>32</v>
      </c>
      <c r="H76" s="6">
        <v>45335</v>
      </c>
      <c r="I76" s="6">
        <v>45342</v>
      </c>
      <c r="J76">
        <v>3360</v>
      </c>
      <c r="K76" t="s">
        <v>33</v>
      </c>
      <c r="L76">
        <v>1440</v>
      </c>
      <c r="M76" t="s">
        <v>86</v>
      </c>
      <c r="N76">
        <v>2</v>
      </c>
      <c r="O76">
        <v>2024</v>
      </c>
      <c r="P76">
        <v>2</v>
      </c>
      <c r="Q76">
        <v>2024</v>
      </c>
      <c r="R76" t="s">
        <v>103</v>
      </c>
      <c r="S76">
        <v>2</v>
      </c>
      <c r="T76" t="s">
        <v>75</v>
      </c>
      <c r="U76">
        <v>2</v>
      </c>
      <c r="V76" t="s">
        <v>75</v>
      </c>
      <c r="W76">
        <f>SUBTOTAL(3,TicketsData[[#This Row],[ticket_id]])</f>
        <v>0</v>
      </c>
    </row>
    <row r="77" spans="1:23" x14ac:dyDescent="0.25">
      <c r="A77">
        <v>76</v>
      </c>
      <c r="B77" t="s">
        <v>161</v>
      </c>
      <c r="C77" t="s">
        <v>27</v>
      </c>
      <c r="D77" t="s">
        <v>28</v>
      </c>
      <c r="E77" t="s">
        <v>313</v>
      </c>
      <c r="F77" t="s">
        <v>314</v>
      </c>
      <c r="G77" t="s">
        <v>3</v>
      </c>
      <c r="H77" s="6">
        <v>45271</v>
      </c>
      <c r="I77" s="6">
        <v>45272</v>
      </c>
      <c r="J77">
        <v>480</v>
      </c>
      <c r="K77" t="s">
        <v>41</v>
      </c>
      <c r="L77">
        <v>720</v>
      </c>
      <c r="M77" t="s">
        <v>30</v>
      </c>
      <c r="N77">
        <v>12</v>
      </c>
      <c r="O77">
        <v>2023</v>
      </c>
      <c r="P77">
        <v>12</v>
      </c>
      <c r="Q77">
        <v>2023</v>
      </c>
      <c r="R77" t="s">
        <v>107</v>
      </c>
      <c r="S77">
        <v>12</v>
      </c>
      <c r="T77" t="s">
        <v>128</v>
      </c>
      <c r="U77">
        <v>12</v>
      </c>
      <c r="V77" t="s">
        <v>128</v>
      </c>
      <c r="W77">
        <f>SUBTOTAL(3,TicketsData[[#This Row],[ticket_id]])</f>
        <v>1</v>
      </c>
    </row>
    <row r="78" spans="1:23" hidden="1" x14ac:dyDescent="0.25">
      <c r="A78">
        <v>77</v>
      </c>
      <c r="B78" t="s">
        <v>151</v>
      </c>
      <c r="C78" t="s">
        <v>27</v>
      </c>
      <c r="D78" t="s">
        <v>57</v>
      </c>
      <c r="E78" t="s">
        <v>315</v>
      </c>
      <c r="F78" t="s">
        <v>316</v>
      </c>
      <c r="G78" t="s">
        <v>32</v>
      </c>
      <c r="H78" s="6">
        <v>45332</v>
      </c>
      <c r="I78" s="6">
        <v>45334</v>
      </c>
      <c r="J78">
        <v>960</v>
      </c>
      <c r="K78" t="s">
        <v>49</v>
      </c>
      <c r="L78">
        <v>2400</v>
      </c>
      <c r="M78" t="s">
        <v>66</v>
      </c>
      <c r="N78">
        <v>2</v>
      </c>
      <c r="O78">
        <v>2024</v>
      </c>
      <c r="P78">
        <v>2</v>
      </c>
      <c r="Q78">
        <v>2024</v>
      </c>
      <c r="R78" t="s">
        <v>102</v>
      </c>
      <c r="S78">
        <v>2</v>
      </c>
      <c r="T78" t="s">
        <v>75</v>
      </c>
      <c r="U78">
        <v>2</v>
      </c>
      <c r="V78" t="s">
        <v>75</v>
      </c>
      <c r="W78">
        <f>SUBTOTAL(3,TicketsData[[#This Row],[ticket_id]])</f>
        <v>0</v>
      </c>
    </row>
    <row r="79" spans="1:23" x14ac:dyDescent="0.25">
      <c r="A79">
        <v>78</v>
      </c>
      <c r="B79" t="s">
        <v>105</v>
      </c>
      <c r="C79" t="s">
        <v>55</v>
      </c>
      <c r="D79" t="s">
        <v>57</v>
      </c>
      <c r="E79" t="s">
        <v>317</v>
      </c>
      <c r="F79" t="s">
        <v>318</v>
      </c>
      <c r="G79" t="s">
        <v>40</v>
      </c>
      <c r="H79" s="6">
        <v>45313</v>
      </c>
      <c r="I79" s="6">
        <v>45317</v>
      </c>
      <c r="J79">
        <v>1920</v>
      </c>
      <c r="K79" t="s">
        <v>37</v>
      </c>
      <c r="L79">
        <v>1440</v>
      </c>
      <c r="M79" t="s">
        <v>69</v>
      </c>
      <c r="N79">
        <v>1</v>
      </c>
      <c r="O79">
        <v>2024</v>
      </c>
      <c r="P79">
        <v>1</v>
      </c>
      <c r="Q79">
        <v>2024</v>
      </c>
      <c r="R79" t="s">
        <v>103</v>
      </c>
      <c r="S79">
        <v>1</v>
      </c>
      <c r="T79" t="s">
        <v>74</v>
      </c>
      <c r="U79">
        <v>1</v>
      </c>
      <c r="V79" t="s">
        <v>74</v>
      </c>
      <c r="W79">
        <f>SUBTOTAL(3,TicketsData[[#This Row],[ticket_id]])</f>
        <v>1</v>
      </c>
    </row>
    <row r="80" spans="1:23" x14ac:dyDescent="0.25">
      <c r="A80">
        <v>79</v>
      </c>
      <c r="B80" t="s">
        <v>160</v>
      </c>
      <c r="C80" t="s">
        <v>61</v>
      </c>
      <c r="D80" t="s">
        <v>28</v>
      </c>
      <c r="E80" t="s">
        <v>319</v>
      </c>
      <c r="F80" t="s">
        <v>320</v>
      </c>
      <c r="G80" t="s">
        <v>45</v>
      </c>
      <c r="H80" s="6">
        <v>45266</v>
      </c>
      <c r="I80" s="6">
        <v>45268</v>
      </c>
      <c r="J80">
        <v>960</v>
      </c>
      <c r="K80" t="s">
        <v>52</v>
      </c>
      <c r="L80">
        <v>60</v>
      </c>
      <c r="M80" t="s">
        <v>77</v>
      </c>
      <c r="N80">
        <v>12</v>
      </c>
      <c r="O80">
        <v>2023</v>
      </c>
      <c r="P80">
        <v>12</v>
      </c>
      <c r="Q80">
        <v>2023</v>
      </c>
      <c r="R80" t="s">
        <v>103</v>
      </c>
      <c r="S80">
        <v>12</v>
      </c>
      <c r="T80" t="s">
        <v>128</v>
      </c>
      <c r="U80">
        <v>12</v>
      </c>
      <c r="V80" t="s">
        <v>128</v>
      </c>
      <c r="W80">
        <f>SUBTOTAL(3,TicketsData[[#This Row],[ticket_id]])</f>
        <v>1</v>
      </c>
    </row>
    <row r="81" spans="1:23" x14ac:dyDescent="0.25">
      <c r="A81">
        <v>80</v>
      </c>
      <c r="B81" t="s">
        <v>68</v>
      </c>
      <c r="C81" t="s">
        <v>39</v>
      </c>
      <c r="D81" t="s">
        <v>57</v>
      </c>
      <c r="E81" t="s">
        <v>321</v>
      </c>
      <c r="F81" t="s">
        <v>322</v>
      </c>
      <c r="G81" t="s">
        <v>32</v>
      </c>
      <c r="H81" s="6">
        <v>45285</v>
      </c>
      <c r="I81" s="6">
        <v>45286</v>
      </c>
      <c r="J81">
        <v>480</v>
      </c>
      <c r="K81" t="s">
        <v>41</v>
      </c>
      <c r="L81">
        <v>525600</v>
      </c>
      <c r="M81" t="s">
        <v>58</v>
      </c>
      <c r="N81">
        <v>12</v>
      </c>
      <c r="O81">
        <v>2023</v>
      </c>
      <c r="P81">
        <v>12</v>
      </c>
      <c r="Q81">
        <v>2023</v>
      </c>
      <c r="R81" t="s">
        <v>102</v>
      </c>
      <c r="S81">
        <v>12</v>
      </c>
      <c r="T81" t="s">
        <v>128</v>
      </c>
      <c r="U81">
        <v>12</v>
      </c>
      <c r="V81" t="s">
        <v>128</v>
      </c>
      <c r="W81">
        <f>SUBTOTAL(3,TicketsData[[#This Row],[ticket_id]])</f>
        <v>1</v>
      </c>
    </row>
    <row r="82" spans="1:23" hidden="1" x14ac:dyDescent="0.25">
      <c r="A82">
        <v>81</v>
      </c>
      <c r="B82" t="s">
        <v>116</v>
      </c>
      <c r="C82" t="s">
        <v>61</v>
      </c>
      <c r="D82" t="s">
        <v>35</v>
      </c>
      <c r="E82" t="s">
        <v>323</v>
      </c>
      <c r="F82" t="s">
        <v>324</v>
      </c>
      <c r="G82" t="s">
        <v>40</v>
      </c>
      <c r="H82" s="6">
        <v>45321</v>
      </c>
      <c r="I82" s="6">
        <v>45327</v>
      </c>
      <c r="J82">
        <v>2880</v>
      </c>
      <c r="K82" t="s">
        <v>49</v>
      </c>
      <c r="L82">
        <v>240</v>
      </c>
      <c r="M82" t="s">
        <v>79</v>
      </c>
      <c r="N82">
        <v>1</v>
      </c>
      <c r="O82">
        <v>2024</v>
      </c>
      <c r="P82">
        <v>2</v>
      </c>
      <c r="Q82">
        <v>2024</v>
      </c>
      <c r="R82" t="s">
        <v>103</v>
      </c>
      <c r="S82">
        <v>1</v>
      </c>
      <c r="T82" t="s">
        <v>74</v>
      </c>
      <c r="U82">
        <v>2</v>
      </c>
      <c r="V82" t="s">
        <v>75</v>
      </c>
      <c r="W82">
        <f>SUBTOTAL(3,TicketsData[[#This Row],[ticket_id]])</f>
        <v>0</v>
      </c>
    </row>
    <row r="83" spans="1:23" x14ac:dyDescent="0.25">
      <c r="A83">
        <v>82</v>
      </c>
      <c r="B83" t="s">
        <v>85</v>
      </c>
      <c r="C83" t="s">
        <v>61</v>
      </c>
      <c r="D83" t="s">
        <v>28</v>
      </c>
      <c r="E83" t="s">
        <v>325</v>
      </c>
      <c r="F83" t="s">
        <v>326</v>
      </c>
      <c r="H83" s="6">
        <v>45370</v>
      </c>
      <c r="I83" s="6">
        <v>45374</v>
      </c>
      <c r="J83">
        <v>1920</v>
      </c>
      <c r="K83" t="s">
        <v>29</v>
      </c>
      <c r="L83">
        <v>60</v>
      </c>
      <c r="M83" t="s">
        <v>77</v>
      </c>
      <c r="N83">
        <v>3</v>
      </c>
      <c r="O83">
        <v>2024</v>
      </c>
      <c r="P83">
        <v>3</v>
      </c>
      <c r="Q83">
        <v>2024</v>
      </c>
      <c r="R83" t="s">
        <v>103</v>
      </c>
      <c r="S83">
        <v>3</v>
      </c>
      <c r="T83" t="s">
        <v>76</v>
      </c>
      <c r="U83">
        <v>3</v>
      </c>
      <c r="V83" t="s">
        <v>76</v>
      </c>
      <c r="W83">
        <f>SUBTOTAL(3,TicketsData[[#This Row],[ticket_id]])</f>
        <v>1</v>
      </c>
    </row>
    <row r="84" spans="1:23" x14ac:dyDescent="0.25">
      <c r="A84">
        <v>83</v>
      </c>
      <c r="B84" t="s">
        <v>120</v>
      </c>
      <c r="C84" t="s">
        <v>31</v>
      </c>
      <c r="D84" t="s">
        <v>43</v>
      </c>
      <c r="E84" t="s">
        <v>327</v>
      </c>
      <c r="F84" t="s">
        <v>328</v>
      </c>
      <c r="H84" s="6">
        <v>45369</v>
      </c>
      <c r="I84" s="6">
        <v>45376</v>
      </c>
      <c r="J84">
        <v>3360</v>
      </c>
      <c r="K84" t="s">
        <v>29</v>
      </c>
      <c r="L84">
        <v>480</v>
      </c>
      <c r="M84" t="s">
        <v>44</v>
      </c>
      <c r="N84">
        <v>3</v>
      </c>
      <c r="O84">
        <v>2024</v>
      </c>
      <c r="P84">
        <v>3</v>
      </c>
      <c r="Q84">
        <v>2024</v>
      </c>
      <c r="R84" t="s">
        <v>103</v>
      </c>
      <c r="S84">
        <v>3</v>
      </c>
      <c r="T84" t="s">
        <v>76</v>
      </c>
      <c r="U84">
        <v>3</v>
      </c>
      <c r="V84" t="s">
        <v>76</v>
      </c>
      <c r="W84">
        <f>SUBTOTAL(3,TicketsData[[#This Row],[ticket_id]])</f>
        <v>1</v>
      </c>
    </row>
    <row r="85" spans="1:23" x14ac:dyDescent="0.25">
      <c r="A85">
        <v>84</v>
      </c>
      <c r="B85" t="s">
        <v>113</v>
      </c>
      <c r="C85" t="s">
        <v>39</v>
      </c>
      <c r="D85" t="s">
        <v>57</v>
      </c>
      <c r="E85" t="s">
        <v>329</v>
      </c>
      <c r="F85" t="s">
        <v>330</v>
      </c>
      <c r="G85" t="s">
        <v>36</v>
      </c>
      <c r="H85" s="6">
        <v>45369</v>
      </c>
      <c r="I85" s="6">
        <v>45372</v>
      </c>
      <c r="J85">
        <v>1440</v>
      </c>
      <c r="K85" t="s">
        <v>41</v>
      </c>
      <c r="L85">
        <v>525600</v>
      </c>
      <c r="M85" t="s">
        <v>58</v>
      </c>
      <c r="N85">
        <v>3</v>
      </c>
      <c r="O85">
        <v>2024</v>
      </c>
      <c r="P85">
        <v>3</v>
      </c>
      <c r="Q85">
        <v>2024</v>
      </c>
      <c r="R85" t="s">
        <v>102</v>
      </c>
      <c r="S85">
        <v>3</v>
      </c>
      <c r="T85" t="s">
        <v>76</v>
      </c>
      <c r="U85">
        <v>3</v>
      </c>
      <c r="V85" t="s">
        <v>76</v>
      </c>
      <c r="W85">
        <f>SUBTOTAL(3,TicketsData[[#This Row],[ticket_id]])</f>
        <v>1</v>
      </c>
    </row>
    <row r="86" spans="1:23" x14ac:dyDescent="0.25">
      <c r="A86">
        <v>85</v>
      </c>
      <c r="B86" t="s">
        <v>72</v>
      </c>
      <c r="C86" t="s">
        <v>39</v>
      </c>
      <c r="D86" t="s">
        <v>57</v>
      </c>
      <c r="E86" t="s">
        <v>331</v>
      </c>
      <c r="F86" t="s">
        <v>332</v>
      </c>
      <c r="G86" t="s">
        <v>45</v>
      </c>
      <c r="H86" s="6">
        <v>45282</v>
      </c>
      <c r="I86" s="6">
        <v>45287</v>
      </c>
      <c r="J86">
        <v>2400</v>
      </c>
      <c r="K86" t="s">
        <v>52</v>
      </c>
      <c r="L86">
        <v>525600</v>
      </c>
      <c r="M86" t="s">
        <v>58</v>
      </c>
      <c r="N86">
        <v>12</v>
      </c>
      <c r="O86">
        <v>2023</v>
      </c>
      <c r="P86">
        <v>12</v>
      </c>
      <c r="Q86">
        <v>2023</v>
      </c>
      <c r="R86" t="s">
        <v>102</v>
      </c>
      <c r="S86">
        <v>12</v>
      </c>
      <c r="T86" t="s">
        <v>128</v>
      </c>
      <c r="U86">
        <v>12</v>
      </c>
      <c r="V86" t="s">
        <v>128</v>
      </c>
      <c r="W86">
        <f>SUBTOTAL(3,TicketsData[[#This Row],[ticket_id]])</f>
        <v>1</v>
      </c>
    </row>
    <row r="87" spans="1:23" hidden="1" x14ac:dyDescent="0.25">
      <c r="A87">
        <v>86</v>
      </c>
      <c r="B87" t="s">
        <v>130</v>
      </c>
      <c r="C87" t="s">
        <v>27</v>
      </c>
      <c r="D87" t="s">
        <v>28</v>
      </c>
      <c r="E87" t="s">
        <v>333</v>
      </c>
      <c r="F87" t="s">
        <v>334</v>
      </c>
      <c r="G87" t="s">
        <v>40</v>
      </c>
      <c r="H87" s="6">
        <v>45261</v>
      </c>
      <c r="I87" s="6">
        <v>45265</v>
      </c>
      <c r="J87">
        <v>1920</v>
      </c>
      <c r="K87" t="s">
        <v>33</v>
      </c>
      <c r="L87">
        <v>720</v>
      </c>
      <c r="M87" t="s">
        <v>30</v>
      </c>
      <c r="N87">
        <v>12</v>
      </c>
      <c r="O87">
        <v>2023</v>
      </c>
      <c r="P87">
        <v>12</v>
      </c>
      <c r="Q87">
        <v>2023</v>
      </c>
      <c r="R87" t="s">
        <v>103</v>
      </c>
      <c r="S87">
        <v>12</v>
      </c>
      <c r="T87" t="s">
        <v>128</v>
      </c>
      <c r="U87">
        <v>12</v>
      </c>
      <c r="V87" t="s">
        <v>128</v>
      </c>
      <c r="W87">
        <f>SUBTOTAL(3,TicketsData[[#This Row],[ticket_id]])</f>
        <v>0</v>
      </c>
    </row>
    <row r="88" spans="1:23" x14ac:dyDescent="0.25">
      <c r="A88">
        <v>87</v>
      </c>
      <c r="B88" t="s">
        <v>157</v>
      </c>
      <c r="C88" t="s">
        <v>39</v>
      </c>
      <c r="D88" t="s">
        <v>35</v>
      </c>
      <c r="E88" t="s">
        <v>335</v>
      </c>
      <c r="F88" t="s">
        <v>336</v>
      </c>
      <c r="G88" t="s">
        <v>45</v>
      </c>
      <c r="H88" s="6">
        <v>45307</v>
      </c>
      <c r="I88" s="6">
        <v>45313</v>
      </c>
      <c r="J88">
        <v>2880</v>
      </c>
      <c r="K88" t="s">
        <v>52</v>
      </c>
      <c r="L88">
        <v>525600</v>
      </c>
      <c r="M88" t="s">
        <v>48</v>
      </c>
      <c r="N88">
        <v>1</v>
      </c>
      <c r="O88">
        <v>2024</v>
      </c>
      <c r="P88">
        <v>1</v>
      </c>
      <c r="Q88">
        <v>2024</v>
      </c>
      <c r="R88" t="s">
        <v>102</v>
      </c>
      <c r="S88">
        <v>1</v>
      </c>
      <c r="T88" t="s">
        <v>74</v>
      </c>
      <c r="U88">
        <v>1</v>
      </c>
      <c r="V88" t="s">
        <v>74</v>
      </c>
      <c r="W88">
        <f>SUBTOTAL(3,TicketsData[[#This Row],[ticket_id]])</f>
        <v>1</v>
      </c>
    </row>
    <row r="89" spans="1:23" hidden="1" x14ac:dyDescent="0.25">
      <c r="A89">
        <v>88</v>
      </c>
      <c r="B89" t="s">
        <v>152</v>
      </c>
      <c r="C89" t="s">
        <v>31</v>
      </c>
      <c r="D89" t="s">
        <v>28</v>
      </c>
      <c r="E89" t="s">
        <v>337</v>
      </c>
      <c r="F89" t="s">
        <v>338</v>
      </c>
      <c r="G89" t="s">
        <v>32</v>
      </c>
      <c r="H89" s="6">
        <v>45308</v>
      </c>
      <c r="I89" s="6">
        <v>45313</v>
      </c>
      <c r="J89">
        <v>2400</v>
      </c>
      <c r="K89" t="s">
        <v>33</v>
      </c>
      <c r="L89">
        <v>240</v>
      </c>
      <c r="M89" t="s">
        <v>34</v>
      </c>
      <c r="N89">
        <v>1</v>
      </c>
      <c r="O89">
        <v>2024</v>
      </c>
      <c r="P89">
        <v>1</v>
      </c>
      <c r="Q89">
        <v>2024</v>
      </c>
      <c r="R89" t="s">
        <v>103</v>
      </c>
      <c r="S89">
        <v>1</v>
      </c>
      <c r="T89" t="s">
        <v>74</v>
      </c>
      <c r="U89">
        <v>1</v>
      </c>
      <c r="V89" t="s">
        <v>74</v>
      </c>
      <c r="W89">
        <f>SUBTOTAL(3,TicketsData[[#This Row],[ticket_id]])</f>
        <v>0</v>
      </c>
    </row>
    <row r="90" spans="1:23" x14ac:dyDescent="0.25">
      <c r="A90">
        <v>89</v>
      </c>
      <c r="B90" t="s">
        <v>134</v>
      </c>
      <c r="C90" t="s">
        <v>61</v>
      </c>
      <c r="D90" t="s">
        <v>57</v>
      </c>
      <c r="E90" t="s">
        <v>339</v>
      </c>
      <c r="F90" t="s">
        <v>340</v>
      </c>
      <c r="G90" t="s">
        <v>36</v>
      </c>
      <c r="H90" s="6">
        <v>45303</v>
      </c>
      <c r="I90" s="6">
        <v>45307</v>
      </c>
      <c r="J90">
        <v>1920</v>
      </c>
      <c r="K90" t="s">
        <v>41</v>
      </c>
      <c r="L90">
        <v>480</v>
      </c>
      <c r="M90" t="s">
        <v>67</v>
      </c>
      <c r="N90">
        <v>1</v>
      </c>
      <c r="O90">
        <v>2024</v>
      </c>
      <c r="P90">
        <v>1</v>
      </c>
      <c r="Q90">
        <v>2024</v>
      </c>
      <c r="R90" t="s">
        <v>103</v>
      </c>
      <c r="S90">
        <v>1</v>
      </c>
      <c r="T90" t="s">
        <v>74</v>
      </c>
      <c r="U90">
        <v>1</v>
      </c>
      <c r="V90" t="s">
        <v>74</v>
      </c>
      <c r="W90">
        <f>SUBTOTAL(3,TicketsData[[#This Row],[ticket_id]])</f>
        <v>1</v>
      </c>
    </row>
    <row r="91" spans="1:23" hidden="1" x14ac:dyDescent="0.25">
      <c r="A91">
        <v>90</v>
      </c>
      <c r="B91" t="s">
        <v>138</v>
      </c>
      <c r="C91" t="s">
        <v>55</v>
      </c>
      <c r="D91" t="s">
        <v>35</v>
      </c>
      <c r="E91" t="s">
        <v>341</v>
      </c>
      <c r="F91" t="s">
        <v>342</v>
      </c>
      <c r="G91" t="s">
        <v>32</v>
      </c>
      <c r="H91" s="6">
        <v>45306</v>
      </c>
      <c r="I91" s="6">
        <v>45311</v>
      </c>
      <c r="J91">
        <v>2400</v>
      </c>
      <c r="K91" t="s">
        <v>49</v>
      </c>
      <c r="L91">
        <v>1440</v>
      </c>
      <c r="M91" t="s">
        <v>78</v>
      </c>
      <c r="N91">
        <v>1</v>
      </c>
      <c r="O91">
        <v>2024</v>
      </c>
      <c r="P91">
        <v>1</v>
      </c>
      <c r="Q91">
        <v>2024</v>
      </c>
      <c r="R91" t="s">
        <v>103</v>
      </c>
      <c r="S91">
        <v>1</v>
      </c>
      <c r="T91" t="s">
        <v>74</v>
      </c>
      <c r="U91">
        <v>1</v>
      </c>
      <c r="V91" t="s">
        <v>74</v>
      </c>
      <c r="W91">
        <f>SUBTOTAL(3,TicketsData[[#This Row],[ticket_id]])</f>
        <v>0</v>
      </c>
    </row>
    <row r="92" spans="1:23" x14ac:dyDescent="0.25">
      <c r="A92">
        <v>91</v>
      </c>
      <c r="B92" t="s">
        <v>162</v>
      </c>
      <c r="C92" t="s">
        <v>31</v>
      </c>
      <c r="D92" t="s">
        <v>35</v>
      </c>
      <c r="E92" t="s">
        <v>343</v>
      </c>
      <c r="F92" t="s">
        <v>344</v>
      </c>
      <c r="G92" t="s">
        <v>36</v>
      </c>
      <c r="H92" s="6">
        <v>45328</v>
      </c>
      <c r="I92" s="6">
        <v>45332</v>
      </c>
      <c r="J92">
        <v>1920</v>
      </c>
      <c r="K92" t="s">
        <v>29</v>
      </c>
      <c r="L92">
        <v>2400</v>
      </c>
      <c r="M92" t="s">
        <v>38</v>
      </c>
      <c r="N92">
        <v>2</v>
      </c>
      <c r="O92">
        <v>2024</v>
      </c>
      <c r="P92">
        <v>2</v>
      </c>
      <c r="Q92">
        <v>2024</v>
      </c>
      <c r="R92" t="s">
        <v>102</v>
      </c>
      <c r="S92">
        <v>2</v>
      </c>
      <c r="T92" t="s">
        <v>75</v>
      </c>
      <c r="U92">
        <v>2</v>
      </c>
      <c r="V92" t="s">
        <v>75</v>
      </c>
      <c r="W92">
        <f>SUBTOTAL(3,TicketsData[[#This Row],[ticket_id]])</f>
        <v>1</v>
      </c>
    </row>
    <row r="93" spans="1:23" x14ac:dyDescent="0.25">
      <c r="A93">
        <v>92</v>
      </c>
      <c r="B93" t="s">
        <v>97</v>
      </c>
      <c r="C93" t="s">
        <v>27</v>
      </c>
      <c r="D93" t="s">
        <v>57</v>
      </c>
      <c r="E93" t="s">
        <v>345</v>
      </c>
      <c r="F93" t="s">
        <v>346</v>
      </c>
      <c r="G93" t="s">
        <v>3</v>
      </c>
      <c r="H93" s="6">
        <v>45289</v>
      </c>
      <c r="I93" s="6">
        <v>45294</v>
      </c>
      <c r="J93">
        <v>2400</v>
      </c>
      <c r="K93" t="s">
        <v>37</v>
      </c>
      <c r="L93">
        <v>2400</v>
      </c>
      <c r="M93" t="s">
        <v>66</v>
      </c>
      <c r="N93">
        <v>12</v>
      </c>
      <c r="O93">
        <v>2023</v>
      </c>
      <c r="P93">
        <v>1</v>
      </c>
      <c r="Q93">
        <v>2024</v>
      </c>
      <c r="R93" t="s">
        <v>103</v>
      </c>
      <c r="S93">
        <v>12</v>
      </c>
      <c r="T93" t="s">
        <v>128</v>
      </c>
      <c r="U93">
        <v>1</v>
      </c>
      <c r="V93" t="s">
        <v>74</v>
      </c>
      <c r="W93">
        <f>SUBTOTAL(3,TicketsData[[#This Row],[ticket_id]])</f>
        <v>1</v>
      </c>
    </row>
    <row r="94" spans="1:23" x14ac:dyDescent="0.25">
      <c r="A94">
        <v>93</v>
      </c>
      <c r="B94" t="s">
        <v>94</v>
      </c>
      <c r="C94" t="s">
        <v>50</v>
      </c>
      <c r="D94" t="s">
        <v>28</v>
      </c>
      <c r="E94" t="s">
        <v>347</v>
      </c>
      <c r="F94" t="s">
        <v>348</v>
      </c>
      <c r="H94" s="6">
        <v>45333</v>
      </c>
      <c r="I94" s="6">
        <v>45334</v>
      </c>
      <c r="J94">
        <v>480</v>
      </c>
      <c r="K94" t="s">
        <v>29</v>
      </c>
      <c r="L94">
        <v>525600</v>
      </c>
      <c r="M94" t="s">
        <v>60</v>
      </c>
      <c r="N94">
        <v>2</v>
      </c>
      <c r="O94">
        <v>2024</v>
      </c>
      <c r="P94">
        <v>2</v>
      </c>
      <c r="Q94">
        <v>2024</v>
      </c>
      <c r="R94" t="s">
        <v>102</v>
      </c>
      <c r="S94">
        <v>2</v>
      </c>
      <c r="T94" t="s">
        <v>75</v>
      </c>
      <c r="U94">
        <v>2</v>
      </c>
      <c r="V94" t="s">
        <v>75</v>
      </c>
      <c r="W94">
        <f>SUBTOTAL(3,TicketsData[[#This Row],[ticket_id]])</f>
        <v>1</v>
      </c>
    </row>
    <row r="95" spans="1:23" x14ac:dyDescent="0.25">
      <c r="A95">
        <v>94</v>
      </c>
      <c r="B95" t="s">
        <v>131</v>
      </c>
      <c r="C95" t="s">
        <v>31</v>
      </c>
      <c r="D95" t="s">
        <v>43</v>
      </c>
      <c r="E95" t="s">
        <v>349</v>
      </c>
      <c r="F95" t="s">
        <v>350</v>
      </c>
      <c r="G95" t="s">
        <v>45</v>
      </c>
      <c r="H95" s="6">
        <v>45360</v>
      </c>
      <c r="I95" s="6">
        <v>45366</v>
      </c>
      <c r="J95">
        <v>2880</v>
      </c>
      <c r="K95" t="s">
        <v>37</v>
      </c>
      <c r="L95">
        <v>480</v>
      </c>
      <c r="M95" t="s">
        <v>44</v>
      </c>
      <c r="N95">
        <v>3</v>
      </c>
      <c r="O95">
        <v>2024</v>
      </c>
      <c r="P95">
        <v>3</v>
      </c>
      <c r="Q95">
        <v>2024</v>
      </c>
      <c r="R95" t="s">
        <v>103</v>
      </c>
      <c r="S95">
        <v>3</v>
      </c>
      <c r="T95" t="s">
        <v>76</v>
      </c>
      <c r="U95">
        <v>3</v>
      </c>
      <c r="V95" t="s">
        <v>76</v>
      </c>
      <c r="W95">
        <f>SUBTOTAL(3,TicketsData[[#This Row],[ticket_id]])</f>
        <v>1</v>
      </c>
    </row>
    <row r="96" spans="1:23" x14ac:dyDescent="0.25">
      <c r="A96">
        <v>95</v>
      </c>
      <c r="B96" t="s">
        <v>153</v>
      </c>
      <c r="C96" t="s">
        <v>39</v>
      </c>
      <c r="D96" t="s">
        <v>28</v>
      </c>
      <c r="E96" t="s">
        <v>351</v>
      </c>
      <c r="F96" t="s">
        <v>352</v>
      </c>
      <c r="H96" s="6">
        <v>45301</v>
      </c>
      <c r="I96" s="6">
        <v>45304</v>
      </c>
      <c r="J96">
        <v>1440</v>
      </c>
      <c r="K96" t="s">
        <v>29</v>
      </c>
      <c r="L96">
        <v>240</v>
      </c>
      <c r="M96" t="s">
        <v>42</v>
      </c>
      <c r="N96">
        <v>1</v>
      </c>
      <c r="O96">
        <v>2024</v>
      </c>
      <c r="P96">
        <v>1</v>
      </c>
      <c r="Q96">
        <v>2024</v>
      </c>
      <c r="R96" t="s">
        <v>103</v>
      </c>
      <c r="S96">
        <v>1</v>
      </c>
      <c r="T96" t="s">
        <v>74</v>
      </c>
      <c r="U96">
        <v>1</v>
      </c>
      <c r="V96" t="s">
        <v>74</v>
      </c>
      <c r="W96">
        <f>SUBTOTAL(3,TicketsData[[#This Row],[ticket_id]])</f>
        <v>1</v>
      </c>
    </row>
    <row r="97" spans="1:23" hidden="1" x14ac:dyDescent="0.25">
      <c r="A97">
        <v>96</v>
      </c>
      <c r="B97" t="s">
        <v>136</v>
      </c>
      <c r="C97" t="s">
        <v>39</v>
      </c>
      <c r="D97" t="s">
        <v>28</v>
      </c>
      <c r="E97" t="s">
        <v>353</v>
      </c>
      <c r="F97" t="s">
        <v>354</v>
      </c>
      <c r="G97" t="s">
        <v>36</v>
      </c>
      <c r="H97" s="6">
        <v>45264</v>
      </c>
      <c r="I97" s="6">
        <v>45266</v>
      </c>
      <c r="J97">
        <v>960</v>
      </c>
      <c r="K97" t="s">
        <v>49</v>
      </c>
      <c r="L97">
        <v>240</v>
      </c>
      <c r="M97" t="s">
        <v>42</v>
      </c>
      <c r="N97">
        <v>12</v>
      </c>
      <c r="O97">
        <v>2023</v>
      </c>
      <c r="P97">
        <v>12</v>
      </c>
      <c r="Q97">
        <v>2023</v>
      </c>
      <c r="R97" t="s">
        <v>103</v>
      </c>
      <c r="S97">
        <v>12</v>
      </c>
      <c r="T97" t="s">
        <v>128</v>
      </c>
      <c r="U97">
        <v>12</v>
      </c>
      <c r="V97" t="s">
        <v>128</v>
      </c>
      <c r="W97">
        <f>SUBTOTAL(3,TicketsData[[#This Row],[ticket_id]])</f>
        <v>0</v>
      </c>
    </row>
    <row r="98" spans="1:23" x14ac:dyDescent="0.25">
      <c r="A98">
        <v>97</v>
      </c>
      <c r="B98" t="s">
        <v>96</v>
      </c>
      <c r="C98" t="s">
        <v>55</v>
      </c>
      <c r="D98" t="s">
        <v>57</v>
      </c>
      <c r="E98" t="s">
        <v>355</v>
      </c>
      <c r="F98" t="s">
        <v>356</v>
      </c>
      <c r="G98" t="s">
        <v>40</v>
      </c>
      <c r="H98" s="6">
        <v>45354</v>
      </c>
      <c r="I98" s="6">
        <v>45358</v>
      </c>
      <c r="J98">
        <v>1920</v>
      </c>
      <c r="K98" t="s">
        <v>29</v>
      </c>
      <c r="L98">
        <v>1440</v>
      </c>
      <c r="M98" t="s">
        <v>69</v>
      </c>
      <c r="N98">
        <v>3</v>
      </c>
      <c r="O98">
        <v>2024</v>
      </c>
      <c r="P98">
        <v>3</v>
      </c>
      <c r="Q98">
        <v>2024</v>
      </c>
      <c r="R98" t="s">
        <v>103</v>
      </c>
      <c r="S98">
        <v>3</v>
      </c>
      <c r="T98" t="s">
        <v>76</v>
      </c>
      <c r="U98">
        <v>3</v>
      </c>
      <c r="V98" t="s">
        <v>76</v>
      </c>
      <c r="W98">
        <f>SUBTOTAL(3,TicketsData[[#This Row],[ticket_id]])</f>
        <v>1</v>
      </c>
    </row>
    <row r="99" spans="1:23" x14ac:dyDescent="0.25">
      <c r="A99">
        <v>98</v>
      </c>
      <c r="B99" t="s">
        <v>150</v>
      </c>
      <c r="C99" t="s">
        <v>31</v>
      </c>
      <c r="D99" t="s">
        <v>35</v>
      </c>
      <c r="E99" t="s">
        <v>357</v>
      </c>
      <c r="F99" t="s">
        <v>358</v>
      </c>
      <c r="G99" t="s">
        <v>45</v>
      </c>
      <c r="H99" s="6">
        <v>45291</v>
      </c>
      <c r="I99" s="6">
        <v>45298</v>
      </c>
      <c r="J99">
        <v>3360</v>
      </c>
      <c r="K99" t="s">
        <v>37</v>
      </c>
      <c r="L99">
        <v>2400</v>
      </c>
      <c r="M99" t="s">
        <v>38</v>
      </c>
      <c r="N99">
        <v>12</v>
      </c>
      <c r="O99">
        <v>2023</v>
      </c>
      <c r="P99">
        <v>1</v>
      </c>
      <c r="Q99">
        <v>2024</v>
      </c>
      <c r="R99" t="s">
        <v>103</v>
      </c>
      <c r="S99">
        <v>12</v>
      </c>
      <c r="T99" t="s">
        <v>128</v>
      </c>
      <c r="U99">
        <v>1</v>
      </c>
      <c r="V99" t="s">
        <v>74</v>
      </c>
      <c r="W99">
        <f>SUBTOTAL(3,TicketsData[[#This Row],[ticket_id]])</f>
        <v>1</v>
      </c>
    </row>
    <row r="100" spans="1:23" x14ac:dyDescent="0.25">
      <c r="A100">
        <v>99</v>
      </c>
      <c r="B100" t="s">
        <v>146</v>
      </c>
      <c r="C100" t="s">
        <v>39</v>
      </c>
      <c r="D100" t="s">
        <v>43</v>
      </c>
      <c r="E100" t="s">
        <v>359</v>
      </c>
      <c r="F100" t="s">
        <v>360</v>
      </c>
      <c r="G100" t="s">
        <v>40</v>
      </c>
      <c r="H100" s="6">
        <v>45333</v>
      </c>
      <c r="I100" s="6">
        <v>45334</v>
      </c>
      <c r="J100">
        <v>480</v>
      </c>
      <c r="K100" t="s">
        <v>52</v>
      </c>
      <c r="L100">
        <v>480</v>
      </c>
      <c r="M100" t="s">
        <v>46</v>
      </c>
      <c r="N100">
        <v>2</v>
      </c>
      <c r="O100">
        <v>2024</v>
      </c>
      <c r="P100">
        <v>2</v>
      </c>
      <c r="Q100">
        <v>2024</v>
      </c>
      <c r="R100" t="s">
        <v>103</v>
      </c>
      <c r="S100">
        <v>2</v>
      </c>
      <c r="T100" t="s">
        <v>75</v>
      </c>
      <c r="U100">
        <v>2</v>
      </c>
      <c r="V100" t="s">
        <v>75</v>
      </c>
      <c r="W100">
        <f>SUBTOTAL(3,TicketsData[[#This Row],[ticket_id]])</f>
        <v>1</v>
      </c>
    </row>
    <row r="101" spans="1:23" hidden="1" x14ac:dyDescent="0.25">
      <c r="A101">
        <v>100</v>
      </c>
      <c r="B101" t="s">
        <v>159</v>
      </c>
      <c r="C101" t="s">
        <v>27</v>
      </c>
      <c r="D101" t="s">
        <v>43</v>
      </c>
      <c r="E101" t="s">
        <v>361</v>
      </c>
      <c r="F101" t="s">
        <v>362</v>
      </c>
      <c r="G101" t="s">
        <v>32</v>
      </c>
      <c r="H101" s="6">
        <v>45327</v>
      </c>
      <c r="I101" s="6">
        <v>45333</v>
      </c>
      <c r="J101">
        <v>2880</v>
      </c>
      <c r="K101" t="s">
        <v>33</v>
      </c>
      <c r="L101">
        <v>960</v>
      </c>
      <c r="M101" t="s">
        <v>64</v>
      </c>
      <c r="N101">
        <v>2</v>
      </c>
      <c r="O101">
        <v>2024</v>
      </c>
      <c r="P101">
        <v>2</v>
      </c>
      <c r="Q101">
        <v>2024</v>
      </c>
      <c r="R101" t="s">
        <v>103</v>
      </c>
      <c r="S101">
        <v>2</v>
      </c>
      <c r="T101" t="s">
        <v>75</v>
      </c>
      <c r="U101">
        <v>2</v>
      </c>
      <c r="V101" t="s">
        <v>75</v>
      </c>
      <c r="W101">
        <f>SUBTOTAL(3,TicketsData[[#This Row],[ticket_id]])</f>
        <v>0</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7B6F89FD-4BA9-462A-8830-C7AFDE77B60C}">
  <ds:schemaRefs/>
</ds:datastoreItem>
</file>

<file path=customXml/itemProps2.xml><?xml version="1.0" encoding="utf-8"?>
<ds:datastoreItem xmlns:ds="http://schemas.openxmlformats.org/officeDocument/2006/customXml" ds:itemID="{0EB66D9A-EBCC-491C-9206-5AC0D52B5D00}">
  <ds:schemaRefs/>
</ds:datastoreItem>
</file>

<file path=customXml/itemProps3.xml><?xml version="1.0" encoding="utf-8"?>
<ds:datastoreItem xmlns:ds="http://schemas.openxmlformats.org/officeDocument/2006/customXml" ds:itemID="{742BB3D2-C607-41F5-8A85-8D4B00932CE1}">
  <ds:schemaRefs/>
</ds:datastoreItem>
</file>

<file path=customXml/itemProps4.xml><?xml version="1.0" encoding="utf-8"?>
<ds:datastoreItem xmlns:ds="http://schemas.openxmlformats.org/officeDocument/2006/customXml" ds:itemID="{1319E99D-E8FB-468D-A06D-C396C9E0DDA4}">
  <ds:schemaRefs/>
</ds:datastoreItem>
</file>

<file path=customXml/itemProps5.xml><?xml version="1.0" encoding="utf-8"?>
<ds:datastoreItem xmlns:ds="http://schemas.openxmlformats.org/officeDocument/2006/customXml" ds:itemID="{C897F516-2E49-4103-9D6C-3F6B8A690892}">
  <ds:schemaRefs/>
</ds:datastoreItem>
</file>

<file path=customXml/itemProps6.xml><?xml version="1.0" encoding="utf-8"?>
<ds:datastoreItem xmlns:ds="http://schemas.openxmlformats.org/officeDocument/2006/customXml" ds:itemID="{32982729-63E1-4BC8-8D5A-A1510661FD26}">
  <ds:schemaRefs/>
</ds:datastoreItem>
</file>

<file path=customXml/itemProps7.xml><?xml version="1.0" encoding="utf-8"?>
<ds:datastoreItem xmlns:ds="http://schemas.openxmlformats.org/officeDocument/2006/customXml" ds:itemID="{59CC25A4-A0C4-4FD1-945C-DB437F0B23B4}">
  <ds:schemaRefs/>
</ds:datastoreItem>
</file>

<file path=customXml/itemProps8.xml><?xml version="1.0" encoding="utf-8"?>
<ds:datastoreItem xmlns:ds="http://schemas.openxmlformats.org/officeDocument/2006/customXml" ds:itemID="{D3F6D077-C473-453D-9AAE-F2D2967D3E59}">
  <ds:schemaRefs/>
</ds:datastoreItem>
</file>

<file path=customXml/itemProps9.xml><?xml version="1.0" encoding="utf-8"?>
<ds:datastoreItem xmlns:ds="http://schemas.openxmlformats.org/officeDocument/2006/customXml" ds:itemID="{468F496F-90A7-49DE-A7F9-1CEF2B299F6B}">
  <ds:schemaRefs/>
</ds:datastoreItem>
</file>

<file path=customXml/itemProps10.xml><?xml version="1.0" encoding="utf-8"?>
<ds:datastoreItem xmlns:ds="http://schemas.openxmlformats.org/officeDocument/2006/customXml" ds:itemID="{8C90EC8F-8D5D-4068-9410-78B0D062A207}">
  <ds:schemaRefs/>
</ds:datastoreItem>
</file>

<file path=customXml/itemProps11.xml><?xml version="1.0" encoding="utf-8"?>
<ds:datastoreItem xmlns:ds="http://schemas.openxmlformats.org/officeDocument/2006/customXml" ds:itemID="{95B886C8-6573-419A-BD6B-51574A990952}">
  <ds:schemaRefs/>
</ds:datastoreItem>
</file>

<file path=customXml/itemProps12.xml><?xml version="1.0" encoding="utf-8"?>
<ds:datastoreItem xmlns:ds="http://schemas.openxmlformats.org/officeDocument/2006/customXml" ds:itemID="{18282270-760F-42CB-9786-2256D28639A6}">
  <ds:schemaRefs/>
</ds:datastoreItem>
</file>

<file path=customXml/itemProps13.xml><?xml version="1.0" encoding="utf-8"?>
<ds:datastoreItem xmlns:ds="http://schemas.openxmlformats.org/officeDocument/2006/customXml" ds:itemID="{EE2220DF-56BD-4526-B54B-D09AD0331127}">
  <ds:schemaRefs/>
</ds:datastoreItem>
</file>

<file path=customXml/itemProps14.xml><?xml version="1.0" encoding="utf-8"?>
<ds:datastoreItem xmlns:ds="http://schemas.openxmlformats.org/officeDocument/2006/customXml" ds:itemID="{A5753BAC-2E1F-4B58-91C1-E01277ED8B68}">
  <ds:schemaRefs/>
</ds:datastoreItem>
</file>

<file path=customXml/itemProps15.xml><?xml version="1.0" encoding="utf-8"?>
<ds:datastoreItem xmlns:ds="http://schemas.openxmlformats.org/officeDocument/2006/customXml" ds:itemID="{177D30F0-8175-425E-AA72-465FEBAD0F2B}">
  <ds:schemaRefs/>
</ds:datastoreItem>
</file>

<file path=customXml/itemProps16.xml><?xml version="1.0" encoding="utf-8"?>
<ds:datastoreItem xmlns:ds="http://schemas.openxmlformats.org/officeDocument/2006/customXml" ds:itemID="{15C17AF6-9609-44B0-925B-295E83D34CF4}">
  <ds:schemaRefs/>
</ds:datastoreItem>
</file>

<file path=customXml/itemProps17.xml><?xml version="1.0" encoding="utf-8"?>
<ds:datastoreItem xmlns:ds="http://schemas.openxmlformats.org/officeDocument/2006/customXml" ds:itemID="{8D2262AF-0D40-4A50-8AA9-29612AA3B65A}">
  <ds:schemaRefs/>
</ds:datastoreItem>
</file>

<file path=customXml/itemProps18.xml><?xml version="1.0" encoding="utf-8"?>
<ds:datastoreItem xmlns:ds="http://schemas.openxmlformats.org/officeDocument/2006/customXml" ds:itemID="{1C311172-D62A-4B07-A128-CF6D05463440}">
  <ds:schemaRefs/>
</ds:datastoreItem>
</file>

<file path=customXml/itemProps19.xml><?xml version="1.0" encoding="utf-8"?>
<ds:datastoreItem xmlns:ds="http://schemas.openxmlformats.org/officeDocument/2006/customXml" ds:itemID="{6A8B81E8-1EB1-47D8-94DB-9186A22C2CD6}">
  <ds:schemaRefs/>
</ds:datastoreItem>
</file>

<file path=customXml/itemProps20.xml><?xml version="1.0" encoding="utf-8"?>
<ds:datastoreItem xmlns:ds="http://schemas.openxmlformats.org/officeDocument/2006/customXml" ds:itemID="{EAF10A51-2D2C-48F8-99DF-133D9EBEBD00}">
  <ds:schemaRefs/>
</ds:datastoreItem>
</file>

<file path=customXml/itemProps21.xml><?xml version="1.0" encoding="utf-8"?>
<ds:datastoreItem xmlns:ds="http://schemas.openxmlformats.org/officeDocument/2006/customXml" ds:itemID="{926FF90C-E4A4-48F1-AF3E-EE1C1707272D}">
  <ds:schemaRefs/>
</ds:datastoreItem>
</file>

<file path=customXml/itemProps22.xml><?xml version="1.0" encoding="utf-8"?>
<ds:datastoreItem xmlns:ds="http://schemas.openxmlformats.org/officeDocument/2006/customXml" ds:itemID="{EB87F9C4-56CE-43DE-A546-1B79452C95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Info</vt:lpstr>
      <vt:lpstr>Settings</vt:lpstr>
      <vt:lpstr>Dashboard</vt:lpstr>
      <vt:lpstr>Calculations</vt:lpstr>
      <vt:lpstr>Data</vt:lpstr>
      <vt:lpstr>calcActiveTickets</vt:lpstr>
      <vt:lpstr>calcSLABreached</vt:lpstr>
      <vt:lpstr>calcSLAWarning</vt:lpstr>
      <vt:lpstr>settingsEndpoint</vt:lpstr>
      <vt:lpstr>settingsUtilityPath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Digno Castillo</dc:creator>
  <cp:lastModifiedBy>Digno Castillo</cp:lastModifiedBy>
  <dcterms:created xsi:type="dcterms:W3CDTF">2015-06-05T18:17:20Z</dcterms:created>
  <dcterms:modified xsi:type="dcterms:W3CDTF">2024-04-03T02:22:26Z</dcterms:modified>
</cp:coreProperties>
</file>