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ab Notebooks\Machine_Learning\0.turmas\2.Business Inteligence, Henrique\"/>
    </mc:Choice>
  </mc:AlternateContent>
  <xr:revisionPtr revIDLastSave="0" documentId="13_ncr:1_{04CDA636-C200-470F-B78A-55BFA76C75EE}" xr6:coauthVersionLast="47" xr6:coauthVersionMax="47" xr10:uidLastSave="{00000000-0000-0000-0000-000000000000}"/>
  <bookViews>
    <workbookView xWindow="-120" yWindow="-120" windowWidth="27930" windowHeight="13995" tabRatio="676" xr2:uid="{7569887D-5668-46DF-9304-2BD7EB6106B4}"/>
  </bookViews>
  <sheets>
    <sheet name="Dados" sheetId="6" r:id="rId1"/>
    <sheet name="Modelo1" sheetId="2" r:id="rId2"/>
    <sheet name="Modelo1 (2)" sheetId="7" r:id="rId3"/>
    <sheet name="Modelo1 (3)" sheetId="5" r:id="rId4"/>
    <sheet name="Modelo1 (4)" sheetId="8" r:id="rId5"/>
    <sheet name="Modelo1 (5)" sheetId="9" r:id="rId6"/>
    <sheet name="Modelo1 (6)" sheetId="10" r:id="rId7"/>
    <sheet name="Modelo1 (7)" sheetId="11" r:id="rId8"/>
    <sheet name="Modelo1 (8)" sheetId="12" r:id="rId9"/>
    <sheet name="Modelo1 (9)" sheetId="13" r:id="rId10"/>
    <sheet name="Modelo1 (10)" sheetId="14" r:id="rId11"/>
    <sheet name="ragsdale" sheetId="16" r:id="rId12"/>
    <sheet name="Monte Carlo" sheetId="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R20" i="12"/>
  <c r="R20" i="13"/>
  <c r="R20" i="14"/>
  <c r="L21" i="14"/>
  <c r="N21" i="14" s="1"/>
  <c r="F21" i="14"/>
  <c r="E21" i="14"/>
  <c r="G21" i="14" s="1"/>
  <c r="L20" i="14"/>
  <c r="N20" i="14" s="1"/>
  <c r="F20" i="14"/>
  <c r="E20" i="14"/>
  <c r="G20" i="14" s="1"/>
  <c r="L19" i="14"/>
  <c r="N19" i="14" s="1"/>
  <c r="F19" i="14"/>
  <c r="E19" i="14"/>
  <c r="G19" i="14" s="1"/>
  <c r="L18" i="14"/>
  <c r="N18" i="14" s="1"/>
  <c r="F18" i="14"/>
  <c r="E18" i="14"/>
  <c r="G18" i="14" s="1"/>
  <c r="L17" i="14"/>
  <c r="N17" i="14" s="1"/>
  <c r="F17" i="14"/>
  <c r="E17" i="14"/>
  <c r="G17" i="14" s="1"/>
  <c r="L16" i="14"/>
  <c r="N16" i="14" s="1"/>
  <c r="F16" i="14"/>
  <c r="E16" i="14"/>
  <c r="G16" i="14" s="1"/>
  <c r="L15" i="14"/>
  <c r="N15" i="14" s="1"/>
  <c r="F15" i="14"/>
  <c r="E15" i="14"/>
  <c r="G15" i="14" s="1"/>
  <c r="L14" i="14"/>
  <c r="N14" i="14" s="1"/>
  <c r="F14" i="14"/>
  <c r="E14" i="14"/>
  <c r="G14" i="14" s="1"/>
  <c r="L13" i="14"/>
  <c r="N13" i="14" s="1"/>
  <c r="F13" i="14"/>
  <c r="E13" i="14"/>
  <c r="G13" i="14" s="1"/>
  <c r="L12" i="14"/>
  <c r="N12" i="14" s="1"/>
  <c r="F12" i="14"/>
  <c r="E12" i="14"/>
  <c r="G12" i="14" s="1"/>
  <c r="L11" i="14"/>
  <c r="N11" i="14" s="1"/>
  <c r="F11" i="14"/>
  <c r="E11" i="14"/>
  <c r="G11" i="14" s="1"/>
  <c r="L10" i="14"/>
  <c r="N10" i="14" s="1"/>
  <c r="F10" i="14"/>
  <c r="E10" i="14"/>
  <c r="G10" i="14" s="1"/>
  <c r="L9" i="14"/>
  <c r="N9" i="14" s="1"/>
  <c r="F9" i="14"/>
  <c r="E9" i="14"/>
  <c r="G9" i="14" s="1"/>
  <c r="L8" i="14"/>
  <c r="N8" i="14" s="1"/>
  <c r="F8" i="14"/>
  <c r="E8" i="14"/>
  <c r="G8" i="14" s="1"/>
  <c r="L7" i="14"/>
  <c r="N7" i="14" s="1"/>
  <c r="F7" i="14"/>
  <c r="E7" i="14"/>
  <c r="G7" i="14" s="1"/>
  <c r="L6" i="14"/>
  <c r="N6" i="14" s="1"/>
  <c r="F6" i="14"/>
  <c r="E6" i="14"/>
  <c r="G6" i="14" s="1"/>
  <c r="L5" i="14"/>
  <c r="N5" i="14" s="1"/>
  <c r="F5" i="14"/>
  <c r="E5" i="14"/>
  <c r="G5" i="14" s="1"/>
  <c r="L4" i="14"/>
  <c r="N4" i="14" s="1"/>
  <c r="F4" i="14"/>
  <c r="E4" i="14"/>
  <c r="G4" i="14" s="1"/>
  <c r="L3" i="14"/>
  <c r="N3" i="14" s="1"/>
  <c r="F3" i="14"/>
  <c r="E3" i="14"/>
  <c r="G3" i="14" s="1"/>
  <c r="L2" i="14"/>
  <c r="N2" i="14" s="1"/>
  <c r="F2" i="14"/>
  <c r="E2" i="14"/>
  <c r="G2" i="14" s="1"/>
  <c r="L21" i="13"/>
  <c r="N21" i="13" s="1"/>
  <c r="F21" i="13"/>
  <c r="E21" i="13"/>
  <c r="G21" i="13" s="1"/>
  <c r="L20" i="13"/>
  <c r="N20" i="13" s="1"/>
  <c r="F20" i="13"/>
  <c r="E20" i="13"/>
  <c r="G20" i="13" s="1"/>
  <c r="L19" i="13"/>
  <c r="N19" i="13" s="1"/>
  <c r="F19" i="13"/>
  <c r="E19" i="13"/>
  <c r="G19" i="13" s="1"/>
  <c r="L18" i="13"/>
  <c r="N18" i="13" s="1"/>
  <c r="F18" i="13"/>
  <c r="E18" i="13"/>
  <c r="G18" i="13" s="1"/>
  <c r="L17" i="13"/>
  <c r="N17" i="13" s="1"/>
  <c r="F17" i="13"/>
  <c r="E17" i="13"/>
  <c r="G17" i="13" s="1"/>
  <c r="L16" i="13"/>
  <c r="N16" i="13" s="1"/>
  <c r="F16" i="13"/>
  <c r="E16" i="13"/>
  <c r="G16" i="13" s="1"/>
  <c r="L15" i="13"/>
  <c r="N15" i="13" s="1"/>
  <c r="F15" i="13"/>
  <c r="E15" i="13"/>
  <c r="G15" i="13" s="1"/>
  <c r="L14" i="13"/>
  <c r="N14" i="13" s="1"/>
  <c r="F14" i="13"/>
  <c r="E14" i="13"/>
  <c r="G14" i="13" s="1"/>
  <c r="L13" i="13"/>
  <c r="N13" i="13" s="1"/>
  <c r="F13" i="13"/>
  <c r="E13" i="13"/>
  <c r="G13" i="13" s="1"/>
  <c r="L12" i="13"/>
  <c r="N12" i="13" s="1"/>
  <c r="F12" i="13"/>
  <c r="E12" i="13"/>
  <c r="G12" i="13" s="1"/>
  <c r="L11" i="13"/>
  <c r="N11" i="13" s="1"/>
  <c r="F11" i="13"/>
  <c r="E11" i="13"/>
  <c r="G11" i="13" s="1"/>
  <c r="L10" i="13"/>
  <c r="N10" i="13" s="1"/>
  <c r="F10" i="13"/>
  <c r="E10" i="13"/>
  <c r="G10" i="13" s="1"/>
  <c r="L9" i="13"/>
  <c r="N9" i="13" s="1"/>
  <c r="F9" i="13"/>
  <c r="E9" i="13"/>
  <c r="G9" i="13" s="1"/>
  <c r="L8" i="13"/>
  <c r="N8" i="13" s="1"/>
  <c r="F8" i="13"/>
  <c r="E8" i="13"/>
  <c r="G8" i="13" s="1"/>
  <c r="L7" i="13"/>
  <c r="N7" i="13" s="1"/>
  <c r="F7" i="13"/>
  <c r="E7" i="13"/>
  <c r="G7" i="13" s="1"/>
  <c r="L6" i="13"/>
  <c r="N6" i="13" s="1"/>
  <c r="F6" i="13"/>
  <c r="E6" i="13"/>
  <c r="G6" i="13" s="1"/>
  <c r="L5" i="13"/>
  <c r="N5" i="13" s="1"/>
  <c r="F5" i="13"/>
  <c r="E5" i="13"/>
  <c r="G5" i="13" s="1"/>
  <c r="L4" i="13"/>
  <c r="N4" i="13" s="1"/>
  <c r="F4" i="13"/>
  <c r="E4" i="13"/>
  <c r="G4" i="13" s="1"/>
  <c r="L3" i="13"/>
  <c r="N3" i="13" s="1"/>
  <c r="F3" i="13"/>
  <c r="E3" i="13"/>
  <c r="G3" i="13" s="1"/>
  <c r="L2" i="13"/>
  <c r="N2" i="13" s="1"/>
  <c r="F2" i="13"/>
  <c r="E2" i="13"/>
  <c r="G2" i="13" s="1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L21" i="12"/>
  <c r="F21" i="12"/>
  <c r="E21" i="12"/>
  <c r="G21" i="12" s="1"/>
  <c r="L20" i="12"/>
  <c r="F20" i="12"/>
  <c r="E20" i="12"/>
  <c r="G20" i="12" s="1"/>
  <c r="L19" i="12"/>
  <c r="F19" i="12"/>
  <c r="E19" i="12"/>
  <c r="G19" i="12" s="1"/>
  <c r="L18" i="12"/>
  <c r="F18" i="12"/>
  <c r="E18" i="12"/>
  <c r="G18" i="12" s="1"/>
  <c r="L17" i="12"/>
  <c r="F17" i="12"/>
  <c r="E17" i="12"/>
  <c r="G17" i="12" s="1"/>
  <c r="L16" i="12"/>
  <c r="F16" i="12"/>
  <c r="E16" i="12"/>
  <c r="G16" i="12" s="1"/>
  <c r="L15" i="12"/>
  <c r="F15" i="12"/>
  <c r="E15" i="12"/>
  <c r="G15" i="12" s="1"/>
  <c r="L14" i="12"/>
  <c r="F14" i="12"/>
  <c r="E14" i="12"/>
  <c r="G14" i="12" s="1"/>
  <c r="L13" i="12"/>
  <c r="F13" i="12"/>
  <c r="E13" i="12"/>
  <c r="G13" i="12" s="1"/>
  <c r="L12" i="12"/>
  <c r="F12" i="12"/>
  <c r="E12" i="12"/>
  <c r="G12" i="12" s="1"/>
  <c r="L11" i="12"/>
  <c r="F11" i="12"/>
  <c r="E11" i="12"/>
  <c r="G11" i="12" s="1"/>
  <c r="L10" i="12"/>
  <c r="F10" i="12"/>
  <c r="E10" i="12"/>
  <c r="G10" i="12" s="1"/>
  <c r="L9" i="12"/>
  <c r="F9" i="12"/>
  <c r="E9" i="12"/>
  <c r="G9" i="12" s="1"/>
  <c r="L8" i="12"/>
  <c r="F8" i="12"/>
  <c r="E8" i="12"/>
  <c r="G8" i="12" s="1"/>
  <c r="L7" i="12"/>
  <c r="F7" i="12"/>
  <c r="E7" i="12"/>
  <c r="G7" i="12" s="1"/>
  <c r="L6" i="12"/>
  <c r="F6" i="12"/>
  <c r="E6" i="12"/>
  <c r="G6" i="12" s="1"/>
  <c r="L5" i="12"/>
  <c r="F5" i="12"/>
  <c r="E5" i="12"/>
  <c r="G5" i="12" s="1"/>
  <c r="L4" i="12"/>
  <c r="F4" i="12"/>
  <c r="E4" i="12"/>
  <c r="G4" i="12" s="1"/>
  <c r="L3" i="12"/>
  <c r="F3" i="12"/>
  <c r="E3" i="12"/>
  <c r="G3" i="12" s="1"/>
  <c r="L2" i="12"/>
  <c r="F2" i="12"/>
  <c r="E2" i="12"/>
  <c r="G2" i="12" s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" i="11"/>
  <c r="F21" i="11"/>
  <c r="E21" i="11"/>
  <c r="G21" i="11" s="1"/>
  <c r="F20" i="11"/>
  <c r="E20" i="11"/>
  <c r="G20" i="11" s="1"/>
  <c r="F19" i="11"/>
  <c r="E19" i="11"/>
  <c r="G19" i="11" s="1"/>
  <c r="F18" i="11"/>
  <c r="E18" i="11"/>
  <c r="G18" i="11" s="1"/>
  <c r="F17" i="11"/>
  <c r="E17" i="11"/>
  <c r="G17" i="11" s="1"/>
  <c r="F16" i="11"/>
  <c r="E16" i="11"/>
  <c r="G16" i="11" s="1"/>
  <c r="F15" i="11"/>
  <c r="E15" i="11"/>
  <c r="G15" i="11" s="1"/>
  <c r="F14" i="11"/>
  <c r="E14" i="11"/>
  <c r="G14" i="11" s="1"/>
  <c r="F13" i="11"/>
  <c r="E13" i="11"/>
  <c r="G13" i="11" s="1"/>
  <c r="F12" i="11"/>
  <c r="E12" i="11"/>
  <c r="G12" i="11" s="1"/>
  <c r="F11" i="11"/>
  <c r="E11" i="11"/>
  <c r="G11" i="11" s="1"/>
  <c r="F10" i="11"/>
  <c r="E10" i="11"/>
  <c r="G10" i="11" s="1"/>
  <c r="F9" i="11"/>
  <c r="E9" i="11"/>
  <c r="G9" i="11" s="1"/>
  <c r="F8" i="11"/>
  <c r="E8" i="11"/>
  <c r="G8" i="11" s="1"/>
  <c r="F7" i="11"/>
  <c r="E7" i="11"/>
  <c r="G7" i="11" s="1"/>
  <c r="F6" i="11"/>
  <c r="E6" i="11"/>
  <c r="G6" i="11" s="1"/>
  <c r="F5" i="11"/>
  <c r="E5" i="11"/>
  <c r="G5" i="11" s="1"/>
  <c r="F4" i="11"/>
  <c r="E4" i="11"/>
  <c r="G4" i="11" s="1"/>
  <c r="F3" i="11"/>
  <c r="E3" i="11"/>
  <c r="G3" i="11" s="1"/>
  <c r="F2" i="11"/>
  <c r="E2" i="11"/>
  <c r="G2" i="11" s="1"/>
  <c r="J6" i="10"/>
  <c r="J11" i="10"/>
  <c r="J12" i="10"/>
  <c r="J13" i="10"/>
  <c r="J14" i="10"/>
  <c r="J16" i="10"/>
  <c r="J17" i="10"/>
  <c r="J18" i="10"/>
  <c r="J19" i="10"/>
  <c r="F21" i="10"/>
  <c r="E21" i="10"/>
  <c r="G21" i="10" s="1"/>
  <c r="H21" i="10" s="1"/>
  <c r="F20" i="10"/>
  <c r="E20" i="10"/>
  <c r="G20" i="10" s="1"/>
  <c r="H20" i="10" s="1"/>
  <c r="F19" i="10"/>
  <c r="E19" i="10"/>
  <c r="G19" i="10" s="1"/>
  <c r="F18" i="10"/>
  <c r="E18" i="10"/>
  <c r="G18" i="10" s="1"/>
  <c r="F17" i="10"/>
  <c r="E17" i="10"/>
  <c r="G17" i="10" s="1"/>
  <c r="F16" i="10"/>
  <c r="E16" i="10"/>
  <c r="G16" i="10" s="1"/>
  <c r="F15" i="10"/>
  <c r="E15" i="10"/>
  <c r="G15" i="10" s="1"/>
  <c r="H15" i="10" s="1"/>
  <c r="F14" i="10"/>
  <c r="E14" i="10"/>
  <c r="G14" i="10" s="1"/>
  <c r="F13" i="10"/>
  <c r="E13" i="10"/>
  <c r="G13" i="10" s="1"/>
  <c r="F12" i="10"/>
  <c r="E12" i="10"/>
  <c r="G12" i="10" s="1"/>
  <c r="F11" i="10"/>
  <c r="E11" i="10"/>
  <c r="G11" i="10" s="1"/>
  <c r="F10" i="10"/>
  <c r="E10" i="10"/>
  <c r="G10" i="10" s="1"/>
  <c r="H10" i="10" s="1"/>
  <c r="F9" i="10"/>
  <c r="E9" i="10"/>
  <c r="G9" i="10" s="1"/>
  <c r="H9" i="10" s="1"/>
  <c r="F8" i="10"/>
  <c r="E8" i="10"/>
  <c r="G8" i="10" s="1"/>
  <c r="H8" i="10" s="1"/>
  <c r="F7" i="10"/>
  <c r="E7" i="10"/>
  <c r="G7" i="10" s="1"/>
  <c r="H7" i="10" s="1"/>
  <c r="F6" i="10"/>
  <c r="E6" i="10"/>
  <c r="G6" i="10" s="1"/>
  <c r="F5" i="10"/>
  <c r="E5" i="10"/>
  <c r="G5" i="10" s="1"/>
  <c r="H5" i="10" s="1"/>
  <c r="F4" i="10"/>
  <c r="E4" i="10"/>
  <c r="G4" i="10" s="1"/>
  <c r="H4" i="10" s="1"/>
  <c r="F3" i="10"/>
  <c r="E3" i="10"/>
  <c r="G3" i="10" s="1"/>
  <c r="H3" i="10" s="1"/>
  <c r="F2" i="10"/>
  <c r="E2" i="10"/>
  <c r="G2" i="10" s="1"/>
  <c r="H2" i="10" s="1"/>
  <c r="F21" i="9"/>
  <c r="E21" i="9"/>
  <c r="G21" i="9" s="1"/>
  <c r="F20" i="9"/>
  <c r="E20" i="9"/>
  <c r="G20" i="9" s="1"/>
  <c r="F19" i="9"/>
  <c r="E19" i="9"/>
  <c r="G19" i="9" s="1"/>
  <c r="F18" i="9"/>
  <c r="E18" i="9"/>
  <c r="G18" i="9" s="1"/>
  <c r="F17" i="9"/>
  <c r="E17" i="9"/>
  <c r="G17" i="9" s="1"/>
  <c r="F16" i="9"/>
  <c r="E16" i="9"/>
  <c r="G16" i="9" s="1"/>
  <c r="F15" i="9"/>
  <c r="E15" i="9"/>
  <c r="G15" i="9" s="1"/>
  <c r="F14" i="9"/>
  <c r="E14" i="9"/>
  <c r="G14" i="9" s="1"/>
  <c r="F13" i="9"/>
  <c r="E13" i="9"/>
  <c r="G13" i="9" s="1"/>
  <c r="F12" i="9"/>
  <c r="E12" i="9"/>
  <c r="G12" i="9" s="1"/>
  <c r="F11" i="9"/>
  <c r="E11" i="9"/>
  <c r="G11" i="9" s="1"/>
  <c r="F10" i="9"/>
  <c r="E10" i="9"/>
  <c r="G10" i="9" s="1"/>
  <c r="F9" i="9"/>
  <c r="E9" i="9"/>
  <c r="G9" i="9" s="1"/>
  <c r="F8" i="9"/>
  <c r="E8" i="9"/>
  <c r="G8" i="9" s="1"/>
  <c r="F7" i="9"/>
  <c r="E7" i="9"/>
  <c r="G7" i="9" s="1"/>
  <c r="F6" i="9"/>
  <c r="E6" i="9"/>
  <c r="G6" i="9" s="1"/>
  <c r="F5" i="9"/>
  <c r="E5" i="9"/>
  <c r="G5" i="9" s="1"/>
  <c r="F4" i="9"/>
  <c r="E4" i="9"/>
  <c r="G4" i="9" s="1"/>
  <c r="F3" i="9"/>
  <c r="E3" i="9"/>
  <c r="G3" i="9" s="1"/>
  <c r="F2" i="9"/>
  <c r="E2" i="9"/>
  <c r="G2" i="9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5" i="1"/>
  <c r="C5" i="1" s="1"/>
  <c r="I2" i="14" l="1"/>
  <c r="M2" i="14" s="1"/>
  <c r="H2" i="14"/>
  <c r="I3" i="14"/>
  <c r="M3" i="14" s="1"/>
  <c r="H3" i="14"/>
  <c r="I4" i="14"/>
  <c r="M4" i="14" s="1"/>
  <c r="H4" i="14"/>
  <c r="I5" i="14"/>
  <c r="M5" i="14" s="1"/>
  <c r="H5" i="14"/>
  <c r="K6" i="14"/>
  <c r="M6" i="14" s="1"/>
  <c r="J6" i="14"/>
  <c r="I7" i="14"/>
  <c r="M7" i="14" s="1"/>
  <c r="H7" i="14"/>
  <c r="I8" i="14"/>
  <c r="M8" i="14" s="1"/>
  <c r="H8" i="14"/>
  <c r="I9" i="14"/>
  <c r="M9" i="14" s="1"/>
  <c r="H9" i="14"/>
  <c r="I10" i="14"/>
  <c r="M10" i="14" s="1"/>
  <c r="H10" i="14"/>
  <c r="K11" i="14"/>
  <c r="M11" i="14" s="1"/>
  <c r="J11" i="14"/>
  <c r="K12" i="14"/>
  <c r="M12" i="14" s="1"/>
  <c r="J12" i="14"/>
  <c r="K13" i="14"/>
  <c r="M13" i="14" s="1"/>
  <c r="J13" i="14"/>
  <c r="K14" i="14"/>
  <c r="M14" i="14" s="1"/>
  <c r="J14" i="14"/>
  <c r="I15" i="14"/>
  <c r="M15" i="14" s="1"/>
  <c r="H15" i="14"/>
  <c r="K16" i="14"/>
  <c r="M16" i="14" s="1"/>
  <c r="J16" i="14"/>
  <c r="K17" i="14"/>
  <c r="M17" i="14" s="1"/>
  <c r="J17" i="14"/>
  <c r="K18" i="14"/>
  <c r="M18" i="14" s="1"/>
  <c r="J18" i="14"/>
  <c r="K19" i="14"/>
  <c r="M19" i="14" s="1"/>
  <c r="J19" i="14"/>
  <c r="I20" i="14"/>
  <c r="M20" i="14" s="1"/>
  <c r="H20" i="14"/>
  <c r="I21" i="14"/>
  <c r="M21" i="14" s="1"/>
  <c r="H21" i="14"/>
  <c r="I2" i="13"/>
  <c r="M2" i="13" s="1"/>
  <c r="H2" i="13"/>
  <c r="I3" i="13"/>
  <c r="M3" i="13" s="1"/>
  <c r="H3" i="13"/>
  <c r="I4" i="13"/>
  <c r="M4" i="13" s="1"/>
  <c r="H4" i="13"/>
  <c r="I5" i="13"/>
  <c r="M5" i="13" s="1"/>
  <c r="H5" i="13"/>
  <c r="K6" i="13"/>
  <c r="M6" i="13" s="1"/>
  <c r="J6" i="13"/>
  <c r="I7" i="13"/>
  <c r="M7" i="13" s="1"/>
  <c r="H7" i="13"/>
  <c r="I8" i="13"/>
  <c r="M8" i="13" s="1"/>
  <c r="H8" i="13"/>
  <c r="I9" i="13"/>
  <c r="M9" i="13" s="1"/>
  <c r="H9" i="13"/>
  <c r="I10" i="13"/>
  <c r="M10" i="13" s="1"/>
  <c r="H10" i="13"/>
  <c r="K11" i="13"/>
  <c r="M11" i="13" s="1"/>
  <c r="J11" i="13"/>
  <c r="K12" i="13"/>
  <c r="M12" i="13" s="1"/>
  <c r="J12" i="13"/>
  <c r="K13" i="13"/>
  <c r="M13" i="13" s="1"/>
  <c r="J13" i="13"/>
  <c r="K14" i="13"/>
  <c r="M14" i="13" s="1"/>
  <c r="J14" i="13"/>
  <c r="I15" i="13"/>
  <c r="M15" i="13" s="1"/>
  <c r="H15" i="13"/>
  <c r="K16" i="13"/>
  <c r="M16" i="13" s="1"/>
  <c r="J16" i="13"/>
  <c r="K17" i="13"/>
  <c r="M17" i="13" s="1"/>
  <c r="J17" i="13"/>
  <c r="K18" i="13"/>
  <c r="M18" i="13" s="1"/>
  <c r="J18" i="13"/>
  <c r="K19" i="13"/>
  <c r="M19" i="13" s="1"/>
  <c r="J19" i="13"/>
  <c r="I20" i="13"/>
  <c r="M20" i="13" s="1"/>
  <c r="H20" i="13"/>
  <c r="I21" i="13"/>
  <c r="M21" i="13" s="1"/>
  <c r="H21" i="13"/>
  <c r="I2" i="12"/>
  <c r="M2" i="12" s="1"/>
  <c r="H2" i="12"/>
  <c r="I3" i="12"/>
  <c r="M3" i="12" s="1"/>
  <c r="H3" i="12"/>
  <c r="I4" i="12"/>
  <c r="M4" i="12" s="1"/>
  <c r="H4" i="12"/>
  <c r="I5" i="12"/>
  <c r="M5" i="12" s="1"/>
  <c r="H5" i="12"/>
  <c r="K6" i="12"/>
  <c r="M6" i="12" s="1"/>
  <c r="J6" i="12"/>
  <c r="I7" i="12"/>
  <c r="M7" i="12" s="1"/>
  <c r="H7" i="12"/>
  <c r="I8" i="12"/>
  <c r="M8" i="12" s="1"/>
  <c r="H8" i="12"/>
  <c r="I9" i="12"/>
  <c r="M9" i="12" s="1"/>
  <c r="H9" i="12"/>
  <c r="I10" i="12"/>
  <c r="M10" i="12" s="1"/>
  <c r="H10" i="12"/>
  <c r="K11" i="12"/>
  <c r="M11" i="12" s="1"/>
  <c r="J11" i="12"/>
  <c r="K12" i="12"/>
  <c r="M12" i="12" s="1"/>
  <c r="J12" i="12"/>
  <c r="K13" i="12"/>
  <c r="M13" i="12" s="1"/>
  <c r="J13" i="12"/>
  <c r="K14" i="12"/>
  <c r="M14" i="12" s="1"/>
  <c r="J14" i="12"/>
  <c r="I15" i="12"/>
  <c r="M15" i="12" s="1"/>
  <c r="H15" i="12"/>
  <c r="K16" i="12"/>
  <c r="M16" i="12" s="1"/>
  <c r="J16" i="12"/>
  <c r="K17" i="12"/>
  <c r="M17" i="12" s="1"/>
  <c r="J17" i="12"/>
  <c r="K18" i="12"/>
  <c r="M18" i="12" s="1"/>
  <c r="J18" i="12"/>
  <c r="K19" i="12"/>
  <c r="M19" i="12" s="1"/>
  <c r="J19" i="12"/>
  <c r="I20" i="12"/>
  <c r="M20" i="12" s="1"/>
  <c r="H20" i="12"/>
  <c r="I21" i="12"/>
  <c r="M21" i="12" s="1"/>
  <c r="H21" i="12"/>
  <c r="I2" i="11"/>
  <c r="H2" i="11"/>
  <c r="I3" i="11"/>
  <c r="H3" i="11"/>
  <c r="I4" i="11"/>
  <c r="H4" i="11"/>
  <c r="I5" i="11"/>
  <c r="H5" i="11"/>
  <c r="K6" i="11"/>
  <c r="J6" i="11"/>
  <c r="I7" i="11"/>
  <c r="H7" i="11"/>
  <c r="I8" i="11"/>
  <c r="H8" i="11"/>
  <c r="I9" i="11"/>
  <c r="H9" i="11"/>
  <c r="I10" i="11"/>
  <c r="H10" i="11"/>
  <c r="K11" i="11"/>
  <c r="J11" i="11"/>
  <c r="K12" i="11"/>
  <c r="J12" i="11"/>
  <c r="K13" i="11"/>
  <c r="J13" i="11"/>
  <c r="K14" i="11"/>
  <c r="J14" i="11"/>
  <c r="I15" i="11"/>
  <c r="H15" i="11"/>
  <c r="K16" i="11"/>
  <c r="J16" i="11"/>
  <c r="K17" i="11"/>
  <c r="J17" i="11"/>
  <c r="K18" i="11"/>
  <c r="J18" i="11"/>
  <c r="K19" i="11"/>
  <c r="J19" i="11"/>
  <c r="I20" i="11"/>
  <c r="H20" i="11"/>
  <c r="I21" i="11"/>
  <c r="H21" i="11"/>
  <c r="I2" i="10"/>
  <c r="I3" i="10"/>
  <c r="I4" i="10"/>
  <c r="I5" i="10"/>
  <c r="K6" i="10"/>
  <c r="I7" i="10"/>
  <c r="I8" i="10"/>
  <c r="I9" i="10"/>
  <c r="I10" i="10"/>
  <c r="K11" i="10"/>
  <c r="K12" i="10"/>
  <c r="K13" i="10"/>
  <c r="K14" i="10"/>
  <c r="I15" i="10"/>
  <c r="K16" i="10"/>
  <c r="K17" i="10"/>
  <c r="K18" i="10"/>
  <c r="K19" i="10"/>
  <c r="I20" i="10"/>
  <c r="I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B1" authorId="0" shapeId="0" xr:uid="{C0E67F10-3058-4181-845A-2231DE236E80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menor valor em x</t>
        </r>
      </text>
    </comment>
    <comment ref="C1" authorId="0" shapeId="0" xr:uid="{F2FA18A0-8F8C-4602-AFE5-27787F8093AE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Intercepto</t>
        </r>
      </text>
    </comment>
    <comment ref="B2" authorId="0" shapeId="0" xr:uid="{F89DECED-E904-4E67-85E7-5CF2867C0386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maior valor em x</t>
        </r>
      </text>
    </comment>
    <comment ref="C2" authorId="0" shapeId="0" xr:uid="{3FED28D7-2828-464B-82D2-14802C874BB3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Inclinação</t>
        </r>
      </text>
    </comment>
    <comment ref="B3" authorId="0" shapeId="0" xr:uid="{FE5CBD88-C4CA-40EE-AF04-511F1DF69F90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Dispersão</t>
        </r>
      </text>
    </comment>
    <comment ref="C3" authorId="0" shapeId="0" xr:uid="{15DBB781-2542-4695-BC8A-E7B848A8E5C4}">
      <text>
        <r>
          <rPr>
            <b/>
            <sz val="9"/>
            <color indexed="81"/>
            <rFont val="Segoe UI"/>
            <family val="2"/>
          </rPr>
          <t>gustavo:</t>
        </r>
        <r>
          <rPr>
            <sz val="9"/>
            <color indexed="81"/>
            <rFont val="Segoe UI"/>
            <family val="2"/>
          </rPr>
          <t xml:space="preserve">
Dispersão</t>
        </r>
      </text>
    </comment>
  </commentList>
</comments>
</file>

<file path=xl/sharedStrings.xml><?xml version="1.0" encoding="utf-8"?>
<sst xmlns="http://schemas.openxmlformats.org/spreadsheetml/2006/main" count="138" uniqueCount="28">
  <si>
    <t>n</t>
  </si>
  <si>
    <t>Propaganda</t>
  </si>
  <si>
    <t>Vendas</t>
  </si>
  <si>
    <t>Média</t>
  </si>
  <si>
    <t>Méd.Vend.</t>
  </si>
  <si>
    <t>Menor</t>
  </si>
  <si>
    <t>Maior</t>
  </si>
  <si>
    <t>Vendas0-1</t>
  </si>
  <si>
    <t>Categoria</t>
  </si>
  <si>
    <t>Cat.Baixa</t>
  </si>
  <si>
    <t>Prop.Alta</t>
  </si>
  <si>
    <t>Cat.Alta</t>
  </si>
  <si>
    <t>Prop.Baixa</t>
  </si>
  <si>
    <t>Prop</t>
  </si>
  <si>
    <t>Tendência</t>
  </si>
  <si>
    <t>Modelo</t>
  </si>
  <si>
    <t>Real</t>
  </si>
  <si>
    <t>VN</t>
  </si>
  <si>
    <t>FN</t>
  </si>
  <si>
    <t>FP</t>
  </si>
  <si>
    <t>VP</t>
  </si>
  <si>
    <t>Propag.</t>
  </si>
  <si>
    <t>Prob de Ser Alta (1)</t>
  </si>
  <si>
    <t>I3</t>
  </si>
  <si>
    <t>I2</t>
  </si>
  <si>
    <t>I1</t>
  </si>
  <si>
    <t>Grupo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</si>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</sst>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Modelo1!$C$1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Modelo1!$B$2:$B$21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Modelo1!$C$2:$C$21</c:f>
              <c:numCache>
                <c:formatCode>#,##0</c:formatCode>
                <c:ptCount val="20"/>
                <c:pt idx="0">
                  <c:v>7531</c:v>
                </c:pt>
                <c:pt idx="1">
                  <c:v>7188</c:v>
                </c:pt>
                <c:pt idx="2">
                  <c:v>6705</c:v>
                </c:pt>
                <c:pt idx="3">
                  <c:v>7864</c:v>
                </c:pt>
                <c:pt idx="4">
                  <c:v>9747</c:v>
                </c:pt>
                <c:pt idx="5">
                  <c:v>8844</c:v>
                </c:pt>
                <c:pt idx="6">
                  <c:v>7453</c:v>
                </c:pt>
                <c:pt idx="7">
                  <c:v>8356</c:v>
                </c:pt>
                <c:pt idx="8">
                  <c:v>6903</c:v>
                </c:pt>
                <c:pt idx="9">
                  <c:v>9003</c:v>
                </c:pt>
                <c:pt idx="10">
                  <c:v>10031</c:v>
                </c:pt>
                <c:pt idx="11">
                  <c:v>11582</c:v>
                </c:pt>
                <c:pt idx="12">
                  <c:v>10958</c:v>
                </c:pt>
                <c:pt idx="13">
                  <c:v>8974</c:v>
                </c:pt>
                <c:pt idx="14">
                  <c:v>9065</c:v>
                </c:pt>
                <c:pt idx="15">
                  <c:v>10118</c:v>
                </c:pt>
                <c:pt idx="16">
                  <c:v>10595</c:v>
                </c:pt>
                <c:pt idx="17">
                  <c:v>10257</c:v>
                </c:pt>
                <c:pt idx="18">
                  <c:v>7048</c:v>
                </c:pt>
                <c:pt idx="19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853-B6EF-165BB18C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2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'Modelo1 (10)'!$F$1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(10)'!$B$2:$B$21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(10)'!$F$2:$F$21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5-4EDB-A32B-B48E282CE55B}"/>
            </c:ext>
          </c:extLst>
        </c:ser>
        <c:ser>
          <c:idx val="2"/>
          <c:order val="1"/>
          <c:tx>
            <c:strRef>
              <c:f>'Modelo1 (10)'!$I$1</c:f>
              <c:strCache>
                <c:ptCount val="1"/>
                <c:pt idx="0">
                  <c:v>Cat.Baixa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'Modelo1 (10)'!$H$2:$H$21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13">
                  <c:v>176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(10)'!$I$2:$I$21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5-4EDB-A32B-B48E282CE55B}"/>
            </c:ext>
          </c:extLst>
        </c:ser>
        <c:ser>
          <c:idx val="3"/>
          <c:order val="2"/>
          <c:tx>
            <c:strRef>
              <c:f>'Modelo1 (10)'!$K$1</c:f>
              <c:strCache>
                <c:ptCount val="1"/>
                <c:pt idx="0">
                  <c:v>Cat.Alta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'Modelo1 (10)'!$J$2:$J$21</c:f>
              <c:numCache>
                <c:formatCode>General</c:formatCode>
                <c:ptCount val="20"/>
                <c:pt idx="4">
                  <c:v>177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</c:numCache>
            </c:numRef>
          </c:xVal>
          <c:yVal>
            <c:numRef>
              <c:f>'Modelo1 (10)'!$K$2:$K$21</c:f>
              <c:numCache>
                <c:formatCode>General</c:formatCode>
                <c:ptCount val="20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5-4EDB-A32B-B48E282CE55B}"/>
            </c:ext>
          </c:extLst>
        </c:ser>
        <c:ser>
          <c:idx val="4"/>
          <c:order val="3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(10)'!$S$16:$S$17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(10)'!$T$16:$T$17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5-4EDB-A32B-B48E282CE55B}"/>
            </c:ext>
          </c:extLst>
        </c:ser>
        <c:ser>
          <c:idx val="0"/>
          <c:order val="4"/>
          <c:tx>
            <c:v>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'Modelo1 (10)'!$L$2:$L$21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(10)'!$N$2:$N$21</c:f>
              <c:numCache>
                <c:formatCode>General</c:formatCode>
                <c:ptCount val="20"/>
                <c:pt idx="0">
                  <c:v>0.27190000000000003</c:v>
                </c:pt>
                <c:pt idx="1">
                  <c:v>0.20649999999999991</c:v>
                </c:pt>
                <c:pt idx="2">
                  <c:v>-6.6000000000000059E-2</c:v>
                </c:pt>
                <c:pt idx="3">
                  <c:v>2.1199999999999886E-2</c:v>
                </c:pt>
                <c:pt idx="4">
                  <c:v>0.57709999999999995</c:v>
                </c:pt>
                <c:pt idx="5">
                  <c:v>0.47899999999999987</c:v>
                </c:pt>
                <c:pt idx="6">
                  <c:v>0.35909999999999997</c:v>
                </c:pt>
                <c:pt idx="7">
                  <c:v>0.47899999999999987</c:v>
                </c:pt>
                <c:pt idx="8">
                  <c:v>-6.0000000000015596E-4</c:v>
                </c:pt>
                <c:pt idx="9">
                  <c:v>0.4899</c:v>
                </c:pt>
                <c:pt idx="10">
                  <c:v>0.71880000000000011</c:v>
                </c:pt>
                <c:pt idx="11">
                  <c:v>1.1112</c:v>
                </c:pt>
                <c:pt idx="12">
                  <c:v>0.98039999999999972</c:v>
                </c:pt>
                <c:pt idx="13">
                  <c:v>0.56620000000000004</c:v>
                </c:pt>
                <c:pt idx="14">
                  <c:v>0.27190000000000003</c:v>
                </c:pt>
                <c:pt idx="15">
                  <c:v>0.82780000000000009</c:v>
                </c:pt>
                <c:pt idx="16">
                  <c:v>1.0784999999999998</c:v>
                </c:pt>
                <c:pt idx="17">
                  <c:v>0.81689999999999974</c:v>
                </c:pt>
                <c:pt idx="18">
                  <c:v>2.1199999999999886E-2</c:v>
                </c:pt>
                <c:pt idx="19">
                  <c:v>-0.12050000000000005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95-4EDB-A32B-B48E282C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I2 vs I1 - Azul (0) vs Laranja</a:t>
            </a:r>
            <a:r>
              <a:rPr lang="pt-BR" baseline="0"/>
              <a:t> (1)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Grupo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ragsdale!$C$2:$C$11</c:f>
              <c:numCache>
                <c:formatCode>General</c:formatCode>
                <c:ptCount val="10"/>
                <c:pt idx="0">
                  <c:v>8.1</c:v>
                </c:pt>
                <c:pt idx="1">
                  <c:v>6.6</c:v>
                </c:pt>
                <c:pt idx="2">
                  <c:v>5.8</c:v>
                </c:pt>
                <c:pt idx="3">
                  <c:v>12.3</c:v>
                </c:pt>
                <c:pt idx="4">
                  <c:v>4.5</c:v>
                </c:pt>
                <c:pt idx="5">
                  <c:v>9.1</c:v>
                </c:pt>
                <c:pt idx="6">
                  <c:v>1.1000000000000001</c:v>
                </c:pt>
                <c:pt idx="7">
                  <c:v>8.9</c:v>
                </c:pt>
                <c:pt idx="8">
                  <c:v>0.7</c:v>
                </c:pt>
                <c:pt idx="9">
                  <c:v>9.8000000000000007</c:v>
                </c:pt>
              </c:numCache>
            </c:numRef>
          </c:xVal>
          <c:yVal>
            <c:numRef>
              <c:f>ragsdale!$D$2:$D$11</c:f>
              <c:numCache>
                <c:formatCode>General</c:formatCode>
                <c:ptCount val="10"/>
                <c:pt idx="0">
                  <c:v>0.13</c:v>
                </c:pt>
                <c:pt idx="1">
                  <c:v>0.1</c:v>
                </c:pt>
                <c:pt idx="2">
                  <c:v>0.11</c:v>
                </c:pt>
                <c:pt idx="3">
                  <c:v>0.09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0.16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D-4D69-AC42-0FD3B7FF2801}"/>
            </c:ext>
          </c:extLst>
        </c:ser>
        <c:ser>
          <c:idx val="1"/>
          <c:order val="1"/>
          <c:tx>
            <c:v>Grupo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ragsdale!$C$12:$C$21</c:f>
              <c:numCache>
                <c:formatCode>General</c:formatCode>
                <c:ptCount val="10"/>
                <c:pt idx="0">
                  <c:v>7.3</c:v>
                </c:pt>
                <c:pt idx="1">
                  <c:v>14</c:v>
                </c:pt>
                <c:pt idx="2">
                  <c:v>9.6</c:v>
                </c:pt>
                <c:pt idx="3">
                  <c:v>12.4</c:v>
                </c:pt>
                <c:pt idx="4">
                  <c:v>18.399999999999999</c:v>
                </c:pt>
                <c:pt idx="5">
                  <c:v>8</c:v>
                </c:pt>
                <c:pt idx="6">
                  <c:v>12.6</c:v>
                </c:pt>
                <c:pt idx="7">
                  <c:v>9.8000000000000007</c:v>
                </c:pt>
                <c:pt idx="8">
                  <c:v>8.3000000000000007</c:v>
                </c:pt>
                <c:pt idx="9">
                  <c:v>20.6</c:v>
                </c:pt>
              </c:numCache>
            </c:numRef>
          </c:xVal>
          <c:yVal>
            <c:numRef>
              <c:f>ragsdale!$D$12:$D$21</c:f>
              <c:numCache>
                <c:formatCode>General</c:formatCode>
                <c:ptCount val="10"/>
                <c:pt idx="0">
                  <c:v>0.1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D-4D69-AC42-0FD3B7FF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05512"/>
        <c:axId val="609909448"/>
      </c:scatterChart>
      <c:valAx>
        <c:axId val="6099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9448"/>
        <c:crosses val="autoZero"/>
        <c:crossBetween val="midCat"/>
      </c:valAx>
      <c:valAx>
        <c:axId val="6099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I3 vs I1 - Azul (0) vs Laranja</a:t>
            </a:r>
            <a:r>
              <a:rPr lang="pt-BR" baseline="0"/>
              <a:t> (1)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Grupo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ragsdale!$C$2:$C$11</c:f>
              <c:numCache>
                <c:formatCode>General</c:formatCode>
                <c:ptCount val="10"/>
                <c:pt idx="0">
                  <c:v>8.1</c:v>
                </c:pt>
                <c:pt idx="1">
                  <c:v>6.6</c:v>
                </c:pt>
                <c:pt idx="2">
                  <c:v>5.8</c:v>
                </c:pt>
                <c:pt idx="3">
                  <c:v>12.3</c:v>
                </c:pt>
                <c:pt idx="4">
                  <c:v>4.5</c:v>
                </c:pt>
                <c:pt idx="5">
                  <c:v>9.1</c:v>
                </c:pt>
                <c:pt idx="6">
                  <c:v>1.1000000000000001</c:v>
                </c:pt>
                <c:pt idx="7">
                  <c:v>8.9</c:v>
                </c:pt>
                <c:pt idx="8">
                  <c:v>0.7</c:v>
                </c:pt>
                <c:pt idx="9">
                  <c:v>9.8000000000000007</c:v>
                </c:pt>
              </c:numCache>
            </c:numRef>
          </c:xVal>
          <c:yVal>
            <c:numRef>
              <c:f>ragsdale!$E$2:$E$11</c:f>
              <c:numCache>
                <c:formatCode>General</c:formatCode>
                <c:ptCount val="10"/>
                <c:pt idx="0">
                  <c:v>0.64</c:v>
                </c:pt>
                <c:pt idx="1">
                  <c:v>1.04</c:v>
                </c:pt>
                <c:pt idx="2">
                  <c:v>0.66</c:v>
                </c:pt>
                <c:pt idx="3">
                  <c:v>0.8</c:v>
                </c:pt>
                <c:pt idx="4">
                  <c:v>0.69</c:v>
                </c:pt>
                <c:pt idx="5">
                  <c:v>0.74</c:v>
                </c:pt>
                <c:pt idx="6">
                  <c:v>0.63</c:v>
                </c:pt>
                <c:pt idx="7">
                  <c:v>0.75</c:v>
                </c:pt>
                <c:pt idx="8">
                  <c:v>0.56000000000000005</c:v>
                </c:pt>
                <c:pt idx="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6-4E77-BC35-48DB6467FEAC}"/>
            </c:ext>
          </c:extLst>
        </c:ser>
        <c:ser>
          <c:idx val="1"/>
          <c:order val="1"/>
          <c:tx>
            <c:v>Grupo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ragsdale!$C$12:$C$21</c:f>
              <c:numCache>
                <c:formatCode>General</c:formatCode>
                <c:ptCount val="10"/>
                <c:pt idx="0">
                  <c:v>7.3</c:v>
                </c:pt>
                <c:pt idx="1">
                  <c:v>14</c:v>
                </c:pt>
                <c:pt idx="2">
                  <c:v>9.6</c:v>
                </c:pt>
                <c:pt idx="3">
                  <c:v>12.4</c:v>
                </c:pt>
                <c:pt idx="4">
                  <c:v>18.399999999999999</c:v>
                </c:pt>
                <c:pt idx="5">
                  <c:v>8</c:v>
                </c:pt>
                <c:pt idx="6">
                  <c:v>12.6</c:v>
                </c:pt>
                <c:pt idx="7">
                  <c:v>9.8000000000000007</c:v>
                </c:pt>
                <c:pt idx="8">
                  <c:v>8.3000000000000007</c:v>
                </c:pt>
                <c:pt idx="9">
                  <c:v>20.6</c:v>
                </c:pt>
              </c:numCache>
            </c:numRef>
          </c:xVal>
          <c:yVal>
            <c:numRef>
              <c:f>ragsdale!$E$12:$E$21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0.46</c:v>
                </c:pt>
                <c:pt idx="2">
                  <c:v>0.72</c:v>
                </c:pt>
                <c:pt idx="3">
                  <c:v>0.43</c:v>
                </c:pt>
                <c:pt idx="4">
                  <c:v>0.52</c:v>
                </c:pt>
                <c:pt idx="5">
                  <c:v>0.54</c:v>
                </c:pt>
                <c:pt idx="6">
                  <c:v>0.3</c:v>
                </c:pt>
                <c:pt idx="7">
                  <c:v>0.67</c:v>
                </c:pt>
                <c:pt idx="8">
                  <c:v>0.51</c:v>
                </c:pt>
                <c:pt idx="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6-4E77-BC35-48DB6467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05512"/>
        <c:axId val="609909448"/>
      </c:scatterChart>
      <c:valAx>
        <c:axId val="6099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9448"/>
        <c:crosses val="autoZero"/>
        <c:crossBetween val="midCat"/>
      </c:valAx>
      <c:valAx>
        <c:axId val="6099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I2 vs I3 - Azul (0) vs Laranja</a:t>
            </a:r>
            <a:r>
              <a:rPr lang="pt-BR" baseline="0"/>
              <a:t> (1)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Grupo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ragsdale!$D$2:$D$11</c:f>
              <c:numCache>
                <c:formatCode>General</c:formatCode>
                <c:ptCount val="10"/>
                <c:pt idx="0">
                  <c:v>0.13</c:v>
                </c:pt>
                <c:pt idx="1">
                  <c:v>0.1</c:v>
                </c:pt>
                <c:pt idx="2">
                  <c:v>0.11</c:v>
                </c:pt>
                <c:pt idx="3">
                  <c:v>0.09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0.16</c:v>
                </c:pt>
                <c:pt idx="9">
                  <c:v>0.12</c:v>
                </c:pt>
              </c:numCache>
            </c:numRef>
          </c:xVal>
          <c:yVal>
            <c:numRef>
              <c:f>ragsdale!$E$2:$E$11</c:f>
              <c:numCache>
                <c:formatCode>General</c:formatCode>
                <c:ptCount val="10"/>
                <c:pt idx="0">
                  <c:v>0.64</c:v>
                </c:pt>
                <c:pt idx="1">
                  <c:v>1.04</c:v>
                </c:pt>
                <c:pt idx="2">
                  <c:v>0.66</c:v>
                </c:pt>
                <c:pt idx="3">
                  <c:v>0.8</c:v>
                </c:pt>
                <c:pt idx="4">
                  <c:v>0.69</c:v>
                </c:pt>
                <c:pt idx="5">
                  <c:v>0.74</c:v>
                </c:pt>
                <c:pt idx="6">
                  <c:v>0.63</c:v>
                </c:pt>
                <c:pt idx="7">
                  <c:v>0.75</c:v>
                </c:pt>
                <c:pt idx="8">
                  <c:v>0.56000000000000005</c:v>
                </c:pt>
                <c:pt idx="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7-4C44-B1C1-1D99B7BB1DB4}"/>
            </c:ext>
          </c:extLst>
        </c:ser>
        <c:ser>
          <c:idx val="1"/>
          <c:order val="1"/>
          <c:tx>
            <c:v>Grupo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ragsdale!$D$12:$D$21</c:f>
              <c:numCache>
                <c:formatCode>General</c:formatCode>
                <c:ptCount val="10"/>
                <c:pt idx="0">
                  <c:v>0.1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0.13</c:v>
                </c:pt>
              </c:numCache>
            </c:numRef>
          </c:xVal>
          <c:yVal>
            <c:numRef>
              <c:f>ragsdale!$E$12:$E$21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0.46</c:v>
                </c:pt>
                <c:pt idx="2">
                  <c:v>0.72</c:v>
                </c:pt>
                <c:pt idx="3">
                  <c:v>0.43</c:v>
                </c:pt>
                <c:pt idx="4">
                  <c:v>0.52</c:v>
                </c:pt>
                <c:pt idx="5">
                  <c:v>0.54</c:v>
                </c:pt>
                <c:pt idx="6">
                  <c:v>0.3</c:v>
                </c:pt>
                <c:pt idx="7">
                  <c:v>0.67</c:v>
                </c:pt>
                <c:pt idx="8">
                  <c:v>0.51</c:v>
                </c:pt>
                <c:pt idx="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7-4C44-B1C1-1D99B7BB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05512"/>
        <c:axId val="609909448"/>
      </c:scatterChart>
      <c:valAx>
        <c:axId val="6099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9448"/>
        <c:crosses val="autoZero"/>
        <c:crossBetween val="midCat"/>
      </c:valAx>
      <c:valAx>
        <c:axId val="6099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'Monte Carlo'!$C$4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 Carlo'!$B$5:$B$24</c:f>
              <c:numCache>
                <c:formatCode>General</c:formatCode>
                <c:ptCount val="20"/>
                <c:pt idx="0">
                  <c:v>172</c:v>
                </c:pt>
                <c:pt idx="1">
                  <c:v>215</c:v>
                </c:pt>
                <c:pt idx="2">
                  <c:v>213</c:v>
                </c:pt>
                <c:pt idx="3">
                  <c:v>139</c:v>
                </c:pt>
                <c:pt idx="4">
                  <c:v>225</c:v>
                </c:pt>
                <c:pt idx="5">
                  <c:v>134</c:v>
                </c:pt>
                <c:pt idx="6">
                  <c:v>206</c:v>
                </c:pt>
                <c:pt idx="7">
                  <c:v>224</c:v>
                </c:pt>
                <c:pt idx="8">
                  <c:v>202</c:v>
                </c:pt>
                <c:pt idx="9">
                  <c:v>207</c:v>
                </c:pt>
                <c:pt idx="10">
                  <c:v>220</c:v>
                </c:pt>
                <c:pt idx="11">
                  <c:v>110</c:v>
                </c:pt>
                <c:pt idx="12">
                  <c:v>144</c:v>
                </c:pt>
                <c:pt idx="13">
                  <c:v>121</c:v>
                </c:pt>
                <c:pt idx="14">
                  <c:v>193</c:v>
                </c:pt>
                <c:pt idx="15">
                  <c:v>144</c:v>
                </c:pt>
                <c:pt idx="16">
                  <c:v>161</c:v>
                </c:pt>
                <c:pt idx="17">
                  <c:v>219</c:v>
                </c:pt>
                <c:pt idx="18">
                  <c:v>196</c:v>
                </c:pt>
                <c:pt idx="19">
                  <c:v>225</c:v>
                </c:pt>
              </c:numCache>
            </c:numRef>
          </c:xVal>
          <c:yVal>
            <c:numRef>
              <c:f>'Monte Carlo'!$C$5:$C$24</c:f>
              <c:numCache>
                <c:formatCode>#,##0</c:formatCode>
                <c:ptCount val="20"/>
                <c:pt idx="0">
                  <c:v>9138</c:v>
                </c:pt>
                <c:pt idx="1">
                  <c:v>9801</c:v>
                </c:pt>
                <c:pt idx="2">
                  <c:v>10296</c:v>
                </c:pt>
                <c:pt idx="3">
                  <c:v>7846</c:v>
                </c:pt>
                <c:pt idx="4">
                  <c:v>11835</c:v>
                </c:pt>
                <c:pt idx="5">
                  <c:v>6373</c:v>
                </c:pt>
                <c:pt idx="6">
                  <c:v>9771</c:v>
                </c:pt>
                <c:pt idx="7">
                  <c:v>11775</c:v>
                </c:pt>
                <c:pt idx="8">
                  <c:v>10788</c:v>
                </c:pt>
                <c:pt idx="9">
                  <c:v>10874</c:v>
                </c:pt>
                <c:pt idx="10">
                  <c:v>11143</c:v>
                </c:pt>
                <c:pt idx="11">
                  <c:v>6519</c:v>
                </c:pt>
                <c:pt idx="12">
                  <c:v>7811</c:v>
                </c:pt>
                <c:pt idx="13">
                  <c:v>7013</c:v>
                </c:pt>
                <c:pt idx="14">
                  <c:v>8710</c:v>
                </c:pt>
                <c:pt idx="15">
                  <c:v>7566</c:v>
                </c:pt>
                <c:pt idx="16">
                  <c:v>8661</c:v>
                </c:pt>
                <c:pt idx="17">
                  <c:v>10586</c:v>
                </c:pt>
                <c:pt idx="18">
                  <c:v>9062</c:v>
                </c:pt>
                <c:pt idx="19">
                  <c:v>10561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316-BBAD-5BC77432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2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(2)'!$C$1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026741064149083E-4"/>
                  <c:y val="-0.173592884222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'Modelo1 (2)'!$B$2:$B$21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(2)'!$C$2:$C$21</c:f>
              <c:numCache>
                <c:formatCode>#,##0</c:formatCode>
                <c:ptCount val="20"/>
                <c:pt idx="0">
                  <c:v>7531</c:v>
                </c:pt>
                <c:pt idx="1">
                  <c:v>7188</c:v>
                </c:pt>
                <c:pt idx="2">
                  <c:v>6705</c:v>
                </c:pt>
                <c:pt idx="3">
                  <c:v>7864</c:v>
                </c:pt>
                <c:pt idx="4">
                  <c:v>9747</c:v>
                </c:pt>
                <c:pt idx="5">
                  <c:v>8844</c:v>
                </c:pt>
                <c:pt idx="6">
                  <c:v>7453</c:v>
                </c:pt>
                <c:pt idx="7">
                  <c:v>8356</c:v>
                </c:pt>
                <c:pt idx="8">
                  <c:v>6903</c:v>
                </c:pt>
                <c:pt idx="9">
                  <c:v>9003</c:v>
                </c:pt>
                <c:pt idx="10">
                  <c:v>10031</c:v>
                </c:pt>
                <c:pt idx="11">
                  <c:v>11582</c:v>
                </c:pt>
                <c:pt idx="12">
                  <c:v>10958</c:v>
                </c:pt>
                <c:pt idx="13">
                  <c:v>8974</c:v>
                </c:pt>
                <c:pt idx="14">
                  <c:v>9065</c:v>
                </c:pt>
                <c:pt idx="15">
                  <c:v>10118</c:v>
                </c:pt>
                <c:pt idx="16">
                  <c:v>10595</c:v>
                </c:pt>
                <c:pt idx="17">
                  <c:v>10257</c:v>
                </c:pt>
                <c:pt idx="18">
                  <c:v>7048</c:v>
                </c:pt>
                <c:pt idx="19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C-4B98-B31E-409F860A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2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(3)'!$C$1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'Modelo1 (3)'!$B$2:$B$21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(3)'!$C$2:$C$21</c:f>
              <c:numCache>
                <c:formatCode>#,##0</c:formatCode>
                <c:ptCount val="20"/>
                <c:pt idx="0">
                  <c:v>7531</c:v>
                </c:pt>
                <c:pt idx="1">
                  <c:v>7188</c:v>
                </c:pt>
                <c:pt idx="2">
                  <c:v>6705</c:v>
                </c:pt>
                <c:pt idx="3">
                  <c:v>7864</c:v>
                </c:pt>
                <c:pt idx="4">
                  <c:v>9747</c:v>
                </c:pt>
                <c:pt idx="5">
                  <c:v>8844</c:v>
                </c:pt>
                <c:pt idx="6">
                  <c:v>7453</c:v>
                </c:pt>
                <c:pt idx="7">
                  <c:v>8356</c:v>
                </c:pt>
                <c:pt idx="8">
                  <c:v>6903</c:v>
                </c:pt>
                <c:pt idx="9">
                  <c:v>9003</c:v>
                </c:pt>
                <c:pt idx="10">
                  <c:v>10031</c:v>
                </c:pt>
                <c:pt idx="11">
                  <c:v>11582</c:v>
                </c:pt>
                <c:pt idx="12">
                  <c:v>10958</c:v>
                </c:pt>
                <c:pt idx="13">
                  <c:v>8974</c:v>
                </c:pt>
                <c:pt idx="14">
                  <c:v>9065</c:v>
                </c:pt>
                <c:pt idx="15">
                  <c:v>10118</c:v>
                </c:pt>
                <c:pt idx="16">
                  <c:v>10595</c:v>
                </c:pt>
                <c:pt idx="17">
                  <c:v>10257</c:v>
                </c:pt>
                <c:pt idx="18">
                  <c:v>7048</c:v>
                </c:pt>
                <c:pt idx="19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0-4FD0-BB3C-47CE85D860F1}"/>
            </c:ext>
          </c:extLst>
        </c:ser>
        <c:ser>
          <c:idx val="1"/>
          <c:order val="1"/>
          <c:tx>
            <c:strRef>
              <c:f>'Modelo1 (3)'!$D$1</c:f>
              <c:strCache>
                <c:ptCount val="1"/>
                <c:pt idx="0">
                  <c:v>Méd.Vend.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'Modelo1 (3)'!$B$2:$B$21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(3)'!$D$2:$D$21</c:f>
              <c:numCache>
                <c:formatCode>#,##0</c:formatCode>
                <c:ptCount val="20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0-4FD0-BB3C-47CE85D860F1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(3)'!$M$16:$M$17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(3)'!$N$16:$N$17</c:f>
              <c:numCache>
                <c:formatCode>General</c:formatCode>
                <c:ptCount val="2"/>
                <c:pt idx="0">
                  <c:v>6000</c:v>
                </c:pt>
                <c:pt idx="1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0-4FD0-BB3C-47CE85D8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2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(4)'!$E$1</c:f>
              <c:strCache>
                <c:ptCount val="1"/>
                <c:pt idx="0">
                  <c:v>Vendas0-1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'Modelo1 (4)'!$B$2:$B$21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(4)'!$E$2:$E$21</c:f>
              <c:numCache>
                <c:formatCode>#,##0.00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E-4915-AE7A-33B26E2FC1B1}"/>
            </c:ext>
          </c:extLst>
        </c:ser>
        <c:ser>
          <c:idx val="1"/>
          <c:order val="1"/>
          <c:tx>
            <c:strRef>
              <c:f>'Modelo1 (4)'!$F$1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(4)'!$B$2:$B$21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(4)'!$F$2:$F$21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7E-4915-AE7A-33B26E2FC1B1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(4)'!$M$16:$M$17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(4)'!$N$16:$N$17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7E-4915-AE7A-33B26E2F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(5)'!$E$1</c:f>
              <c:strCache>
                <c:ptCount val="1"/>
                <c:pt idx="0">
                  <c:v>Vendas0-1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'Modelo1 (5)'!$B$2:$B$21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(5)'!$E$2:$E$21</c:f>
              <c:numCache>
                <c:formatCode>#,##0.00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2-43C7-A449-CAABDD80A798}"/>
            </c:ext>
          </c:extLst>
        </c:ser>
        <c:ser>
          <c:idx val="1"/>
          <c:order val="1"/>
          <c:tx>
            <c:strRef>
              <c:f>'Modelo1 (5)'!$F$1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(5)'!$B$2:$B$21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(5)'!$F$2:$F$21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2-43C7-A449-CAABDD80A798}"/>
            </c:ext>
          </c:extLst>
        </c:ser>
        <c:ser>
          <c:idx val="2"/>
          <c:order val="2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(5)'!$N$16:$N$17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(5)'!$O$16:$O$17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E2-43C7-A449-CAABDD80A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(6)'!$E$1</c:f>
              <c:strCache>
                <c:ptCount val="1"/>
                <c:pt idx="0">
                  <c:v>Vendas0-1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'Modelo1 (6)'!$B$2:$B$21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(6)'!$E$2:$E$21</c:f>
              <c:numCache>
                <c:formatCode>#,##0.00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7F3-B6AF-3DA02D3A1A1F}"/>
            </c:ext>
          </c:extLst>
        </c:ser>
        <c:ser>
          <c:idx val="1"/>
          <c:order val="1"/>
          <c:tx>
            <c:strRef>
              <c:f>'Modelo1 (6)'!$F$1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(6)'!$B$2:$B$21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(6)'!$F$2:$F$21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7F3-B6AF-3DA02D3A1A1F}"/>
            </c:ext>
          </c:extLst>
        </c:ser>
        <c:ser>
          <c:idx val="2"/>
          <c:order val="2"/>
          <c:tx>
            <c:strRef>
              <c:f>'Modelo1 (6)'!$I$1</c:f>
              <c:strCache>
                <c:ptCount val="1"/>
                <c:pt idx="0">
                  <c:v>Cat.Baixa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'Modelo1 (6)'!$H$2:$H$21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13">
                  <c:v>176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(6)'!$I$2:$I$21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7F3-B6AF-3DA02D3A1A1F}"/>
            </c:ext>
          </c:extLst>
        </c:ser>
        <c:ser>
          <c:idx val="3"/>
          <c:order val="3"/>
          <c:tx>
            <c:strRef>
              <c:f>'Modelo1 (6)'!$K$1</c:f>
              <c:strCache>
                <c:ptCount val="1"/>
                <c:pt idx="0">
                  <c:v>Cat.Alta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'Modelo1 (6)'!$J$2:$J$21</c:f>
              <c:numCache>
                <c:formatCode>General</c:formatCode>
                <c:ptCount val="20"/>
                <c:pt idx="4">
                  <c:v>177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</c:numCache>
            </c:numRef>
          </c:xVal>
          <c:yVal>
            <c:numRef>
              <c:f>'Modelo1 (6)'!$K$2:$K$21</c:f>
              <c:numCache>
                <c:formatCode>General</c:formatCode>
                <c:ptCount val="20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7F3-B6AF-3DA02D3A1A1F}"/>
            </c:ext>
          </c:extLst>
        </c:ser>
        <c:ser>
          <c:idx val="4"/>
          <c:order val="4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(6)'!$R$16:$R$17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(6)'!$S$16:$S$17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3-47F3-B6AF-3DA02D3A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'Modelo1 (7)'!$E$1</c:f>
              <c:strCache>
                <c:ptCount val="1"/>
                <c:pt idx="0">
                  <c:v>Vendas0-1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'Modelo1 (7)'!$B$2:$B$21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(7)'!$E$2:$E$21</c:f>
              <c:numCache>
                <c:formatCode>#,##0.00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F76-BC9F-60715B6D8C8A}"/>
            </c:ext>
          </c:extLst>
        </c:ser>
        <c:ser>
          <c:idx val="1"/>
          <c:order val="1"/>
          <c:tx>
            <c:strRef>
              <c:f>'Modelo1 (7)'!$F$1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(7)'!$B$2:$B$21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(7)'!$F$2:$F$21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F76-BC9F-60715B6D8C8A}"/>
            </c:ext>
          </c:extLst>
        </c:ser>
        <c:ser>
          <c:idx val="2"/>
          <c:order val="2"/>
          <c:tx>
            <c:strRef>
              <c:f>'Modelo1 (7)'!$I$1</c:f>
              <c:strCache>
                <c:ptCount val="1"/>
                <c:pt idx="0">
                  <c:v>Cat.Baixa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'Modelo1 (7)'!$H$2:$H$21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13">
                  <c:v>176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(7)'!$I$2:$I$21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C-4F76-BC9F-60715B6D8C8A}"/>
            </c:ext>
          </c:extLst>
        </c:ser>
        <c:ser>
          <c:idx val="3"/>
          <c:order val="3"/>
          <c:tx>
            <c:strRef>
              <c:f>'Modelo1 (7)'!$K$1</c:f>
              <c:strCache>
                <c:ptCount val="1"/>
                <c:pt idx="0">
                  <c:v>Cat.Alta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'Modelo1 (7)'!$J$2:$J$21</c:f>
              <c:numCache>
                <c:formatCode>General</c:formatCode>
                <c:ptCount val="20"/>
                <c:pt idx="4">
                  <c:v>177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</c:numCache>
            </c:numRef>
          </c:xVal>
          <c:yVal>
            <c:numRef>
              <c:f>'Modelo1 (7)'!$K$2:$K$21</c:f>
              <c:numCache>
                <c:formatCode>General</c:formatCode>
                <c:ptCount val="20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C-4F76-BC9F-60715B6D8C8A}"/>
            </c:ext>
          </c:extLst>
        </c:ser>
        <c:ser>
          <c:idx val="4"/>
          <c:order val="4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(7)'!$R$16:$R$17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(7)'!$S$16:$S$17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C-4F76-BC9F-60715B6D8C8A}"/>
            </c:ext>
          </c:extLst>
        </c:ser>
        <c:ser>
          <c:idx val="5"/>
          <c:order val="5"/>
          <c:tx>
            <c:v>Novo Modelo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219798694294539"/>
                  <c:y val="0.236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'Modelo1 (7)'!$L$2:$L$21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(7)'!$M$2:$M$21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C-4F76-BC9F-60715B6D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'Modelo1 (8)'!$F$1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(8)'!$B$2:$B$21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(8)'!$F$2:$F$21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E1B-B33E-56F81C26390F}"/>
            </c:ext>
          </c:extLst>
        </c:ser>
        <c:ser>
          <c:idx val="2"/>
          <c:order val="1"/>
          <c:tx>
            <c:strRef>
              <c:f>'Modelo1 (8)'!$I$1</c:f>
              <c:strCache>
                <c:ptCount val="1"/>
                <c:pt idx="0">
                  <c:v>Cat.Baixa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'Modelo1 (8)'!$H$2:$H$21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13">
                  <c:v>176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(8)'!$I$2:$I$21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0-4E1B-B33E-56F81C26390F}"/>
            </c:ext>
          </c:extLst>
        </c:ser>
        <c:ser>
          <c:idx val="3"/>
          <c:order val="2"/>
          <c:tx>
            <c:strRef>
              <c:f>'Modelo1 (8)'!$K$1</c:f>
              <c:strCache>
                <c:ptCount val="1"/>
                <c:pt idx="0">
                  <c:v>Cat.Alta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'Modelo1 (8)'!$J$2:$J$21</c:f>
              <c:numCache>
                <c:formatCode>General</c:formatCode>
                <c:ptCount val="20"/>
                <c:pt idx="4">
                  <c:v>177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</c:numCache>
            </c:numRef>
          </c:xVal>
          <c:yVal>
            <c:numRef>
              <c:f>'Modelo1 (8)'!$K$2:$K$21</c:f>
              <c:numCache>
                <c:formatCode>General</c:formatCode>
                <c:ptCount val="20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0-4E1B-B33E-56F81C26390F}"/>
            </c:ext>
          </c:extLst>
        </c:ser>
        <c:ser>
          <c:idx val="4"/>
          <c:order val="3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(8)'!$S$16:$S$17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(8)'!$T$16:$T$17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0-4E1B-B33E-56F81C26390F}"/>
            </c:ext>
          </c:extLst>
        </c:ser>
        <c:ser>
          <c:idx val="0"/>
          <c:order val="4"/>
          <c:tx>
            <c:v>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'Modelo1 (8)'!$L$2:$L$21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(8)'!$N$2:$N$21</c:f>
              <c:numCache>
                <c:formatCode>General</c:formatCode>
                <c:ptCount val="20"/>
                <c:pt idx="0">
                  <c:v>0.27190000000000003</c:v>
                </c:pt>
                <c:pt idx="1">
                  <c:v>0.20649999999999991</c:v>
                </c:pt>
                <c:pt idx="2">
                  <c:v>-6.6000000000000059E-2</c:v>
                </c:pt>
                <c:pt idx="3">
                  <c:v>2.1199999999999886E-2</c:v>
                </c:pt>
                <c:pt idx="4">
                  <c:v>0.57709999999999995</c:v>
                </c:pt>
                <c:pt idx="5">
                  <c:v>0.47899999999999987</c:v>
                </c:pt>
                <c:pt idx="6">
                  <c:v>0.35909999999999997</c:v>
                </c:pt>
                <c:pt idx="7">
                  <c:v>0.47899999999999987</c:v>
                </c:pt>
                <c:pt idx="8">
                  <c:v>-6.0000000000015596E-4</c:v>
                </c:pt>
                <c:pt idx="9">
                  <c:v>0.4899</c:v>
                </c:pt>
                <c:pt idx="10">
                  <c:v>0.71880000000000011</c:v>
                </c:pt>
                <c:pt idx="11">
                  <c:v>1.1112</c:v>
                </c:pt>
                <c:pt idx="12">
                  <c:v>0.98039999999999972</c:v>
                </c:pt>
                <c:pt idx="13">
                  <c:v>0.56620000000000004</c:v>
                </c:pt>
                <c:pt idx="14">
                  <c:v>0.27190000000000003</c:v>
                </c:pt>
                <c:pt idx="15">
                  <c:v>0.82780000000000009</c:v>
                </c:pt>
                <c:pt idx="16">
                  <c:v>1.0784999999999998</c:v>
                </c:pt>
                <c:pt idx="17">
                  <c:v>0.81689999999999974</c:v>
                </c:pt>
                <c:pt idx="18">
                  <c:v>2.1199999999999886E-2</c:v>
                </c:pt>
                <c:pt idx="19">
                  <c:v>-0.12050000000000005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10-4E1B-B33E-56F81C26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'Modelo1 (9)'!$F$1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(9)'!$B$2:$B$21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(9)'!$F$2:$F$21</c:f>
              <c:numCache>
                <c:formatCode>#,##0.00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D-4F2C-BFEF-667B20483170}"/>
            </c:ext>
          </c:extLst>
        </c:ser>
        <c:ser>
          <c:idx val="2"/>
          <c:order val="1"/>
          <c:tx>
            <c:strRef>
              <c:f>'Modelo1 (9)'!$I$1</c:f>
              <c:strCache>
                <c:ptCount val="1"/>
                <c:pt idx="0">
                  <c:v>Cat.Baixa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'Modelo1 (9)'!$H$2:$H$21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13">
                  <c:v>176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(9)'!$I$2:$I$21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D-4F2C-BFEF-667B20483170}"/>
            </c:ext>
          </c:extLst>
        </c:ser>
        <c:ser>
          <c:idx val="3"/>
          <c:order val="2"/>
          <c:tx>
            <c:strRef>
              <c:f>'Modelo1 (9)'!$K$1</c:f>
              <c:strCache>
                <c:ptCount val="1"/>
                <c:pt idx="0">
                  <c:v>Cat.Alta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'Modelo1 (9)'!$J$2:$J$21</c:f>
              <c:numCache>
                <c:formatCode>General</c:formatCode>
                <c:ptCount val="20"/>
                <c:pt idx="4">
                  <c:v>177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</c:numCache>
            </c:numRef>
          </c:xVal>
          <c:yVal>
            <c:numRef>
              <c:f>'Modelo1 (9)'!$K$2:$K$21</c:f>
              <c:numCache>
                <c:formatCode>General</c:formatCode>
                <c:ptCount val="20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D-4F2C-BFEF-667B20483170}"/>
            </c:ext>
          </c:extLst>
        </c:ser>
        <c:ser>
          <c:idx val="4"/>
          <c:order val="3"/>
          <c:tx>
            <c:v>Nenhum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'Modelo1 (9)'!$S$16:$S$17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'Modelo1 (9)'!$T$16:$T$17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D-4F2C-BFEF-667B20483170}"/>
            </c:ext>
          </c:extLst>
        </c:ser>
        <c:ser>
          <c:idx val="0"/>
          <c:order val="4"/>
          <c:tx>
            <c:v>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'Modelo1 (9)'!$L$2:$L$21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'Modelo1 (9)'!$N$2:$N$21</c:f>
              <c:numCache>
                <c:formatCode>General</c:formatCode>
                <c:ptCount val="20"/>
                <c:pt idx="0">
                  <c:v>0.27190000000000003</c:v>
                </c:pt>
                <c:pt idx="1">
                  <c:v>0.20649999999999991</c:v>
                </c:pt>
                <c:pt idx="2">
                  <c:v>-6.6000000000000059E-2</c:v>
                </c:pt>
                <c:pt idx="3">
                  <c:v>2.1199999999999886E-2</c:v>
                </c:pt>
                <c:pt idx="4">
                  <c:v>0.57709999999999995</c:v>
                </c:pt>
                <c:pt idx="5">
                  <c:v>0.47899999999999987</c:v>
                </c:pt>
                <c:pt idx="6">
                  <c:v>0.35909999999999997</c:v>
                </c:pt>
                <c:pt idx="7">
                  <c:v>0.47899999999999987</c:v>
                </c:pt>
                <c:pt idx="8">
                  <c:v>-6.0000000000015596E-4</c:v>
                </c:pt>
                <c:pt idx="9">
                  <c:v>0.4899</c:v>
                </c:pt>
                <c:pt idx="10">
                  <c:v>0.71880000000000011</c:v>
                </c:pt>
                <c:pt idx="11">
                  <c:v>1.1112</c:v>
                </c:pt>
                <c:pt idx="12">
                  <c:v>0.98039999999999972</c:v>
                </c:pt>
                <c:pt idx="13">
                  <c:v>0.56620000000000004</c:v>
                </c:pt>
                <c:pt idx="14">
                  <c:v>0.27190000000000003</c:v>
                </c:pt>
                <c:pt idx="15">
                  <c:v>0.82780000000000009</c:v>
                </c:pt>
                <c:pt idx="16">
                  <c:v>1.0784999999999998</c:v>
                </c:pt>
                <c:pt idx="17">
                  <c:v>0.81689999999999974</c:v>
                </c:pt>
                <c:pt idx="18">
                  <c:v>2.1199999999999886E-2</c:v>
                </c:pt>
                <c:pt idx="19">
                  <c:v>-0.12050000000000005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5D-4F2C-BFEF-667B2048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5328"/>
        <c:axId val="524952376"/>
      </c:scatterChart>
      <c:valAx>
        <c:axId val="524955328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2376"/>
        <c:crosses val="autoZero"/>
        <c:crossBetween val="midCat"/>
      </c:valAx>
      <c:valAx>
        <c:axId val="52495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21167</xdr:colOff>
      <xdr:row>0</xdr:row>
      <xdr:rowOff>17462</xdr:rowOff>
    </xdr:from>
    <xdr:to>
      <xdr:col>12</xdr:col>
      <xdr:colOff>333375</xdr:colOff>
      <xdr:row>14</xdr:row>
      <xdr:rowOff>93662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C2A02-FE94-48EB-B0FA-BA4CB970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362948</xdr:colOff>
      <xdr:row>0</xdr:row>
      <xdr:rowOff>72870</xdr:rowOff>
    </xdr:from>
    <xdr:to>
      <xdr:col>22</xdr:col>
      <xdr:colOff>64435</xdr:colOff>
      <xdr:row>14</xdr:row>
      <xdr:rowOff>149070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F8DB8F-DB92-401F-8D3D-49280B0EE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0.09921</cdr:x>
      <cdr:y>0.2146</cdr:y>
    </cdr:from>
    <cdr:to>
      <cdr:x>0.94546</cdr:x>
      <cdr:y>0.7293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FE974E93-E575-2D21-DD64-9FC99FC4C0CA}"/>
            </a:ext>
          </a:extLst>
        </cdr:cNvPr>
        <cdr:cNvGrpSpPr/>
      </cdr:nvGrpSpPr>
      <cdr:grpSpPr>
        <a:xfrm xmlns:a="http://schemas.openxmlformats.org/drawingml/2006/main">
          <a:off x="455101" y="588691"/>
          <a:ext cx="3881962" cy="1411925"/>
          <a:chOff x="455081" y="588682"/>
          <a:chExt cx="3881969" cy="1411941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15238190-349D-1A80-8E0D-619AB970D074}"/>
              </a:ext>
            </a:extLst>
          </cdr:cNvPr>
          <cdr:cNvSpPr txBox="1"/>
        </cdr:nvSpPr>
        <cdr:spPr>
          <a:xfrm xmlns:a="http://schemas.openxmlformats.org/drawingml/2006/main">
            <a:off x="455081" y="1736880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100"/>
              <a:t>VN = VERDADEIRO NEGATIVO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F288D6D-0A18-C641-D4F2-062588C7FFA3}"/>
              </a:ext>
            </a:extLst>
          </cdr:cNvPr>
          <cdr:cNvSpPr txBox="1"/>
        </cdr:nvSpPr>
        <cdr:spPr>
          <a:xfrm xmlns:a="http://schemas.openxmlformats.org/drawingml/2006/main">
            <a:off x="667124" y="588683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FN = FALSO NEGATIVO</a:t>
            </a:r>
          </a:p>
        </cdr:txBody>
      </cdr:sp>
      <cdr:sp macro="" textlink="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FF57AD4-1B77-FAC4-72B6-D6E9035AC220}"/>
              </a:ext>
            </a:extLst>
          </cdr:cNvPr>
          <cdr:cNvSpPr txBox="1"/>
        </cdr:nvSpPr>
        <cdr:spPr>
          <a:xfrm xmlns:a="http://schemas.openxmlformats.org/drawingml/2006/main">
            <a:off x="2706594" y="1748491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FP = FALSO POSITIVO</a:t>
            </a:r>
          </a:p>
        </cdr:txBody>
      </cdr:sp>
      <cdr:sp macro="" textlink="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70464E9-B645-6378-6274-3E6AA34308A4}"/>
              </a:ext>
            </a:extLst>
          </cdr:cNvPr>
          <cdr:cNvSpPr txBox="1"/>
        </cdr:nvSpPr>
        <cdr:spPr>
          <a:xfrm xmlns:a="http://schemas.openxmlformats.org/drawingml/2006/main">
            <a:off x="2465667" y="588682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VP = VERDADEIRO POSITIVO</a:t>
            </a:r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362948</xdr:colOff>
      <xdr:row>0</xdr:row>
      <xdr:rowOff>72870</xdr:rowOff>
    </xdr:from>
    <xdr:to>
      <xdr:col>22</xdr:col>
      <xdr:colOff>64435</xdr:colOff>
      <xdr:row>14</xdr:row>
      <xdr:rowOff>149070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E98F9-1531-490A-92BB-5161C66D8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0.09921</cdr:x>
      <cdr:y>0.2146</cdr:y>
    </cdr:from>
    <cdr:to>
      <cdr:x>0.94546</cdr:x>
      <cdr:y>0.7293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FE974E93-E575-2D21-DD64-9FC99FC4C0CA}"/>
            </a:ext>
          </a:extLst>
        </cdr:cNvPr>
        <cdr:cNvGrpSpPr/>
      </cdr:nvGrpSpPr>
      <cdr:grpSpPr>
        <a:xfrm xmlns:a="http://schemas.openxmlformats.org/drawingml/2006/main">
          <a:off x="455101" y="588691"/>
          <a:ext cx="3881962" cy="1411925"/>
          <a:chOff x="455081" y="588682"/>
          <a:chExt cx="3881969" cy="1411941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15238190-349D-1A80-8E0D-619AB970D074}"/>
              </a:ext>
            </a:extLst>
          </cdr:cNvPr>
          <cdr:cNvSpPr txBox="1"/>
        </cdr:nvSpPr>
        <cdr:spPr>
          <a:xfrm xmlns:a="http://schemas.openxmlformats.org/drawingml/2006/main">
            <a:off x="455081" y="1736880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100"/>
              <a:t>VN = VERDADEIRO NEGATIVO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F288D6D-0A18-C641-D4F2-062588C7FFA3}"/>
              </a:ext>
            </a:extLst>
          </cdr:cNvPr>
          <cdr:cNvSpPr txBox="1"/>
        </cdr:nvSpPr>
        <cdr:spPr>
          <a:xfrm xmlns:a="http://schemas.openxmlformats.org/drawingml/2006/main">
            <a:off x="667124" y="588683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FN = FALSO NEGATIVO</a:t>
            </a:r>
          </a:p>
        </cdr:txBody>
      </cdr:sp>
      <cdr:sp macro="" textlink="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FF57AD4-1B77-FAC4-72B6-D6E9035AC220}"/>
              </a:ext>
            </a:extLst>
          </cdr:cNvPr>
          <cdr:cNvSpPr txBox="1"/>
        </cdr:nvSpPr>
        <cdr:spPr>
          <a:xfrm xmlns:a="http://schemas.openxmlformats.org/drawingml/2006/main">
            <a:off x="2706594" y="1748491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FP = FALSO POSITIVO</a:t>
            </a:r>
          </a:p>
        </cdr:txBody>
      </cdr:sp>
      <cdr:sp macro="" textlink="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70464E9-B645-6378-6274-3E6AA34308A4}"/>
              </a:ext>
            </a:extLst>
          </cdr:cNvPr>
          <cdr:cNvSpPr txBox="1"/>
        </cdr:nvSpPr>
        <cdr:spPr>
          <a:xfrm xmlns:a="http://schemas.openxmlformats.org/drawingml/2006/main">
            <a:off x="2465667" y="588682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VP = VERDADEIRO POSITIVO</a:t>
            </a: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1</xdr:row>
      <xdr:rowOff>26533</xdr:rowOff>
    </xdr:from>
    <xdr:to>
      <xdr:col>14</xdr:col>
      <xdr:colOff>299357</xdr:colOff>
      <xdr:row>15</xdr:row>
      <xdr:rowOff>102733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6D751-0AF7-46C4-8C22-CA95B63E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285750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90A4D0-9C38-455C-B3BB-929B4234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612321</xdr:colOff>
      <xdr:row>1</xdr:row>
      <xdr:rowOff>0</xdr:rowOff>
    </xdr:from>
    <xdr:to>
      <xdr:col>22</xdr:col>
      <xdr:colOff>285750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237598-7EBF-4731-AD99-8243876A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21167</xdr:colOff>
      <xdr:row>3</xdr:row>
      <xdr:rowOff>17462</xdr:rowOff>
    </xdr:from>
    <xdr:to>
      <xdr:col>12</xdr:col>
      <xdr:colOff>333375</xdr:colOff>
      <xdr:row>17</xdr:row>
      <xdr:rowOff>93662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8E9A8-E015-ADE6-4E88-37A7B18B2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21167</xdr:colOff>
      <xdr:row>0</xdr:row>
      <xdr:rowOff>17462</xdr:rowOff>
    </xdr:from>
    <xdr:to>
      <xdr:col>12</xdr:col>
      <xdr:colOff>333375</xdr:colOff>
      <xdr:row>14</xdr:row>
      <xdr:rowOff>93662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688F23-07AB-40F0-A795-692846287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9962</xdr:colOff>
      <xdr:row>0</xdr:row>
      <xdr:rowOff>11237</xdr:rowOff>
    </xdr:from>
    <xdr:to>
      <xdr:col>14</xdr:col>
      <xdr:colOff>322170</xdr:colOff>
      <xdr:row>14</xdr:row>
      <xdr:rowOff>87437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09781-A79C-409C-B2C5-1CB68E6F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21168</xdr:colOff>
      <xdr:row>0</xdr:row>
      <xdr:rowOff>95281</xdr:rowOff>
    </xdr:from>
    <xdr:to>
      <xdr:col>14</xdr:col>
      <xdr:colOff>333376</xdr:colOff>
      <xdr:row>14</xdr:row>
      <xdr:rowOff>171481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E00F4-2BC6-4BCA-A184-1702553E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452595</xdr:colOff>
      <xdr:row>0</xdr:row>
      <xdr:rowOff>28047</xdr:rowOff>
    </xdr:from>
    <xdr:to>
      <xdr:col>15</xdr:col>
      <xdr:colOff>154082</xdr:colOff>
      <xdr:row>14</xdr:row>
      <xdr:rowOff>104247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E0C30-292D-4835-98CB-C66EFA0CE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452595</xdr:colOff>
      <xdr:row>0</xdr:row>
      <xdr:rowOff>28047</xdr:rowOff>
    </xdr:from>
    <xdr:to>
      <xdr:col>19</xdr:col>
      <xdr:colOff>154082</xdr:colOff>
      <xdr:row>14</xdr:row>
      <xdr:rowOff>104247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7E4F21-491F-41DA-89B5-7F1065DB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262094</xdr:colOff>
      <xdr:row>0</xdr:row>
      <xdr:rowOff>67267</xdr:rowOff>
    </xdr:from>
    <xdr:to>
      <xdr:col>20</xdr:col>
      <xdr:colOff>574302</xdr:colOff>
      <xdr:row>14</xdr:row>
      <xdr:rowOff>143467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20F33-1EFD-48A5-BBB4-06431457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362948</xdr:colOff>
      <xdr:row>0</xdr:row>
      <xdr:rowOff>72870</xdr:rowOff>
    </xdr:from>
    <xdr:to>
      <xdr:col>22</xdr:col>
      <xdr:colOff>64435</xdr:colOff>
      <xdr:row>14</xdr:row>
      <xdr:rowOff>149070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C828D5-3357-4176-B2A3-AC3B0DD5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0.09921</cdr:x>
      <cdr:y>0.2146</cdr:y>
    </cdr:from>
    <cdr:to>
      <cdr:x>0.94546</cdr:x>
      <cdr:y>0.7293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FE974E93-E575-2D21-DD64-9FC99FC4C0CA}"/>
            </a:ext>
          </a:extLst>
        </cdr:cNvPr>
        <cdr:cNvGrpSpPr/>
      </cdr:nvGrpSpPr>
      <cdr:grpSpPr>
        <a:xfrm xmlns:a="http://schemas.openxmlformats.org/drawingml/2006/main">
          <a:off x="455081" y="588682"/>
          <a:ext cx="3881969" cy="1411941"/>
          <a:chOff x="455081" y="588682"/>
          <a:chExt cx="3881969" cy="1411941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15238190-349D-1A80-8E0D-619AB970D074}"/>
              </a:ext>
            </a:extLst>
          </cdr:cNvPr>
          <cdr:cNvSpPr txBox="1"/>
        </cdr:nvSpPr>
        <cdr:spPr>
          <a:xfrm xmlns:a="http://schemas.openxmlformats.org/drawingml/2006/main">
            <a:off x="455081" y="1736880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100"/>
              <a:t>VN = VERDADEIRO NEGATIVO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F288D6D-0A18-C641-D4F2-062588C7FFA3}"/>
              </a:ext>
            </a:extLst>
          </cdr:cNvPr>
          <cdr:cNvSpPr txBox="1"/>
        </cdr:nvSpPr>
        <cdr:spPr>
          <a:xfrm xmlns:a="http://schemas.openxmlformats.org/drawingml/2006/main">
            <a:off x="667124" y="588683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FN = FALSO NEGATIVO</a:t>
            </a:r>
          </a:p>
        </cdr:txBody>
      </cdr:sp>
      <cdr:sp macro="" textlink="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FF57AD4-1B77-FAC4-72B6-D6E9035AC220}"/>
              </a:ext>
            </a:extLst>
          </cdr:cNvPr>
          <cdr:cNvSpPr txBox="1"/>
        </cdr:nvSpPr>
        <cdr:spPr>
          <a:xfrm xmlns:a="http://schemas.openxmlformats.org/drawingml/2006/main">
            <a:off x="2706594" y="1748491"/>
            <a:ext cx="1457635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FP = FALSO POSITIVO</a:t>
            </a:r>
          </a:p>
        </cdr:txBody>
      </cdr:sp>
      <cdr:sp macro="" textlink="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70464E9-B645-6378-6274-3E6AA34308A4}"/>
              </a:ext>
            </a:extLst>
          </cdr:cNvPr>
          <cdr:cNvSpPr txBox="1"/>
        </cdr:nvSpPr>
        <cdr:spPr>
          <a:xfrm xmlns:a="http://schemas.openxmlformats.org/drawingml/2006/main">
            <a:off x="2465667" y="588682"/>
            <a:ext cx="1871383" cy="2521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/>
              <a:t>VP = VERDADEIRO POSITIVO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94C-D9C3-45C1-99D8-E3F19E427A98}">
  <dimension ref="A1:C21"/>
  <sheetViews>
    <sheetView tabSelected="1" zoomScale="170" zoomScaleNormal="170" workbookViewId="0">
      <selection activeCell="B16" sqref="B16"/>
    </sheetView>
  </sheetViews>
  <sheetFormatPr defaultRowHeight="15" x14ac:dyDescent="0.25"/>
  <cols>
    <col min="2" max="2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149</v>
      </c>
      <c r="C2" s="2">
        <v>7531</v>
      </c>
    </row>
    <row r="3" spans="1:3" x14ac:dyDescent="0.25">
      <c r="A3">
        <v>2</v>
      </c>
      <c r="B3">
        <v>143</v>
      </c>
      <c r="C3" s="2">
        <v>7188</v>
      </c>
    </row>
    <row r="4" spans="1:3" x14ac:dyDescent="0.25">
      <c r="A4">
        <v>3</v>
      </c>
      <c r="B4">
        <v>118</v>
      </c>
      <c r="C4" s="2">
        <v>6705</v>
      </c>
    </row>
    <row r="5" spans="1:3" x14ac:dyDescent="0.25">
      <c r="A5">
        <v>4</v>
      </c>
      <c r="B5">
        <v>126</v>
      </c>
      <c r="C5" s="2">
        <v>7864</v>
      </c>
    </row>
    <row r="6" spans="1:3" x14ac:dyDescent="0.25">
      <c r="A6">
        <v>5</v>
      </c>
      <c r="B6">
        <v>177</v>
      </c>
      <c r="C6" s="2">
        <v>9747</v>
      </c>
    </row>
    <row r="7" spans="1:3" x14ac:dyDescent="0.25">
      <c r="A7">
        <v>6</v>
      </c>
      <c r="B7">
        <v>168</v>
      </c>
      <c r="C7" s="2">
        <v>8844</v>
      </c>
    </row>
    <row r="8" spans="1:3" x14ac:dyDescent="0.25">
      <c r="A8">
        <v>7</v>
      </c>
      <c r="B8">
        <v>157</v>
      </c>
      <c r="C8" s="2">
        <v>7453</v>
      </c>
    </row>
    <row r="9" spans="1:3" x14ac:dyDescent="0.25">
      <c r="A9">
        <v>8</v>
      </c>
      <c r="B9">
        <v>168</v>
      </c>
      <c r="C9" s="2">
        <v>8356</v>
      </c>
    </row>
    <row r="10" spans="1:3" x14ac:dyDescent="0.25">
      <c r="A10">
        <v>9</v>
      </c>
      <c r="B10">
        <v>124</v>
      </c>
      <c r="C10" s="2">
        <v>6903</v>
      </c>
    </row>
    <row r="11" spans="1:3" x14ac:dyDescent="0.25">
      <c r="A11">
        <v>10</v>
      </c>
      <c r="B11">
        <v>169</v>
      </c>
      <c r="C11" s="2">
        <v>9003</v>
      </c>
    </row>
    <row r="12" spans="1:3" x14ac:dyDescent="0.25">
      <c r="A12">
        <v>11</v>
      </c>
      <c r="B12">
        <v>190</v>
      </c>
      <c r="C12" s="2">
        <v>10031</v>
      </c>
    </row>
    <row r="13" spans="1:3" x14ac:dyDescent="0.25">
      <c r="A13">
        <v>12</v>
      </c>
      <c r="B13">
        <v>226</v>
      </c>
      <c r="C13" s="2">
        <v>11582</v>
      </c>
    </row>
    <row r="14" spans="1:3" x14ac:dyDescent="0.25">
      <c r="A14">
        <v>13</v>
      </c>
      <c r="B14">
        <v>214</v>
      </c>
      <c r="C14" s="2">
        <v>10958</v>
      </c>
    </row>
    <row r="15" spans="1:3" x14ac:dyDescent="0.25">
      <c r="A15">
        <v>14</v>
      </c>
      <c r="B15">
        <v>176</v>
      </c>
      <c r="C15" s="2">
        <v>8974</v>
      </c>
    </row>
    <row r="16" spans="1:3" x14ac:dyDescent="0.25">
      <c r="A16">
        <v>15</v>
      </c>
      <c r="B16">
        <v>149</v>
      </c>
      <c r="C16" s="2">
        <v>9065</v>
      </c>
    </row>
    <row r="17" spans="1:3" x14ac:dyDescent="0.25">
      <c r="A17">
        <v>16</v>
      </c>
      <c r="B17">
        <v>200</v>
      </c>
      <c r="C17" s="2">
        <v>10118</v>
      </c>
    </row>
    <row r="18" spans="1:3" x14ac:dyDescent="0.25">
      <c r="A18">
        <v>17</v>
      </c>
      <c r="B18">
        <v>223</v>
      </c>
      <c r="C18" s="2">
        <v>10595</v>
      </c>
    </row>
    <row r="19" spans="1:3" x14ac:dyDescent="0.25">
      <c r="A19">
        <v>18</v>
      </c>
      <c r="B19">
        <v>199</v>
      </c>
      <c r="C19" s="2">
        <v>10257</v>
      </c>
    </row>
    <row r="20" spans="1:3" x14ac:dyDescent="0.25">
      <c r="A20">
        <v>19</v>
      </c>
      <c r="B20">
        <v>126</v>
      </c>
      <c r="C20" s="2">
        <v>7048</v>
      </c>
    </row>
    <row r="21" spans="1:3" x14ac:dyDescent="0.25">
      <c r="A21">
        <v>20</v>
      </c>
      <c r="B21">
        <v>113</v>
      </c>
      <c r="C21" s="2">
        <v>6570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78E7-B7B7-4930-A22B-1A1425BDAFF0}">
  <dimension ref="A1:AA21"/>
  <sheetViews>
    <sheetView topLeftCell="O1" zoomScale="170" zoomScaleNormal="170" workbookViewId="0">
      <selection activeCell="Q19" sqref="Q19:R20"/>
    </sheetView>
  </sheetViews>
  <sheetFormatPr defaultRowHeight="15" x14ac:dyDescent="0.25"/>
  <cols>
    <col min="1" max="1" width="5" customWidth="1"/>
    <col min="2" max="2" width="11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12</v>
      </c>
      <c r="I1" t="s">
        <v>9</v>
      </c>
      <c r="J1" t="s">
        <v>10</v>
      </c>
      <c r="K1" t="s">
        <v>11</v>
      </c>
      <c r="L1" t="s">
        <v>13</v>
      </c>
      <c r="M1" t="s">
        <v>8</v>
      </c>
      <c r="N1" t="s">
        <v>14</v>
      </c>
    </row>
    <row r="2" spans="1:27" x14ac:dyDescent="0.25">
      <c r="A2">
        <v>1</v>
      </c>
      <c r="B2">
        <v>149</v>
      </c>
      <c r="C2" s="2">
        <v>7531</v>
      </c>
      <c r="D2" s="2">
        <v>9000</v>
      </c>
      <c r="E2" s="3">
        <f>(C2-$Q$16)/($Q$17-$Q$16)</f>
        <v>0.25516666666666665</v>
      </c>
      <c r="F2" s="3">
        <f>(D2-$Q$16)/($Q$17-$Q$16)</f>
        <v>0.5</v>
      </c>
      <c r="G2" t="str">
        <f>IF(E2&gt;F2,"ALTA","BAIXA")</f>
        <v>BAIXA</v>
      </c>
      <c r="H2">
        <f>IF(G2="BAIXA",B2,"")</f>
        <v>149</v>
      </c>
      <c r="I2">
        <f>IF(G2="BAIXA",0,"")</f>
        <v>0</v>
      </c>
      <c r="L2">
        <f>B2</f>
        <v>149</v>
      </c>
      <c r="M2">
        <f>IF(G2="BAIXA",I2,K2)</f>
        <v>0</v>
      </c>
      <c r="N2">
        <f>0.0109*L2-1.3522</f>
        <v>0.27190000000000003</v>
      </c>
    </row>
    <row r="3" spans="1:27" x14ac:dyDescent="0.25">
      <c r="A3">
        <v>2</v>
      </c>
      <c r="B3">
        <v>143</v>
      </c>
      <c r="C3" s="2">
        <v>7188</v>
      </c>
      <c r="D3" s="2">
        <v>9000</v>
      </c>
      <c r="E3" s="3">
        <f>(C3-$Q$16)/($Q$17-$Q$16)</f>
        <v>0.19800000000000001</v>
      </c>
      <c r="F3" s="3">
        <f>(D3-$Q$16)/($Q$17-$Q$16)</f>
        <v>0.5</v>
      </c>
      <c r="G3" t="str">
        <f t="shared" ref="G3:G21" si="0">IF(E3&gt;F3,"ALTA","BAIXA")</f>
        <v>BAIXA</v>
      </c>
      <c r="H3">
        <f t="shared" ref="H3:H21" si="1">IF(G3="BAIXA",B3,"")</f>
        <v>143</v>
      </c>
      <c r="I3">
        <f t="shared" ref="I3:I21" si="2">IF(G3="BAIXA",0,"")</f>
        <v>0</v>
      </c>
      <c r="L3">
        <f t="shared" ref="L3:L21" si="3">B3</f>
        <v>143</v>
      </c>
      <c r="M3">
        <f t="shared" ref="M3:M21" si="4">IF(G3="BAIXA",I3,K3)</f>
        <v>0</v>
      </c>
      <c r="N3">
        <f t="shared" ref="N3:N21" si="5">0.0109*L3-1.3522</f>
        <v>0.20649999999999991</v>
      </c>
      <c r="Y3" s="4"/>
      <c r="Z3" s="4" t="s">
        <v>15</v>
      </c>
      <c r="AA3" s="4"/>
    </row>
    <row r="4" spans="1:27" x14ac:dyDescent="0.25">
      <c r="A4">
        <v>3</v>
      </c>
      <c r="B4">
        <v>118</v>
      </c>
      <c r="C4" s="2">
        <v>6705</v>
      </c>
      <c r="D4" s="2">
        <v>9000</v>
      </c>
      <c r="E4" s="3">
        <f>(C4-$Q$16)/($Q$17-$Q$16)</f>
        <v>0.11749999999999999</v>
      </c>
      <c r="F4" s="3">
        <f>(D4-$Q$16)/($Q$17-$Q$16)</f>
        <v>0.5</v>
      </c>
      <c r="G4" t="str">
        <f t="shared" si="0"/>
        <v>BAIXA</v>
      </c>
      <c r="H4">
        <f t="shared" si="1"/>
        <v>118</v>
      </c>
      <c r="I4">
        <f t="shared" si="2"/>
        <v>0</v>
      </c>
      <c r="L4">
        <f t="shared" si="3"/>
        <v>118</v>
      </c>
      <c r="M4">
        <f t="shared" si="4"/>
        <v>0</v>
      </c>
      <c r="N4">
        <f t="shared" si="5"/>
        <v>-6.6000000000000059E-2</v>
      </c>
      <c r="Y4" s="4" t="s">
        <v>16</v>
      </c>
      <c r="Z4" s="4">
        <v>0</v>
      </c>
      <c r="AA4" s="4">
        <v>1</v>
      </c>
    </row>
    <row r="5" spans="1:27" x14ac:dyDescent="0.25">
      <c r="A5">
        <v>4</v>
      </c>
      <c r="B5">
        <v>126</v>
      </c>
      <c r="C5" s="2">
        <v>7864</v>
      </c>
      <c r="D5" s="2">
        <v>9000</v>
      </c>
      <c r="E5" s="3">
        <f>(C5-$Q$16)/($Q$17-$Q$16)</f>
        <v>0.31066666666666665</v>
      </c>
      <c r="F5" s="3">
        <f>(D5-$Q$16)/($Q$17-$Q$16)</f>
        <v>0.5</v>
      </c>
      <c r="G5" t="str">
        <f t="shared" si="0"/>
        <v>BAIXA</v>
      </c>
      <c r="H5">
        <f t="shared" si="1"/>
        <v>126</v>
      </c>
      <c r="I5">
        <f t="shared" si="2"/>
        <v>0</v>
      </c>
      <c r="L5">
        <f t="shared" si="3"/>
        <v>126</v>
      </c>
      <c r="M5">
        <f t="shared" si="4"/>
        <v>0</v>
      </c>
      <c r="N5">
        <f t="shared" si="5"/>
        <v>2.1199999999999886E-2</v>
      </c>
      <c r="Y5" s="4">
        <v>0</v>
      </c>
      <c r="Z5" s="4" t="s">
        <v>17</v>
      </c>
      <c r="AA5" s="4" t="s">
        <v>19</v>
      </c>
    </row>
    <row r="6" spans="1:27" x14ac:dyDescent="0.25">
      <c r="A6">
        <v>5</v>
      </c>
      <c r="B6">
        <v>177</v>
      </c>
      <c r="C6" s="2">
        <v>9747</v>
      </c>
      <c r="D6" s="2">
        <v>9000</v>
      </c>
      <c r="E6" s="3">
        <f>(C6-$Q$16)/($Q$17-$Q$16)</f>
        <v>0.62450000000000006</v>
      </c>
      <c r="F6" s="3">
        <f>(D6-$Q$16)/($Q$17-$Q$16)</f>
        <v>0.5</v>
      </c>
      <c r="G6" t="str">
        <f t="shared" si="0"/>
        <v>ALTA</v>
      </c>
      <c r="J6">
        <f t="shared" ref="J6:J24" si="6">IF(G6="ALTA",B6,"")</f>
        <v>177</v>
      </c>
      <c r="K6">
        <f t="shared" ref="K6:K24" si="7">IF(G6="ALTA",1,"")</f>
        <v>1</v>
      </c>
      <c r="L6">
        <f t="shared" si="3"/>
        <v>177</v>
      </c>
      <c r="M6">
        <f t="shared" si="4"/>
        <v>1</v>
      </c>
      <c r="N6">
        <f t="shared" si="5"/>
        <v>0.57709999999999995</v>
      </c>
      <c r="Y6" s="4">
        <v>1</v>
      </c>
      <c r="Z6" s="4" t="s">
        <v>18</v>
      </c>
      <c r="AA6" s="4" t="s">
        <v>20</v>
      </c>
    </row>
    <row r="7" spans="1:27" x14ac:dyDescent="0.25">
      <c r="A7">
        <v>6</v>
      </c>
      <c r="B7">
        <v>168</v>
      </c>
      <c r="C7" s="2">
        <v>8844</v>
      </c>
      <c r="D7" s="2">
        <v>9000</v>
      </c>
      <c r="E7" s="3">
        <f>(C7-$Q$16)/($Q$17-$Q$16)</f>
        <v>0.47399999999999998</v>
      </c>
      <c r="F7" s="3">
        <f>(D7-$Q$16)/($Q$17-$Q$16)</f>
        <v>0.5</v>
      </c>
      <c r="G7" t="str">
        <f t="shared" si="0"/>
        <v>BAIXA</v>
      </c>
      <c r="H7">
        <f t="shared" si="1"/>
        <v>168</v>
      </c>
      <c r="I7">
        <f t="shared" si="2"/>
        <v>0</v>
      </c>
      <c r="L7">
        <f t="shared" si="3"/>
        <v>168</v>
      </c>
      <c r="M7">
        <f t="shared" si="4"/>
        <v>0</v>
      </c>
      <c r="N7">
        <f t="shared" si="5"/>
        <v>0.47899999999999987</v>
      </c>
    </row>
    <row r="8" spans="1:27" x14ac:dyDescent="0.25">
      <c r="A8">
        <v>7</v>
      </c>
      <c r="B8">
        <v>157</v>
      </c>
      <c r="C8" s="2">
        <v>7453</v>
      </c>
      <c r="D8" s="2">
        <v>9000</v>
      </c>
      <c r="E8" s="3">
        <f>(C8-$Q$16)/($Q$17-$Q$16)</f>
        <v>0.24216666666666667</v>
      </c>
      <c r="F8" s="3">
        <f>(D8-$Q$16)/($Q$17-$Q$16)</f>
        <v>0.5</v>
      </c>
      <c r="G8" t="str">
        <f t="shared" si="0"/>
        <v>BAIXA</v>
      </c>
      <c r="H8">
        <f t="shared" si="1"/>
        <v>157</v>
      </c>
      <c r="I8">
        <f t="shared" si="2"/>
        <v>0</v>
      </c>
      <c r="L8">
        <f t="shared" si="3"/>
        <v>157</v>
      </c>
      <c r="M8">
        <f t="shared" si="4"/>
        <v>0</v>
      </c>
      <c r="N8">
        <f t="shared" si="5"/>
        <v>0.35909999999999997</v>
      </c>
      <c r="Y8" s="4"/>
      <c r="Z8" s="4" t="s">
        <v>15</v>
      </c>
      <c r="AA8" s="4"/>
    </row>
    <row r="9" spans="1:27" x14ac:dyDescent="0.25">
      <c r="A9">
        <v>8</v>
      </c>
      <c r="B9">
        <v>168</v>
      </c>
      <c r="C9" s="2">
        <v>8356</v>
      </c>
      <c r="D9" s="2">
        <v>9000</v>
      </c>
      <c r="E9" s="3">
        <f>(C9-$Q$16)/($Q$17-$Q$16)</f>
        <v>0.39266666666666666</v>
      </c>
      <c r="F9" s="3">
        <f>(D9-$Q$16)/($Q$17-$Q$16)</f>
        <v>0.5</v>
      </c>
      <c r="G9" t="str">
        <f t="shared" si="0"/>
        <v>BAIXA</v>
      </c>
      <c r="H9">
        <f t="shared" si="1"/>
        <v>168</v>
      </c>
      <c r="I9">
        <f t="shared" si="2"/>
        <v>0</v>
      </c>
      <c r="L9">
        <f t="shared" si="3"/>
        <v>168</v>
      </c>
      <c r="M9">
        <f t="shared" si="4"/>
        <v>0</v>
      </c>
      <c r="N9">
        <f t="shared" si="5"/>
        <v>0.47899999999999987</v>
      </c>
      <c r="Y9" s="4" t="s">
        <v>16</v>
      </c>
      <c r="Z9" s="4">
        <v>0</v>
      </c>
      <c r="AA9" s="4">
        <v>1</v>
      </c>
    </row>
    <row r="10" spans="1:27" x14ac:dyDescent="0.25">
      <c r="A10">
        <v>9</v>
      </c>
      <c r="B10">
        <v>124</v>
      </c>
      <c r="C10" s="2">
        <v>6903</v>
      </c>
      <c r="D10" s="2">
        <v>9000</v>
      </c>
      <c r="E10" s="3">
        <f>(C10-$Q$16)/($Q$17-$Q$16)</f>
        <v>0.15049999999999999</v>
      </c>
      <c r="F10" s="3">
        <f>(D10-$Q$16)/($Q$17-$Q$16)</f>
        <v>0.5</v>
      </c>
      <c r="G10" t="str">
        <f t="shared" si="0"/>
        <v>BAIXA</v>
      </c>
      <c r="H10">
        <f t="shared" si="1"/>
        <v>124</v>
      </c>
      <c r="I10">
        <f t="shared" si="2"/>
        <v>0</v>
      </c>
      <c r="L10">
        <f t="shared" si="3"/>
        <v>124</v>
      </c>
      <c r="M10">
        <f t="shared" si="4"/>
        <v>0</v>
      </c>
      <c r="N10">
        <f t="shared" si="5"/>
        <v>-6.0000000000015596E-4</v>
      </c>
      <c r="Y10" s="4">
        <v>0</v>
      </c>
      <c r="Z10" s="4">
        <v>8</v>
      </c>
      <c r="AA10" s="4">
        <v>1</v>
      </c>
    </row>
    <row r="11" spans="1:27" x14ac:dyDescent="0.25">
      <c r="A11">
        <v>10</v>
      </c>
      <c r="B11">
        <v>169</v>
      </c>
      <c r="C11" s="2">
        <v>9003</v>
      </c>
      <c r="D11" s="2">
        <v>9000</v>
      </c>
      <c r="E11" s="3">
        <f>(C11-$Q$16)/($Q$17-$Q$16)</f>
        <v>0.50049999999999994</v>
      </c>
      <c r="F11" s="3">
        <f>(D11-$Q$16)/($Q$17-$Q$16)</f>
        <v>0.5</v>
      </c>
      <c r="G11" t="str">
        <f t="shared" si="0"/>
        <v>ALTA</v>
      </c>
      <c r="J11">
        <f t="shared" si="6"/>
        <v>169</v>
      </c>
      <c r="K11">
        <f t="shared" si="7"/>
        <v>1</v>
      </c>
      <c r="L11">
        <f t="shared" si="3"/>
        <v>169</v>
      </c>
      <c r="M11">
        <f t="shared" si="4"/>
        <v>1</v>
      </c>
      <c r="N11">
        <f t="shared" si="5"/>
        <v>0.4899</v>
      </c>
      <c r="Y11" s="4">
        <v>1</v>
      </c>
      <c r="Z11" s="4">
        <v>2</v>
      </c>
      <c r="AA11" s="4">
        <v>9</v>
      </c>
    </row>
    <row r="12" spans="1:27" x14ac:dyDescent="0.25">
      <c r="A12">
        <v>11</v>
      </c>
      <c r="B12">
        <v>190</v>
      </c>
      <c r="C12" s="2">
        <v>10031</v>
      </c>
      <c r="D12" s="2">
        <v>9000</v>
      </c>
      <c r="E12" s="3">
        <f>(C12-$Q$16)/($Q$17-$Q$16)</f>
        <v>0.67183333333333328</v>
      </c>
      <c r="F12" s="3">
        <f>(D12-$Q$16)/($Q$17-$Q$16)</f>
        <v>0.5</v>
      </c>
      <c r="G12" t="str">
        <f t="shared" si="0"/>
        <v>ALTA</v>
      </c>
      <c r="J12">
        <f t="shared" si="6"/>
        <v>190</v>
      </c>
      <c r="K12">
        <f t="shared" si="7"/>
        <v>1</v>
      </c>
      <c r="L12">
        <f t="shared" si="3"/>
        <v>190</v>
      </c>
      <c r="M12">
        <f t="shared" si="4"/>
        <v>1</v>
      </c>
      <c r="N12">
        <f t="shared" si="5"/>
        <v>0.71880000000000011</v>
      </c>
    </row>
    <row r="13" spans="1:27" x14ac:dyDescent="0.25">
      <c r="A13">
        <v>12</v>
      </c>
      <c r="B13">
        <v>226</v>
      </c>
      <c r="C13" s="2">
        <v>11582</v>
      </c>
      <c r="D13" s="2">
        <v>9000</v>
      </c>
      <c r="E13" s="3">
        <f>(C13-$Q$16)/($Q$17-$Q$16)</f>
        <v>0.93033333333333335</v>
      </c>
      <c r="F13" s="3">
        <f>(D13-$Q$16)/($Q$17-$Q$16)</f>
        <v>0.5</v>
      </c>
      <c r="G13" t="str">
        <f t="shared" si="0"/>
        <v>ALTA</v>
      </c>
      <c r="J13">
        <f t="shared" si="6"/>
        <v>226</v>
      </c>
      <c r="K13">
        <f t="shared" si="7"/>
        <v>1</v>
      </c>
      <c r="L13">
        <f t="shared" si="3"/>
        <v>226</v>
      </c>
      <c r="M13">
        <f t="shared" si="4"/>
        <v>1</v>
      </c>
      <c r="N13">
        <f t="shared" si="5"/>
        <v>1.1112</v>
      </c>
    </row>
    <row r="14" spans="1:27" x14ac:dyDescent="0.25">
      <c r="A14">
        <v>13</v>
      </c>
      <c r="B14">
        <v>214</v>
      </c>
      <c r="C14" s="2">
        <v>10958</v>
      </c>
      <c r="D14" s="2">
        <v>9000</v>
      </c>
      <c r="E14" s="3">
        <f>(C14-$Q$16)/($Q$17-$Q$16)</f>
        <v>0.82633333333333336</v>
      </c>
      <c r="F14" s="3">
        <f>(D14-$Q$16)/($Q$17-$Q$16)</f>
        <v>0.5</v>
      </c>
      <c r="G14" t="str">
        <f t="shared" si="0"/>
        <v>ALTA</v>
      </c>
      <c r="J14">
        <f t="shared" si="6"/>
        <v>214</v>
      </c>
      <c r="K14">
        <f t="shared" si="7"/>
        <v>1</v>
      </c>
      <c r="L14">
        <f t="shared" si="3"/>
        <v>214</v>
      </c>
      <c r="M14">
        <f t="shared" si="4"/>
        <v>1</v>
      </c>
      <c r="N14">
        <f t="shared" si="5"/>
        <v>0.98039999999999972</v>
      </c>
    </row>
    <row r="15" spans="1:27" x14ac:dyDescent="0.25">
      <c r="A15">
        <v>14</v>
      </c>
      <c r="B15">
        <v>176</v>
      </c>
      <c r="C15" s="2">
        <v>8974</v>
      </c>
      <c r="D15" s="2">
        <v>9000</v>
      </c>
      <c r="E15" s="3">
        <f>(C15-$Q$16)/($Q$17-$Q$16)</f>
        <v>0.49566666666666664</v>
      </c>
      <c r="F15" s="3">
        <f>(D15-$Q$16)/($Q$17-$Q$16)</f>
        <v>0.5</v>
      </c>
      <c r="G15" t="str">
        <f t="shared" si="0"/>
        <v>BAIXA</v>
      </c>
      <c r="H15">
        <f t="shared" si="1"/>
        <v>176</v>
      </c>
      <c r="I15">
        <f t="shared" si="2"/>
        <v>0</v>
      </c>
      <c r="L15">
        <f t="shared" si="3"/>
        <v>176</v>
      </c>
      <c r="M15">
        <f t="shared" si="4"/>
        <v>0</v>
      </c>
      <c r="N15">
        <f t="shared" si="5"/>
        <v>0.56620000000000004</v>
      </c>
    </row>
    <row r="16" spans="1:27" x14ac:dyDescent="0.25">
      <c r="A16">
        <v>15</v>
      </c>
      <c r="B16">
        <v>149</v>
      </c>
      <c r="C16" s="2">
        <v>9065</v>
      </c>
      <c r="D16" s="2">
        <v>9000</v>
      </c>
      <c r="E16" s="3">
        <f>(C16-$Q$16)/($Q$17-$Q$16)</f>
        <v>0.51083333333333336</v>
      </c>
      <c r="F16" s="3">
        <f>(D16-$Q$16)/($Q$17-$Q$16)</f>
        <v>0.5</v>
      </c>
      <c r="G16" t="str">
        <f t="shared" si="0"/>
        <v>ALTA</v>
      </c>
      <c r="J16">
        <f t="shared" si="6"/>
        <v>149</v>
      </c>
      <c r="K16">
        <f t="shared" si="7"/>
        <v>1</v>
      </c>
      <c r="L16">
        <f t="shared" si="3"/>
        <v>149</v>
      </c>
      <c r="M16">
        <f t="shared" si="4"/>
        <v>1</v>
      </c>
      <c r="N16">
        <f t="shared" si="5"/>
        <v>0.27190000000000003</v>
      </c>
      <c r="P16" t="s">
        <v>5</v>
      </c>
      <c r="Q16">
        <v>6000</v>
      </c>
      <c r="S16">
        <v>170</v>
      </c>
      <c r="T16">
        <v>0</v>
      </c>
    </row>
    <row r="17" spans="1:20" x14ac:dyDescent="0.25">
      <c r="A17">
        <v>16</v>
      </c>
      <c r="B17">
        <v>200</v>
      </c>
      <c r="C17" s="2">
        <v>10118</v>
      </c>
      <c r="D17" s="2">
        <v>9000</v>
      </c>
      <c r="E17" s="3">
        <f>(C17-$Q$16)/($Q$17-$Q$16)</f>
        <v>0.68633333333333335</v>
      </c>
      <c r="F17" s="3">
        <f>(D17-$Q$16)/($Q$17-$Q$16)</f>
        <v>0.5</v>
      </c>
      <c r="G17" t="str">
        <f t="shared" si="0"/>
        <v>ALTA</v>
      </c>
      <c r="J17">
        <f t="shared" si="6"/>
        <v>200</v>
      </c>
      <c r="K17">
        <f t="shared" si="7"/>
        <v>1</v>
      </c>
      <c r="L17">
        <f t="shared" si="3"/>
        <v>200</v>
      </c>
      <c r="M17">
        <f t="shared" si="4"/>
        <v>1</v>
      </c>
      <c r="N17">
        <f t="shared" si="5"/>
        <v>0.82780000000000009</v>
      </c>
      <c r="P17" t="s">
        <v>6</v>
      </c>
      <c r="Q17">
        <v>12000</v>
      </c>
      <c r="S17">
        <v>170</v>
      </c>
      <c r="T17">
        <v>1</v>
      </c>
    </row>
    <row r="18" spans="1:20" x14ac:dyDescent="0.25">
      <c r="A18">
        <v>17</v>
      </c>
      <c r="B18">
        <v>223</v>
      </c>
      <c r="C18" s="2">
        <v>10595</v>
      </c>
      <c r="D18" s="2">
        <v>9000</v>
      </c>
      <c r="E18" s="3">
        <f>(C18-$Q$16)/($Q$17-$Q$16)</f>
        <v>0.76583333333333337</v>
      </c>
      <c r="F18" s="3">
        <f>(D18-$Q$16)/($Q$17-$Q$16)</f>
        <v>0.5</v>
      </c>
      <c r="G18" t="str">
        <f t="shared" si="0"/>
        <v>ALTA</v>
      </c>
      <c r="J18">
        <f t="shared" si="6"/>
        <v>223</v>
      </c>
      <c r="K18">
        <f t="shared" si="7"/>
        <v>1</v>
      </c>
      <c r="L18">
        <f t="shared" si="3"/>
        <v>223</v>
      </c>
      <c r="M18">
        <f t="shared" si="4"/>
        <v>1</v>
      </c>
      <c r="N18">
        <f t="shared" si="5"/>
        <v>1.0784999999999998</v>
      </c>
    </row>
    <row r="19" spans="1:20" x14ac:dyDescent="0.25">
      <c r="A19">
        <v>18</v>
      </c>
      <c r="B19">
        <v>199</v>
      </c>
      <c r="C19" s="2">
        <v>10257</v>
      </c>
      <c r="D19" s="2">
        <v>9000</v>
      </c>
      <c r="E19" s="3">
        <f>(C19-$Q$16)/($Q$17-$Q$16)</f>
        <v>0.70950000000000002</v>
      </c>
      <c r="F19" s="3">
        <f>(D19-$Q$16)/($Q$17-$Q$16)</f>
        <v>0.5</v>
      </c>
      <c r="G19" t="str">
        <f t="shared" si="0"/>
        <v>ALTA</v>
      </c>
      <c r="J19">
        <f t="shared" si="6"/>
        <v>199</v>
      </c>
      <c r="K19">
        <f t="shared" si="7"/>
        <v>1</v>
      </c>
      <c r="L19">
        <f t="shared" si="3"/>
        <v>199</v>
      </c>
      <c r="M19">
        <f t="shared" si="4"/>
        <v>1</v>
      </c>
      <c r="N19">
        <f t="shared" si="5"/>
        <v>0.81689999999999974</v>
      </c>
      <c r="Q19" t="s">
        <v>21</v>
      </c>
      <c r="R19" t="s">
        <v>22</v>
      </c>
    </row>
    <row r="20" spans="1:20" x14ac:dyDescent="0.25">
      <c r="A20">
        <v>19</v>
      </c>
      <c r="B20">
        <v>126</v>
      </c>
      <c r="C20" s="2">
        <v>7048</v>
      </c>
      <c r="D20" s="2">
        <v>9000</v>
      </c>
      <c r="E20" s="3">
        <f>(C20-$Q$16)/($Q$17-$Q$16)</f>
        <v>0.17466666666666666</v>
      </c>
      <c r="F20" s="3">
        <f>(D20-$Q$16)/($Q$17-$Q$16)</f>
        <v>0.5</v>
      </c>
      <c r="G20" t="str">
        <f t="shared" si="0"/>
        <v>BAIXA</v>
      </c>
      <c r="H20">
        <f t="shared" si="1"/>
        <v>126</v>
      </c>
      <c r="I20">
        <f t="shared" si="2"/>
        <v>0</v>
      </c>
      <c r="L20">
        <f t="shared" si="3"/>
        <v>126</v>
      </c>
      <c r="M20">
        <f t="shared" si="4"/>
        <v>0</v>
      </c>
      <c r="N20">
        <f t="shared" si="5"/>
        <v>2.1199999999999886E-2</v>
      </c>
      <c r="Q20">
        <v>130</v>
      </c>
      <c r="R20" s="5">
        <f>0.0109*Q20-1.3522</f>
        <v>6.4799999999999969E-2</v>
      </c>
    </row>
    <row r="21" spans="1:20" x14ac:dyDescent="0.25">
      <c r="A21">
        <v>20</v>
      </c>
      <c r="B21">
        <v>113</v>
      </c>
      <c r="C21" s="2">
        <v>6570</v>
      </c>
      <c r="D21" s="2">
        <v>9000</v>
      </c>
      <c r="E21" s="3">
        <f>(C21-$Q$16)/($Q$17-$Q$16)</f>
        <v>9.5000000000000001E-2</v>
      </c>
      <c r="F21" s="3">
        <f>(D21-$Q$16)/($Q$17-$Q$16)</f>
        <v>0.5</v>
      </c>
      <c r="G21" t="str">
        <f t="shared" si="0"/>
        <v>BAIXA</v>
      </c>
      <c r="H21">
        <f t="shared" si="1"/>
        <v>113</v>
      </c>
      <c r="I21">
        <f t="shared" si="2"/>
        <v>0</v>
      </c>
      <c r="L21">
        <f t="shared" si="3"/>
        <v>113</v>
      </c>
      <c r="M21">
        <f t="shared" si="4"/>
        <v>0</v>
      </c>
      <c r="N21">
        <f t="shared" si="5"/>
        <v>-0.12050000000000005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EB06-339C-4F30-A46A-07C2F19CFAEC}">
  <dimension ref="A1:AA21"/>
  <sheetViews>
    <sheetView topLeftCell="O1" zoomScale="170" zoomScaleNormal="170" workbookViewId="0">
      <selection activeCell="R20" sqref="R20"/>
    </sheetView>
  </sheetViews>
  <sheetFormatPr defaultRowHeight="15" x14ac:dyDescent="0.25"/>
  <cols>
    <col min="1" max="1" width="5" customWidth="1"/>
    <col min="2" max="2" width="11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12</v>
      </c>
      <c r="I1" t="s">
        <v>9</v>
      </c>
      <c r="J1" t="s">
        <v>10</v>
      </c>
      <c r="K1" t="s">
        <v>11</v>
      </c>
      <c r="L1" t="s">
        <v>13</v>
      </c>
      <c r="M1" t="s">
        <v>8</v>
      </c>
      <c r="N1" t="s">
        <v>14</v>
      </c>
    </row>
    <row r="2" spans="1:27" x14ac:dyDescent="0.25">
      <c r="A2">
        <v>1</v>
      </c>
      <c r="B2">
        <v>149</v>
      </c>
      <c r="C2" s="2">
        <v>7531</v>
      </c>
      <c r="D2" s="2">
        <v>9000</v>
      </c>
      <c r="E2" s="3">
        <f>(C2-$Q$16)/($Q$17-$Q$16)</f>
        <v>0.25516666666666665</v>
      </c>
      <c r="F2" s="3">
        <f>(D2-$Q$16)/($Q$17-$Q$16)</f>
        <v>0.5</v>
      </c>
      <c r="G2" t="str">
        <f>IF(E2&gt;F2,"ALTA","BAIXA")</f>
        <v>BAIXA</v>
      </c>
      <c r="H2">
        <f>IF(G2="BAIXA",B2,"")</f>
        <v>149</v>
      </c>
      <c r="I2">
        <f>IF(G2="BAIXA",0,"")</f>
        <v>0</v>
      </c>
      <c r="L2">
        <f>B2</f>
        <v>149</v>
      </c>
      <c r="M2">
        <f>IF(G2="BAIXA",I2,K2)</f>
        <v>0</v>
      </c>
      <c r="N2">
        <f>0.0109*L2-1.3522</f>
        <v>0.27190000000000003</v>
      </c>
    </row>
    <row r="3" spans="1:27" x14ac:dyDescent="0.25">
      <c r="A3">
        <v>2</v>
      </c>
      <c r="B3">
        <v>143</v>
      </c>
      <c r="C3" s="2">
        <v>7188</v>
      </c>
      <c r="D3" s="2">
        <v>9000</v>
      </c>
      <c r="E3" s="3">
        <f>(C3-$Q$16)/($Q$17-$Q$16)</f>
        <v>0.19800000000000001</v>
      </c>
      <c r="F3" s="3">
        <f>(D3-$Q$16)/($Q$17-$Q$16)</f>
        <v>0.5</v>
      </c>
      <c r="G3" t="str">
        <f t="shared" ref="G3:G21" si="0">IF(E3&gt;F3,"ALTA","BAIXA")</f>
        <v>BAIXA</v>
      </c>
      <c r="H3">
        <f t="shared" ref="H3:H21" si="1">IF(G3="BAIXA",B3,"")</f>
        <v>143</v>
      </c>
      <c r="I3">
        <f t="shared" ref="I3:I21" si="2">IF(G3="BAIXA",0,"")</f>
        <v>0</v>
      </c>
      <c r="L3">
        <f t="shared" ref="L3:L21" si="3">B3</f>
        <v>143</v>
      </c>
      <c r="M3">
        <f t="shared" ref="M3:M21" si="4">IF(G3="BAIXA",I3,K3)</f>
        <v>0</v>
      </c>
      <c r="N3">
        <f t="shared" ref="N3:N21" si="5">0.0109*L3-1.3522</f>
        <v>0.20649999999999991</v>
      </c>
      <c r="Y3" s="4"/>
      <c r="Z3" s="4" t="s">
        <v>15</v>
      </c>
      <c r="AA3" s="4"/>
    </row>
    <row r="4" spans="1:27" x14ac:dyDescent="0.25">
      <c r="A4">
        <v>3</v>
      </c>
      <c r="B4">
        <v>118</v>
      </c>
      <c r="C4" s="2">
        <v>6705</v>
      </c>
      <c r="D4" s="2">
        <v>9000</v>
      </c>
      <c r="E4" s="3">
        <f>(C4-$Q$16)/($Q$17-$Q$16)</f>
        <v>0.11749999999999999</v>
      </c>
      <c r="F4" s="3">
        <f>(D4-$Q$16)/($Q$17-$Q$16)</f>
        <v>0.5</v>
      </c>
      <c r="G4" t="str">
        <f t="shared" si="0"/>
        <v>BAIXA</v>
      </c>
      <c r="H4">
        <f t="shared" si="1"/>
        <v>118</v>
      </c>
      <c r="I4">
        <f t="shared" si="2"/>
        <v>0</v>
      </c>
      <c r="L4">
        <f t="shared" si="3"/>
        <v>118</v>
      </c>
      <c r="M4">
        <f t="shared" si="4"/>
        <v>0</v>
      </c>
      <c r="N4">
        <f t="shared" si="5"/>
        <v>-6.6000000000000059E-2</v>
      </c>
      <c r="Y4" s="4" t="s">
        <v>16</v>
      </c>
      <c r="Z4" s="4">
        <v>0</v>
      </c>
      <c r="AA4" s="4">
        <v>1</v>
      </c>
    </row>
    <row r="5" spans="1:27" x14ac:dyDescent="0.25">
      <c r="A5">
        <v>4</v>
      </c>
      <c r="B5">
        <v>126</v>
      </c>
      <c r="C5" s="2">
        <v>7864</v>
      </c>
      <c r="D5" s="2">
        <v>9000</v>
      </c>
      <c r="E5" s="3">
        <f>(C5-$Q$16)/($Q$17-$Q$16)</f>
        <v>0.31066666666666665</v>
      </c>
      <c r="F5" s="3">
        <f>(D5-$Q$16)/($Q$17-$Q$16)</f>
        <v>0.5</v>
      </c>
      <c r="G5" t="str">
        <f t="shared" si="0"/>
        <v>BAIXA</v>
      </c>
      <c r="H5">
        <f t="shared" si="1"/>
        <v>126</v>
      </c>
      <c r="I5">
        <f t="shared" si="2"/>
        <v>0</v>
      </c>
      <c r="L5">
        <f t="shared" si="3"/>
        <v>126</v>
      </c>
      <c r="M5">
        <f t="shared" si="4"/>
        <v>0</v>
      </c>
      <c r="N5">
        <f t="shared" si="5"/>
        <v>2.1199999999999886E-2</v>
      </c>
      <c r="Y5" s="4">
        <v>0</v>
      </c>
      <c r="Z5" s="4" t="s">
        <v>17</v>
      </c>
      <c r="AA5" s="4" t="s">
        <v>19</v>
      </c>
    </row>
    <row r="6" spans="1:27" x14ac:dyDescent="0.25">
      <c r="A6">
        <v>5</v>
      </c>
      <c r="B6">
        <v>177</v>
      </c>
      <c r="C6" s="2">
        <v>9747</v>
      </c>
      <c r="D6" s="2">
        <v>9000</v>
      </c>
      <c r="E6" s="3">
        <f>(C6-$Q$16)/($Q$17-$Q$16)</f>
        <v>0.62450000000000006</v>
      </c>
      <c r="F6" s="3">
        <f>(D6-$Q$16)/($Q$17-$Q$16)</f>
        <v>0.5</v>
      </c>
      <c r="G6" t="str">
        <f t="shared" si="0"/>
        <v>ALTA</v>
      </c>
      <c r="J6">
        <f t="shared" ref="J6:J24" si="6">IF(G6="ALTA",B6,"")</f>
        <v>177</v>
      </c>
      <c r="K6">
        <f t="shared" ref="K6:K24" si="7">IF(G6="ALTA",1,"")</f>
        <v>1</v>
      </c>
      <c r="L6">
        <f t="shared" si="3"/>
        <v>177</v>
      </c>
      <c r="M6">
        <f t="shared" si="4"/>
        <v>1</v>
      </c>
      <c r="N6">
        <f t="shared" si="5"/>
        <v>0.57709999999999995</v>
      </c>
      <c r="Y6" s="4">
        <v>1</v>
      </c>
      <c r="Z6" s="4" t="s">
        <v>18</v>
      </c>
      <c r="AA6" s="4" t="s">
        <v>20</v>
      </c>
    </row>
    <row r="7" spans="1:27" x14ac:dyDescent="0.25">
      <c r="A7">
        <v>6</v>
      </c>
      <c r="B7">
        <v>168</v>
      </c>
      <c r="C7" s="2">
        <v>8844</v>
      </c>
      <c r="D7" s="2">
        <v>9000</v>
      </c>
      <c r="E7" s="3">
        <f>(C7-$Q$16)/($Q$17-$Q$16)</f>
        <v>0.47399999999999998</v>
      </c>
      <c r="F7" s="3">
        <f>(D7-$Q$16)/($Q$17-$Q$16)</f>
        <v>0.5</v>
      </c>
      <c r="G7" t="str">
        <f t="shared" si="0"/>
        <v>BAIXA</v>
      </c>
      <c r="H7">
        <f t="shared" si="1"/>
        <v>168</v>
      </c>
      <c r="I7">
        <f t="shared" si="2"/>
        <v>0</v>
      </c>
      <c r="L7">
        <f t="shared" si="3"/>
        <v>168</v>
      </c>
      <c r="M7">
        <f t="shared" si="4"/>
        <v>0</v>
      </c>
      <c r="N7">
        <f t="shared" si="5"/>
        <v>0.47899999999999987</v>
      </c>
    </row>
    <row r="8" spans="1:27" x14ac:dyDescent="0.25">
      <c r="A8">
        <v>7</v>
      </c>
      <c r="B8">
        <v>157</v>
      </c>
      <c r="C8" s="2">
        <v>7453</v>
      </c>
      <c r="D8" s="2">
        <v>9000</v>
      </c>
      <c r="E8" s="3">
        <f>(C8-$Q$16)/($Q$17-$Q$16)</f>
        <v>0.24216666666666667</v>
      </c>
      <c r="F8" s="3">
        <f>(D8-$Q$16)/($Q$17-$Q$16)</f>
        <v>0.5</v>
      </c>
      <c r="G8" t="str">
        <f t="shared" si="0"/>
        <v>BAIXA</v>
      </c>
      <c r="H8">
        <f t="shared" si="1"/>
        <v>157</v>
      </c>
      <c r="I8">
        <f t="shared" si="2"/>
        <v>0</v>
      </c>
      <c r="L8">
        <f t="shared" si="3"/>
        <v>157</v>
      </c>
      <c r="M8">
        <f t="shared" si="4"/>
        <v>0</v>
      </c>
      <c r="N8">
        <f t="shared" si="5"/>
        <v>0.35909999999999997</v>
      </c>
      <c r="Y8" s="4"/>
      <c r="Z8" s="4" t="s">
        <v>15</v>
      </c>
      <c r="AA8" s="4"/>
    </row>
    <row r="9" spans="1:27" x14ac:dyDescent="0.25">
      <c r="A9">
        <v>8</v>
      </c>
      <c r="B9">
        <v>168</v>
      </c>
      <c r="C9" s="2">
        <v>8356</v>
      </c>
      <c r="D9" s="2">
        <v>9000</v>
      </c>
      <c r="E9" s="3">
        <f>(C9-$Q$16)/($Q$17-$Q$16)</f>
        <v>0.39266666666666666</v>
      </c>
      <c r="F9" s="3">
        <f>(D9-$Q$16)/($Q$17-$Q$16)</f>
        <v>0.5</v>
      </c>
      <c r="G9" t="str">
        <f t="shared" si="0"/>
        <v>BAIXA</v>
      </c>
      <c r="H9">
        <f t="shared" si="1"/>
        <v>168</v>
      </c>
      <c r="I9">
        <f t="shared" si="2"/>
        <v>0</v>
      </c>
      <c r="L9">
        <f t="shared" si="3"/>
        <v>168</v>
      </c>
      <c r="M9">
        <f t="shared" si="4"/>
        <v>0</v>
      </c>
      <c r="N9">
        <f t="shared" si="5"/>
        <v>0.47899999999999987</v>
      </c>
      <c r="Y9" s="4" t="s">
        <v>16</v>
      </c>
      <c r="Z9" s="4">
        <v>0</v>
      </c>
      <c r="AA9" s="4">
        <v>1</v>
      </c>
    </row>
    <row r="10" spans="1:27" x14ac:dyDescent="0.25">
      <c r="A10">
        <v>9</v>
      </c>
      <c r="B10">
        <v>124</v>
      </c>
      <c r="C10" s="2">
        <v>6903</v>
      </c>
      <c r="D10" s="2">
        <v>9000</v>
      </c>
      <c r="E10" s="3">
        <f>(C10-$Q$16)/($Q$17-$Q$16)</f>
        <v>0.15049999999999999</v>
      </c>
      <c r="F10" s="3">
        <f>(D10-$Q$16)/($Q$17-$Q$16)</f>
        <v>0.5</v>
      </c>
      <c r="G10" t="str">
        <f t="shared" si="0"/>
        <v>BAIXA</v>
      </c>
      <c r="H10">
        <f t="shared" si="1"/>
        <v>124</v>
      </c>
      <c r="I10">
        <f t="shared" si="2"/>
        <v>0</v>
      </c>
      <c r="L10">
        <f t="shared" si="3"/>
        <v>124</v>
      </c>
      <c r="M10">
        <f t="shared" si="4"/>
        <v>0</v>
      </c>
      <c r="N10">
        <f t="shared" si="5"/>
        <v>-6.0000000000015596E-4</v>
      </c>
      <c r="Y10" s="4">
        <v>0</v>
      </c>
      <c r="Z10" s="4">
        <v>8</v>
      </c>
      <c r="AA10" s="4">
        <v>1</v>
      </c>
    </row>
    <row r="11" spans="1:27" x14ac:dyDescent="0.25">
      <c r="A11">
        <v>10</v>
      </c>
      <c r="B11">
        <v>169</v>
      </c>
      <c r="C11" s="2">
        <v>9003</v>
      </c>
      <c r="D11" s="2">
        <v>9000</v>
      </c>
      <c r="E11" s="3">
        <f>(C11-$Q$16)/($Q$17-$Q$16)</f>
        <v>0.50049999999999994</v>
      </c>
      <c r="F11" s="3">
        <f>(D11-$Q$16)/($Q$17-$Q$16)</f>
        <v>0.5</v>
      </c>
      <c r="G11" t="str">
        <f t="shared" si="0"/>
        <v>ALTA</v>
      </c>
      <c r="J11">
        <f t="shared" si="6"/>
        <v>169</v>
      </c>
      <c r="K11">
        <f t="shared" si="7"/>
        <v>1</v>
      </c>
      <c r="L11">
        <f t="shared" si="3"/>
        <v>169</v>
      </c>
      <c r="M11">
        <f t="shared" si="4"/>
        <v>1</v>
      </c>
      <c r="N11">
        <f t="shared" si="5"/>
        <v>0.4899</v>
      </c>
      <c r="Y11" s="4">
        <v>1</v>
      </c>
      <c r="Z11" s="4">
        <v>2</v>
      </c>
      <c r="AA11" s="4">
        <v>9</v>
      </c>
    </row>
    <row r="12" spans="1:27" x14ac:dyDescent="0.25">
      <c r="A12">
        <v>11</v>
      </c>
      <c r="B12">
        <v>190</v>
      </c>
      <c r="C12" s="2">
        <v>10031</v>
      </c>
      <c r="D12" s="2">
        <v>9000</v>
      </c>
      <c r="E12" s="3">
        <f>(C12-$Q$16)/($Q$17-$Q$16)</f>
        <v>0.67183333333333328</v>
      </c>
      <c r="F12" s="3">
        <f>(D12-$Q$16)/($Q$17-$Q$16)</f>
        <v>0.5</v>
      </c>
      <c r="G12" t="str">
        <f t="shared" si="0"/>
        <v>ALTA</v>
      </c>
      <c r="J12">
        <f t="shared" si="6"/>
        <v>190</v>
      </c>
      <c r="K12">
        <f t="shared" si="7"/>
        <v>1</v>
      </c>
      <c r="L12">
        <f t="shared" si="3"/>
        <v>190</v>
      </c>
      <c r="M12">
        <f t="shared" si="4"/>
        <v>1</v>
      </c>
      <c r="N12">
        <f t="shared" si="5"/>
        <v>0.71880000000000011</v>
      </c>
    </row>
    <row r="13" spans="1:27" x14ac:dyDescent="0.25">
      <c r="A13">
        <v>12</v>
      </c>
      <c r="B13">
        <v>226</v>
      </c>
      <c r="C13" s="2">
        <v>11582</v>
      </c>
      <c r="D13" s="2">
        <v>9000</v>
      </c>
      <c r="E13" s="3">
        <f>(C13-$Q$16)/($Q$17-$Q$16)</f>
        <v>0.93033333333333335</v>
      </c>
      <c r="F13" s="3">
        <f>(D13-$Q$16)/($Q$17-$Q$16)</f>
        <v>0.5</v>
      </c>
      <c r="G13" t="str">
        <f t="shared" si="0"/>
        <v>ALTA</v>
      </c>
      <c r="J13">
        <f t="shared" si="6"/>
        <v>226</v>
      </c>
      <c r="K13">
        <f t="shared" si="7"/>
        <v>1</v>
      </c>
      <c r="L13">
        <f t="shared" si="3"/>
        <v>226</v>
      </c>
      <c r="M13">
        <f t="shared" si="4"/>
        <v>1</v>
      </c>
      <c r="N13">
        <f t="shared" si="5"/>
        <v>1.1112</v>
      </c>
    </row>
    <row r="14" spans="1:27" x14ac:dyDescent="0.25">
      <c r="A14">
        <v>13</v>
      </c>
      <c r="B14">
        <v>214</v>
      </c>
      <c r="C14" s="2">
        <v>10958</v>
      </c>
      <c r="D14" s="2">
        <v>9000</v>
      </c>
      <c r="E14" s="3">
        <f>(C14-$Q$16)/($Q$17-$Q$16)</f>
        <v>0.82633333333333336</v>
      </c>
      <c r="F14" s="3">
        <f>(D14-$Q$16)/($Q$17-$Q$16)</f>
        <v>0.5</v>
      </c>
      <c r="G14" t="str">
        <f t="shared" si="0"/>
        <v>ALTA</v>
      </c>
      <c r="J14">
        <f t="shared" si="6"/>
        <v>214</v>
      </c>
      <c r="K14">
        <f t="shared" si="7"/>
        <v>1</v>
      </c>
      <c r="L14">
        <f t="shared" si="3"/>
        <v>214</v>
      </c>
      <c r="M14">
        <f t="shared" si="4"/>
        <v>1</v>
      </c>
      <c r="N14">
        <f t="shared" si="5"/>
        <v>0.98039999999999972</v>
      </c>
    </row>
    <row r="15" spans="1:27" x14ac:dyDescent="0.25">
      <c r="A15">
        <v>14</v>
      </c>
      <c r="B15">
        <v>176</v>
      </c>
      <c r="C15" s="2">
        <v>8974</v>
      </c>
      <c r="D15" s="2">
        <v>9000</v>
      </c>
      <c r="E15" s="3">
        <f>(C15-$Q$16)/($Q$17-$Q$16)</f>
        <v>0.49566666666666664</v>
      </c>
      <c r="F15" s="3">
        <f>(D15-$Q$16)/($Q$17-$Q$16)</f>
        <v>0.5</v>
      </c>
      <c r="G15" t="str">
        <f t="shared" si="0"/>
        <v>BAIXA</v>
      </c>
      <c r="H15">
        <f t="shared" si="1"/>
        <v>176</v>
      </c>
      <c r="I15">
        <f t="shared" si="2"/>
        <v>0</v>
      </c>
      <c r="L15">
        <f t="shared" si="3"/>
        <v>176</v>
      </c>
      <c r="M15">
        <f t="shared" si="4"/>
        <v>0</v>
      </c>
      <c r="N15">
        <f t="shared" si="5"/>
        <v>0.56620000000000004</v>
      </c>
    </row>
    <row r="16" spans="1:27" x14ac:dyDescent="0.25">
      <c r="A16">
        <v>15</v>
      </c>
      <c r="B16">
        <v>149</v>
      </c>
      <c r="C16" s="2">
        <v>9065</v>
      </c>
      <c r="D16" s="2">
        <v>9000</v>
      </c>
      <c r="E16" s="3">
        <f>(C16-$Q$16)/($Q$17-$Q$16)</f>
        <v>0.51083333333333336</v>
      </c>
      <c r="F16" s="3">
        <f>(D16-$Q$16)/($Q$17-$Q$16)</f>
        <v>0.5</v>
      </c>
      <c r="G16" t="str">
        <f t="shared" si="0"/>
        <v>ALTA</v>
      </c>
      <c r="J16">
        <f t="shared" si="6"/>
        <v>149</v>
      </c>
      <c r="K16">
        <f t="shared" si="7"/>
        <v>1</v>
      </c>
      <c r="L16">
        <f t="shared" si="3"/>
        <v>149</v>
      </c>
      <c r="M16">
        <f t="shared" si="4"/>
        <v>1</v>
      </c>
      <c r="N16">
        <f t="shared" si="5"/>
        <v>0.27190000000000003</v>
      </c>
      <c r="P16" t="s">
        <v>5</v>
      </c>
      <c r="Q16">
        <v>6000</v>
      </c>
      <c r="S16">
        <v>170</v>
      </c>
      <c r="T16">
        <v>0</v>
      </c>
    </row>
    <row r="17" spans="1:20" x14ac:dyDescent="0.25">
      <c r="A17">
        <v>16</v>
      </c>
      <c r="B17">
        <v>200</v>
      </c>
      <c r="C17" s="2">
        <v>10118</v>
      </c>
      <c r="D17" s="2">
        <v>9000</v>
      </c>
      <c r="E17" s="3">
        <f>(C17-$Q$16)/($Q$17-$Q$16)</f>
        <v>0.68633333333333335</v>
      </c>
      <c r="F17" s="3">
        <f>(D17-$Q$16)/($Q$17-$Q$16)</f>
        <v>0.5</v>
      </c>
      <c r="G17" t="str">
        <f t="shared" si="0"/>
        <v>ALTA</v>
      </c>
      <c r="J17">
        <f t="shared" si="6"/>
        <v>200</v>
      </c>
      <c r="K17">
        <f t="shared" si="7"/>
        <v>1</v>
      </c>
      <c r="L17">
        <f t="shared" si="3"/>
        <v>200</v>
      </c>
      <c r="M17">
        <f t="shared" si="4"/>
        <v>1</v>
      </c>
      <c r="N17">
        <f t="shared" si="5"/>
        <v>0.82780000000000009</v>
      </c>
      <c r="P17" t="s">
        <v>6</v>
      </c>
      <c r="Q17">
        <v>12000</v>
      </c>
      <c r="S17">
        <v>170</v>
      </c>
      <c r="T17">
        <v>1</v>
      </c>
    </row>
    <row r="18" spans="1:20" x14ac:dyDescent="0.25">
      <c r="A18">
        <v>17</v>
      </c>
      <c r="B18">
        <v>223</v>
      </c>
      <c r="C18" s="2">
        <v>10595</v>
      </c>
      <c r="D18" s="2">
        <v>9000</v>
      </c>
      <c r="E18" s="3">
        <f>(C18-$Q$16)/($Q$17-$Q$16)</f>
        <v>0.76583333333333337</v>
      </c>
      <c r="F18" s="3">
        <f>(D18-$Q$16)/($Q$17-$Q$16)</f>
        <v>0.5</v>
      </c>
      <c r="G18" t="str">
        <f t="shared" si="0"/>
        <v>ALTA</v>
      </c>
      <c r="J18">
        <f t="shared" si="6"/>
        <v>223</v>
      </c>
      <c r="K18">
        <f t="shared" si="7"/>
        <v>1</v>
      </c>
      <c r="L18">
        <f t="shared" si="3"/>
        <v>223</v>
      </c>
      <c r="M18">
        <f t="shared" si="4"/>
        <v>1</v>
      </c>
      <c r="N18">
        <f t="shared" si="5"/>
        <v>1.0784999999999998</v>
      </c>
    </row>
    <row r="19" spans="1:20" x14ac:dyDescent="0.25">
      <c r="A19">
        <v>18</v>
      </c>
      <c r="B19">
        <v>199</v>
      </c>
      <c r="C19" s="2">
        <v>10257</v>
      </c>
      <c r="D19" s="2">
        <v>9000</v>
      </c>
      <c r="E19" s="3">
        <f>(C19-$Q$16)/($Q$17-$Q$16)</f>
        <v>0.70950000000000002</v>
      </c>
      <c r="F19" s="3">
        <f>(D19-$Q$16)/($Q$17-$Q$16)</f>
        <v>0.5</v>
      </c>
      <c r="G19" t="str">
        <f t="shared" si="0"/>
        <v>ALTA</v>
      </c>
      <c r="J19">
        <f t="shared" si="6"/>
        <v>199</v>
      </c>
      <c r="K19">
        <f t="shared" si="7"/>
        <v>1</v>
      </c>
      <c r="L19">
        <f t="shared" si="3"/>
        <v>199</v>
      </c>
      <c r="M19">
        <f t="shared" si="4"/>
        <v>1</v>
      </c>
      <c r="N19">
        <f t="shared" si="5"/>
        <v>0.81689999999999974</v>
      </c>
      <c r="Q19" t="s">
        <v>21</v>
      </c>
      <c r="R19" t="s">
        <v>22</v>
      </c>
    </row>
    <row r="20" spans="1:20" x14ac:dyDescent="0.25">
      <c r="A20">
        <v>19</v>
      </c>
      <c r="B20">
        <v>126</v>
      </c>
      <c r="C20" s="2">
        <v>7048</v>
      </c>
      <c r="D20" s="2">
        <v>9000</v>
      </c>
      <c r="E20" s="3">
        <f>(C20-$Q$16)/($Q$17-$Q$16)</f>
        <v>0.17466666666666666</v>
      </c>
      <c r="F20" s="3">
        <f>(D20-$Q$16)/($Q$17-$Q$16)</f>
        <v>0.5</v>
      </c>
      <c r="G20" t="str">
        <f t="shared" si="0"/>
        <v>BAIXA</v>
      </c>
      <c r="H20">
        <f t="shared" si="1"/>
        <v>126</v>
      </c>
      <c r="I20">
        <f t="shared" si="2"/>
        <v>0</v>
      </c>
      <c r="L20">
        <f t="shared" si="3"/>
        <v>126</v>
      </c>
      <c r="M20">
        <f t="shared" si="4"/>
        <v>0</v>
      </c>
      <c r="N20">
        <f t="shared" si="5"/>
        <v>2.1199999999999886E-2</v>
      </c>
      <c r="Q20">
        <v>130</v>
      </c>
      <c r="R20" s="5">
        <f>0.0109*Q20-1.3522</f>
        <v>6.4799999999999969E-2</v>
      </c>
    </row>
    <row r="21" spans="1:20" x14ac:dyDescent="0.25">
      <c r="A21">
        <v>20</v>
      </c>
      <c r="B21">
        <v>113</v>
      </c>
      <c r="C21" s="2">
        <v>6570</v>
      </c>
      <c r="D21" s="2">
        <v>9000</v>
      </c>
      <c r="E21" s="3">
        <f>(C21-$Q$16)/($Q$17-$Q$16)</f>
        <v>9.5000000000000001E-2</v>
      </c>
      <c r="F21" s="3">
        <f>(D21-$Q$16)/($Q$17-$Q$16)</f>
        <v>0.5</v>
      </c>
      <c r="G21" t="str">
        <f t="shared" si="0"/>
        <v>BAIXA</v>
      </c>
      <c r="H21">
        <f t="shared" si="1"/>
        <v>113</v>
      </c>
      <c r="I21">
        <f t="shared" si="2"/>
        <v>0</v>
      </c>
      <c r="L21">
        <f t="shared" si="3"/>
        <v>113</v>
      </c>
      <c r="M21">
        <f t="shared" si="4"/>
        <v>0</v>
      </c>
      <c r="N21">
        <f t="shared" si="5"/>
        <v>-0.12050000000000005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A515-CD23-4B6A-A79F-AD8FE85523A2}">
  <dimension ref="A1:E21"/>
  <sheetViews>
    <sheetView zoomScale="140" zoomScaleNormal="140" workbookViewId="0">
      <selection activeCell="Q19" sqref="Q19"/>
    </sheetView>
  </sheetViews>
  <sheetFormatPr defaultRowHeight="15" x14ac:dyDescent="0.25"/>
  <sheetData>
    <row r="1" spans="1:5" x14ac:dyDescent="0.25">
      <c r="A1" t="s">
        <v>27</v>
      </c>
      <c r="B1" s="15" t="s">
        <v>26</v>
      </c>
      <c r="C1" t="s">
        <v>25</v>
      </c>
      <c r="D1" t="s">
        <v>24</v>
      </c>
      <c r="E1" s="6" t="s">
        <v>23</v>
      </c>
    </row>
    <row r="2" spans="1:5" x14ac:dyDescent="0.25">
      <c r="A2" s="16">
        <v>1</v>
      </c>
      <c r="B2" s="15">
        <v>0</v>
      </c>
      <c r="C2" s="14">
        <v>8.1</v>
      </c>
      <c r="D2" s="14">
        <v>0.13</v>
      </c>
      <c r="E2" s="13">
        <v>0.64</v>
      </c>
    </row>
    <row r="3" spans="1:5" x14ac:dyDescent="0.25">
      <c r="A3" s="12">
        <v>2</v>
      </c>
      <c r="B3" s="11">
        <v>0</v>
      </c>
      <c r="C3">
        <v>6.6</v>
      </c>
      <c r="D3">
        <v>0.1</v>
      </c>
      <c r="E3" s="10">
        <v>1.04</v>
      </c>
    </row>
    <row r="4" spans="1:5" x14ac:dyDescent="0.25">
      <c r="A4" s="12">
        <v>3</v>
      </c>
      <c r="B4" s="11">
        <v>0</v>
      </c>
      <c r="C4">
        <v>5.8</v>
      </c>
      <c r="D4">
        <v>0.11</v>
      </c>
      <c r="E4" s="10">
        <v>0.66</v>
      </c>
    </row>
    <row r="5" spans="1:5" x14ac:dyDescent="0.25">
      <c r="A5" s="12">
        <v>4</v>
      </c>
      <c r="B5" s="11">
        <v>0</v>
      </c>
      <c r="C5">
        <v>12.3</v>
      </c>
      <c r="D5">
        <v>0.09</v>
      </c>
      <c r="E5" s="10">
        <v>0.8</v>
      </c>
    </row>
    <row r="6" spans="1:5" x14ac:dyDescent="0.25">
      <c r="A6" s="12">
        <v>5</v>
      </c>
      <c r="B6" s="11">
        <v>0</v>
      </c>
      <c r="C6">
        <v>4.5</v>
      </c>
      <c r="D6">
        <v>0.11</v>
      </c>
      <c r="E6" s="10">
        <v>0.69</v>
      </c>
    </row>
    <row r="7" spans="1:5" x14ac:dyDescent="0.25">
      <c r="A7" s="12">
        <v>6</v>
      </c>
      <c r="B7" s="11">
        <v>0</v>
      </c>
      <c r="C7">
        <v>9.1</v>
      </c>
      <c r="D7">
        <v>0.14000000000000001</v>
      </c>
      <c r="E7" s="10">
        <v>0.74</v>
      </c>
    </row>
    <row r="8" spans="1:5" x14ac:dyDescent="0.25">
      <c r="A8" s="12">
        <v>7</v>
      </c>
      <c r="B8" s="11">
        <v>0</v>
      </c>
      <c r="C8">
        <v>1.1000000000000001</v>
      </c>
      <c r="D8">
        <v>0.12</v>
      </c>
      <c r="E8" s="10">
        <v>0.63</v>
      </c>
    </row>
    <row r="9" spans="1:5" x14ac:dyDescent="0.25">
      <c r="A9" s="12">
        <v>8</v>
      </c>
      <c r="B9" s="11">
        <v>0</v>
      </c>
      <c r="C9">
        <v>8.9</v>
      </c>
      <c r="D9">
        <v>0.12</v>
      </c>
      <c r="E9" s="10">
        <v>0.75</v>
      </c>
    </row>
    <row r="10" spans="1:5" x14ac:dyDescent="0.25">
      <c r="A10" s="12">
        <v>9</v>
      </c>
      <c r="B10" s="11">
        <v>0</v>
      </c>
      <c r="C10">
        <v>0.7</v>
      </c>
      <c r="D10">
        <v>0.16</v>
      </c>
      <c r="E10" s="10">
        <v>0.56000000000000005</v>
      </c>
    </row>
    <row r="11" spans="1:5" x14ac:dyDescent="0.25">
      <c r="A11" s="9">
        <v>10</v>
      </c>
      <c r="B11" s="8">
        <v>0</v>
      </c>
      <c r="C11" s="7">
        <v>9.8000000000000007</v>
      </c>
      <c r="D11" s="7">
        <v>0.12</v>
      </c>
      <c r="E11" s="6">
        <v>0.65</v>
      </c>
    </row>
    <row r="12" spans="1:5" x14ac:dyDescent="0.25">
      <c r="A12" s="16">
        <v>11</v>
      </c>
      <c r="B12" s="15">
        <v>1</v>
      </c>
      <c r="C12" s="14">
        <v>7.3</v>
      </c>
      <c r="D12" s="14">
        <v>0.1</v>
      </c>
      <c r="E12" s="13">
        <v>0.55000000000000004</v>
      </c>
    </row>
    <row r="13" spans="1:5" x14ac:dyDescent="0.25">
      <c r="A13" s="12">
        <v>12</v>
      </c>
      <c r="B13" s="11">
        <v>1</v>
      </c>
      <c r="C13">
        <v>14</v>
      </c>
      <c r="D13">
        <v>0.08</v>
      </c>
      <c r="E13" s="10">
        <v>0.46</v>
      </c>
    </row>
    <row r="14" spans="1:5" x14ac:dyDescent="0.25">
      <c r="A14" s="12">
        <v>13</v>
      </c>
      <c r="B14" s="11">
        <v>1</v>
      </c>
      <c r="C14">
        <v>9.6</v>
      </c>
      <c r="D14">
        <v>0.1</v>
      </c>
      <c r="E14" s="10">
        <v>0.72</v>
      </c>
    </row>
    <row r="15" spans="1:5" x14ac:dyDescent="0.25">
      <c r="A15" s="12">
        <v>14</v>
      </c>
      <c r="B15" s="11">
        <v>1</v>
      </c>
      <c r="C15">
        <v>12.4</v>
      </c>
      <c r="D15">
        <v>0.08</v>
      </c>
      <c r="E15" s="10">
        <v>0.43</v>
      </c>
    </row>
    <row r="16" spans="1:5" x14ac:dyDescent="0.25">
      <c r="A16" s="12">
        <v>15</v>
      </c>
      <c r="B16" s="11">
        <v>1</v>
      </c>
      <c r="C16">
        <v>18.399999999999999</v>
      </c>
      <c r="D16">
        <v>7.0000000000000007E-2</v>
      </c>
      <c r="E16" s="10">
        <v>0.52</v>
      </c>
    </row>
    <row r="17" spans="1:5" x14ac:dyDescent="0.25">
      <c r="A17" s="12">
        <v>16</v>
      </c>
      <c r="B17" s="11">
        <v>1</v>
      </c>
      <c r="C17">
        <v>8</v>
      </c>
      <c r="D17">
        <v>0.08</v>
      </c>
      <c r="E17" s="10">
        <v>0.54</v>
      </c>
    </row>
    <row r="18" spans="1:5" x14ac:dyDescent="0.25">
      <c r="A18" s="12">
        <v>17</v>
      </c>
      <c r="B18" s="11">
        <v>1</v>
      </c>
      <c r="C18">
        <v>12.6</v>
      </c>
      <c r="D18">
        <v>0.09</v>
      </c>
      <c r="E18" s="10">
        <v>0.3</v>
      </c>
    </row>
    <row r="19" spans="1:5" x14ac:dyDescent="0.25">
      <c r="A19" s="12">
        <v>18</v>
      </c>
      <c r="B19" s="11">
        <v>1</v>
      </c>
      <c r="C19">
        <v>9.8000000000000007</v>
      </c>
      <c r="D19">
        <v>7.0000000000000007E-2</v>
      </c>
      <c r="E19" s="10">
        <v>0.67</v>
      </c>
    </row>
    <row r="20" spans="1:5" x14ac:dyDescent="0.25">
      <c r="A20" s="12">
        <v>19</v>
      </c>
      <c r="B20" s="11">
        <v>1</v>
      </c>
      <c r="C20">
        <v>8.3000000000000007</v>
      </c>
      <c r="D20">
        <v>0.09</v>
      </c>
      <c r="E20" s="10">
        <v>0.51</v>
      </c>
    </row>
    <row r="21" spans="1:5" x14ac:dyDescent="0.25">
      <c r="A21" s="9">
        <v>20</v>
      </c>
      <c r="B21" s="8">
        <v>1</v>
      </c>
      <c r="C21" s="7">
        <v>20.6</v>
      </c>
      <c r="D21" s="7">
        <v>0.13</v>
      </c>
      <c r="E21" s="6">
        <v>0.79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6902-99D9-4FE6-8F67-700FE86C7F3E}">
  <dimension ref="A1:C24"/>
  <sheetViews>
    <sheetView zoomScale="180" zoomScaleNormal="180" workbookViewId="0">
      <selection activeCell="A20" sqref="A20"/>
    </sheetView>
  </sheetViews>
  <sheetFormatPr defaultRowHeight="15" x14ac:dyDescent="0.25"/>
  <cols>
    <col min="2" max="2" width="11.85546875" customWidth="1"/>
  </cols>
  <sheetData>
    <row r="1" spans="1:3" x14ac:dyDescent="0.25">
      <c r="A1" s="1"/>
      <c r="B1">
        <v>110</v>
      </c>
      <c r="C1">
        <v>1000</v>
      </c>
    </row>
    <row r="2" spans="1:3" x14ac:dyDescent="0.25">
      <c r="A2" s="1"/>
      <c r="B2">
        <v>230</v>
      </c>
      <c r="C2">
        <v>20</v>
      </c>
    </row>
    <row r="3" spans="1:3" x14ac:dyDescent="0.25">
      <c r="A3" s="1"/>
      <c r="B3">
        <v>15</v>
      </c>
      <c r="C3">
        <v>500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1</v>
      </c>
      <c r="B5">
        <f ca="1">INT(RAND()*($B$2-$B$1)+$B$1)</f>
        <v>172</v>
      </c>
      <c r="C5" s="2">
        <f ca="1">INT(($C$1+$C$2*B5)+_xlfn.NORM.INV(RAND(),$C$1+$C$2*B5,$C$3))</f>
        <v>9138</v>
      </c>
    </row>
    <row r="6" spans="1:3" x14ac:dyDescent="0.25">
      <c r="A6">
        <v>2</v>
      </c>
      <c r="B6">
        <f t="shared" ref="B6:B24" ca="1" si="0">INT(RAND()*($B$2-$B$1)+$B$1)</f>
        <v>215</v>
      </c>
      <c r="C6" s="2">
        <f t="shared" ref="C6:C24" ca="1" si="1">INT(($C$1+$C$2*B6)+_xlfn.NORM.INV(RAND(),$C$1+$C$2*B6,$C$3))</f>
        <v>9801</v>
      </c>
    </row>
    <row r="7" spans="1:3" x14ac:dyDescent="0.25">
      <c r="A7">
        <v>3</v>
      </c>
      <c r="B7">
        <f t="shared" ca="1" si="0"/>
        <v>213</v>
      </c>
      <c r="C7" s="2">
        <f t="shared" ca="1" si="1"/>
        <v>10296</v>
      </c>
    </row>
    <row r="8" spans="1:3" x14ac:dyDescent="0.25">
      <c r="A8">
        <v>4</v>
      </c>
      <c r="B8">
        <f t="shared" ca="1" si="0"/>
        <v>139</v>
      </c>
      <c r="C8" s="2">
        <f t="shared" ca="1" si="1"/>
        <v>7846</v>
      </c>
    </row>
    <row r="9" spans="1:3" x14ac:dyDescent="0.25">
      <c r="A9">
        <v>5</v>
      </c>
      <c r="B9">
        <f t="shared" ca="1" si="0"/>
        <v>225</v>
      </c>
      <c r="C9" s="2">
        <f t="shared" ca="1" si="1"/>
        <v>11835</v>
      </c>
    </row>
    <row r="10" spans="1:3" x14ac:dyDescent="0.25">
      <c r="A10">
        <v>6</v>
      </c>
      <c r="B10">
        <f t="shared" ca="1" si="0"/>
        <v>134</v>
      </c>
      <c r="C10" s="2">
        <f t="shared" ca="1" si="1"/>
        <v>6373</v>
      </c>
    </row>
    <row r="11" spans="1:3" x14ac:dyDescent="0.25">
      <c r="A11">
        <v>7</v>
      </c>
      <c r="B11">
        <f t="shared" ca="1" si="0"/>
        <v>206</v>
      </c>
      <c r="C11" s="2">
        <f t="shared" ca="1" si="1"/>
        <v>9771</v>
      </c>
    </row>
    <row r="12" spans="1:3" x14ac:dyDescent="0.25">
      <c r="A12">
        <v>8</v>
      </c>
      <c r="B12">
        <f t="shared" ca="1" si="0"/>
        <v>224</v>
      </c>
      <c r="C12" s="2">
        <f t="shared" ca="1" si="1"/>
        <v>11775</v>
      </c>
    </row>
    <row r="13" spans="1:3" x14ac:dyDescent="0.25">
      <c r="A13">
        <v>9</v>
      </c>
      <c r="B13">
        <f t="shared" ca="1" si="0"/>
        <v>202</v>
      </c>
      <c r="C13" s="2">
        <f t="shared" ca="1" si="1"/>
        <v>10788</v>
      </c>
    </row>
    <row r="14" spans="1:3" x14ac:dyDescent="0.25">
      <c r="A14">
        <v>10</v>
      </c>
      <c r="B14">
        <f t="shared" ca="1" si="0"/>
        <v>207</v>
      </c>
      <c r="C14" s="2">
        <f t="shared" ca="1" si="1"/>
        <v>10874</v>
      </c>
    </row>
    <row r="15" spans="1:3" x14ac:dyDescent="0.25">
      <c r="A15">
        <v>11</v>
      </c>
      <c r="B15">
        <f t="shared" ca="1" si="0"/>
        <v>220</v>
      </c>
      <c r="C15" s="2">
        <f t="shared" ca="1" si="1"/>
        <v>11143</v>
      </c>
    </row>
    <row r="16" spans="1:3" x14ac:dyDescent="0.25">
      <c r="A16">
        <v>12</v>
      </c>
      <c r="B16">
        <f t="shared" ca="1" si="0"/>
        <v>110</v>
      </c>
      <c r="C16" s="2">
        <f t="shared" ca="1" si="1"/>
        <v>6519</v>
      </c>
    </row>
    <row r="17" spans="1:3" x14ac:dyDescent="0.25">
      <c r="A17">
        <v>13</v>
      </c>
      <c r="B17">
        <f t="shared" ca="1" si="0"/>
        <v>144</v>
      </c>
      <c r="C17" s="2">
        <f t="shared" ca="1" si="1"/>
        <v>7811</v>
      </c>
    </row>
    <row r="18" spans="1:3" x14ac:dyDescent="0.25">
      <c r="A18">
        <v>14</v>
      </c>
      <c r="B18">
        <f t="shared" ca="1" si="0"/>
        <v>121</v>
      </c>
      <c r="C18" s="2">
        <f t="shared" ca="1" si="1"/>
        <v>7013</v>
      </c>
    </row>
    <row r="19" spans="1:3" x14ac:dyDescent="0.25">
      <c r="A19">
        <v>15</v>
      </c>
      <c r="B19">
        <f t="shared" ca="1" si="0"/>
        <v>193</v>
      </c>
      <c r="C19" s="2">
        <f t="shared" ca="1" si="1"/>
        <v>8710</v>
      </c>
    </row>
    <row r="20" spans="1:3" x14ac:dyDescent="0.25">
      <c r="A20">
        <v>16</v>
      </c>
      <c r="B20">
        <f t="shared" ca="1" si="0"/>
        <v>144</v>
      </c>
      <c r="C20" s="2">
        <f t="shared" ca="1" si="1"/>
        <v>7566</v>
      </c>
    </row>
    <row r="21" spans="1:3" x14ac:dyDescent="0.25">
      <c r="A21">
        <v>17</v>
      </c>
      <c r="B21">
        <f t="shared" ca="1" si="0"/>
        <v>161</v>
      </c>
      <c r="C21" s="2">
        <f t="shared" ca="1" si="1"/>
        <v>8661</v>
      </c>
    </row>
    <row r="22" spans="1:3" x14ac:dyDescent="0.25">
      <c r="A22">
        <v>18</v>
      </c>
      <c r="B22">
        <f t="shared" ca="1" si="0"/>
        <v>219</v>
      </c>
      <c r="C22" s="2">
        <f t="shared" ca="1" si="1"/>
        <v>10586</v>
      </c>
    </row>
    <row r="23" spans="1:3" x14ac:dyDescent="0.25">
      <c r="A23">
        <v>19</v>
      </c>
      <c r="B23">
        <f t="shared" ca="1" si="0"/>
        <v>196</v>
      </c>
      <c r="C23" s="2">
        <f t="shared" ca="1" si="1"/>
        <v>9062</v>
      </c>
    </row>
    <row r="24" spans="1:3" x14ac:dyDescent="0.25">
      <c r="A24">
        <v>20</v>
      </c>
      <c r="B24">
        <f t="shared" ca="1" si="0"/>
        <v>225</v>
      </c>
      <c r="C24" s="2">
        <f t="shared" ca="1" si="1"/>
        <v>10561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0F6B-124B-4E83-91B7-8C3E96BAFC26}">
  <dimension ref="A1:C21"/>
  <sheetViews>
    <sheetView zoomScale="170" zoomScaleNormal="170" workbookViewId="0">
      <selection activeCell="C12" sqref="C12"/>
    </sheetView>
  </sheetViews>
  <sheetFormatPr defaultRowHeight="15" x14ac:dyDescent="0.25"/>
  <cols>
    <col min="2" max="2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149</v>
      </c>
      <c r="C2" s="2">
        <v>7531</v>
      </c>
    </row>
    <row r="3" spans="1:3" x14ac:dyDescent="0.25">
      <c r="A3">
        <v>2</v>
      </c>
      <c r="B3">
        <v>143</v>
      </c>
      <c r="C3" s="2">
        <v>7188</v>
      </c>
    </row>
    <row r="4" spans="1:3" x14ac:dyDescent="0.25">
      <c r="A4">
        <v>3</v>
      </c>
      <c r="B4">
        <v>118</v>
      </c>
      <c r="C4" s="2">
        <v>6705</v>
      </c>
    </row>
    <row r="5" spans="1:3" x14ac:dyDescent="0.25">
      <c r="A5">
        <v>4</v>
      </c>
      <c r="B5">
        <v>126</v>
      </c>
      <c r="C5" s="2">
        <v>7864</v>
      </c>
    </row>
    <row r="6" spans="1:3" x14ac:dyDescent="0.25">
      <c r="A6">
        <v>5</v>
      </c>
      <c r="B6">
        <v>177</v>
      </c>
      <c r="C6" s="2">
        <v>9747</v>
      </c>
    </row>
    <row r="7" spans="1:3" x14ac:dyDescent="0.25">
      <c r="A7">
        <v>6</v>
      </c>
      <c r="B7">
        <v>168</v>
      </c>
      <c r="C7" s="2">
        <v>8844</v>
      </c>
    </row>
    <row r="8" spans="1:3" x14ac:dyDescent="0.25">
      <c r="A8">
        <v>7</v>
      </c>
      <c r="B8">
        <v>157</v>
      </c>
      <c r="C8" s="2">
        <v>7453</v>
      </c>
    </row>
    <row r="9" spans="1:3" x14ac:dyDescent="0.25">
      <c r="A9">
        <v>8</v>
      </c>
      <c r="B9">
        <v>168</v>
      </c>
      <c r="C9" s="2">
        <v>8356</v>
      </c>
    </row>
    <row r="10" spans="1:3" x14ac:dyDescent="0.25">
      <c r="A10">
        <v>9</v>
      </c>
      <c r="B10">
        <v>124</v>
      </c>
      <c r="C10" s="2">
        <v>6903</v>
      </c>
    </row>
    <row r="11" spans="1:3" x14ac:dyDescent="0.25">
      <c r="A11">
        <v>10</v>
      </c>
      <c r="B11">
        <v>169</v>
      </c>
      <c r="C11" s="2">
        <v>9003</v>
      </c>
    </row>
    <row r="12" spans="1:3" x14ac:dyDescent="0.25">
      <c r="A12">
        <v>11</v>
      </c>
      <c r="B12">
        <v>190</v>
      </c>
      <c r="C12" s="2">
        <v>10031</v>
      </c>
    </row>
    <row r="13" spans="1:3" x14ac:dyDescent="0.25">
      <c r="A13">
        <v>12</v>
      </c>
      <c r="B13">
        <v>226</v>
      </c>
      <c r="C13" s="2">
        <v>11582</v>
      </c>
    </row>
    <row r="14" spans="1:3" x14ac:dyDescent="0.25">
      <c r="A14">
        <v>13</v>
      </c>
      <c r="B14">
        <v>214</v>
      </c>
      <c r="C14" s="2">
        <v>10958</v>
      </c>
    </row>
    <row r="15" spans="1:3" x14ac:dyDescent="0.25">
      <c r="A15">
        <v>14</v>
      </c>
      <c r="B15">
        <v>176</v>
      </c>
      <c r="C15" s="2">
        <v>8974</v>
      </c>
    </row>
    <row r="16" spans="1:3" x14ac:dyDescent="0.25">
      <c r="A16">
        <v>15</v>
      </c>
      <c r="B16">
        <v>149</v>
      </c>
      <c r="C16" s="2">
        <v>9065</v>
      </c>
    </row>
    <row r="17" spans="1:3" x14ac:dyDescent="0.25">
      <c r="A17">
        <v>16</v>
      </c>
      <c r="B17">
        <v>200</v>
      </c>
      <c r="C17" s="2">
        <v>10118</v>
      </c>
    </row>
    <row r="18" spans="1:3" x14ac:dyDescent="0.25">
      <c r="A18">
        <v>17</v>
      </c>
      <c r="B18">
        <v>223</v>
      </c>
      <c r="C18" s="2">
        <v>10595</v>
      </c>
    </row>
    <row r="19" spans="1:3" x14ac:dyDescent="0.25">
      <c r="A19">
        <v>18</v>
      </c>
      <c r="B19">
        <v>199</v>
      </c>
      <c r="C19" s="2">
        <v>10257</v>
      </c>
    </row>
    <row r="20" spans="1:3" x14ac:dyDescent="0.25">
      <c r="A20">
        <v>19</v>
      </c>
      <c r="B20">
        <v>126</v>
      </c>
      <c r="C20" s="2">
        <v>7048</v>
      </c>
    </row>
    <row r="21" spans="1:3" x14ac:dyDescent="0.25">
      <c r="A21">
        <v>20</v>
      </c>
      <c r="B21">
        <v>113</v>
      </c>
      <c r="C21" s="2">
        <v>6570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CE5-E70E-4D2A-9A7B-F3C9030F3542}">
  <dimension ref="A1:C21"/>
  <sheetViews>
    <sheetView zoomScale="170" zoomScaleNormal="170" workbookViewId="0">
      <selection activeCell="E5" sqref="E5"/>
    </sheetView>
  </sheetViews>
  <sheetFormatPr defaultRowHeight="15" x14ac:dyDescent="0.25"/>
  <cols>
    <col min="2" max="2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149</v>
      </c>
      <c r="C2" s="2">
        <v>7531</v>
      </c>
    </row>
    <row r="3" spans="1:3" x14ac:dyDescent="0.25">
      <c r="A3">
        <v>2</v>
      </c>
      <c r="B3">
        <v>143</v>
      </c>
      <c r="C3" s="2">
        <v>7188</v>
      </c>
    </row>
    <row r="4" spans="1:3" x14ac:dyDescent="0.25">
      <c r="A4">
        <v>3</v>
      </c>
      <c r="B4">
        <v>118</v>
      </c>
      <c r="C4" s="2">
        <v>6705</v>
      </c>
    </row>
    <row r="5" spans="1:3" x14ac:dyDescent="0.25">
      <c r="A5">
        <v>4</v>
      </c>
      <c r="B5">
        <v>126</v>
      </c>
      <c r="C5" s="2">
        <v>7864</v>
      </c>
    </row>
    <row r="6" spans="1:3" x14ac:dyDescent="0.25">
      <c r="A6">
        <v>5</v>
      </c>
      <c r="B6">
        <v>177</v>
      </c>
      <c r="C6" s="2">
        <v>9747</v>
      </c>
    </row>
    <row r="7" spans="1:3" x14ac:dyDescent="0.25">
      <c r="A7">
        <v>6</v>
      </c>
      <c r="B7">
        <v>168</v>
      </c>
      <c r="C7" s="2">
        <v>8844</v>
      </c>
    </row>
    <row r="8" spans="1:3" x14ac:dyDescent="0.25">
      <c r="A8">
        <v>7</v>
      </c>
      <c r="B8">
        <v>157</v>
      </c>
      <c r="C8" s="2">
        <v>7453</v>
      </c>
    </row>
    <row r="9" spans="1:3" x14ac:dyDescent="0.25">
      <c r="A9">
        <v>8</v>
      </c>
      <c r="B9">
        <v>168</v>
      </c>
      <c r="C9" s="2">
        <v>8356</v>
      </c>
    </row>
    <row r="10" spans="1:3" x14ac:dyDescent="0.25">
      <c r="A10">
        <v>9</v>
      </c>
      <c r="B10">
        <v>124</v>
      </c>
      <c r="C10" s="2">
        <v>6903</v>
      </c>
    </row>
    <row r="11" spans="1:3" x14ac:dyDescent="0.25">
      <c r="A11">
        <v>10</v>
      </c>
      <c r="B11">
        <v>169</v>
      </c>
      <c r="C11" s="2">
        <v>9003</v>
      </c>
    </row>
    <row r="12" spans="1:3" x14ac:dyDescent="0.25">
      <c r="A12">
        <v>11</v>
      </c>
      <c r="B12">
        <v>190</v>
      </c>
      <c r="C12" s="2">
        <v>10031</v>
      </c>
    </row>
    <row r="13" spans="1:3" x14ac:dyDescent="0.25">
      <c r="A13">
        <v>12</v>
      </c>
      <c r="B13">
        <v>226</v>
      </c>
      <c r="C13" s="2">
        <v>11582</v>
      </c>
    </row>
    <row r="14" spans="1:3" x14ac:dyDescent="0.25">
      <c r="A14">
        <v>13</v>
      </c>
      <c r="B14">
        <v>214</v>
      </c>
      <c r="C14" s="2">
        <v>10958</v>
      </c>
    </row>
    <row r="15" spans="1:3" x14ac:dyDescent="0.25">
      <c r="A15">
        <v>14</v>
      </c>
      <c r="B15">
        <v>176</v>
      </c>
      <c r="C15" s="2">
        <v>8974</v>
      </c>
    </row>
    <row r="16" spans="1:3" x14ac:dyDescent="0.25">
      <c r="A16">
        <v>15</v>
      </c>
      <c r="B16">
        <v>149</v>
      </c>
      <c r="C16" s="2">
        <v>9065</v>
      </c>
    </row>
    <row r="17" spans="1:3" x14ac:dyDescent="0.25">
      <c r="A17">
        <v>16</v>
      </c>
      <c r="B17">
        <v>200</v>
      </c>
      <c r="C17" s="2">
        <v>10118</v>
      </c>
    </row>
    <row r="18" spans="1:3" x14ac:dyDescent="0.25">
      <c r="A18">
        <v>17</v>
      </c>
      <c r="B18">
        <v>223</v>
      </c>
      <c r="C18" s="2">
        <v>10595</v>
      </c>
    </row>
    <row r="19" spans="1:3" x14ac:dyDescent="0.25">
      <c r="A19">
        <v>18</v>
      </c>
      <c r="B19">
        <v>199</v>
      </c>
      <c r="C19" s="2">
        <v>10257</v>
      </c>
    </row>
    <row r="20" spans="1:3" x14ac:dyDescent="0.25">
      <c r="A20">
        <v>19</v>
      </c>
      <c r="B20">
        <v>126</v>
      </c>
      <c r="C20" s="2">
        <v>7048</v>
      </c>
    </row>
    <row r="21" spans="1:3" x14ac:dyDescent="0.25">
      <c r="A21">
        <v>20</v>
      </c>
      <c r="B21">
        <v>113</v>
      </c>
      <c r="C21" s="2">
        <v>6570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BF0A-145A-4B10-815F-119E8FE973C9}">
  <dimension ref="A1:N21"/>
  <sheetViews>
    <sheetView zoomScale="170" zoomScaleNormal="170" workbookViewId="0">
      <selection activeCell="M16" sqref="M16:N17"/>
    </sheetView>
  </sheetViews>
  <sheetFormatPr defaultRowHeight="15" x14ac:dyDescent="0.25"/>
  <cols>
    <col min="2" max="2" width="11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</row>
    <row r="2" spans="1:14" x14ac:dyDescent="0.25">
      <c r="A2">
        <v>1</v>
      </c>
      <c r="B2">
        <v>149</v>
      </c>
      <c r="C2" s="2">
        <v>7531</v>
      </c>
      <c r="D2" s="2">
        <v>9000</v>
      </c>
    </row>
    <row r="3" spans="1:14" x14ac:dyDescent="0.25">
      <c r="A3">
        <v>2</v>
      </c>
      <c r="B3">
        <v>143</v>
      </c>
      <c r="C3" s="2">
        <v>7188</v>
      </c>
      <c r="D3" s="2">
        <v>9000</v>
      </c>
    </row>
    <row r="4" spans="1:14" x14ac:dyDescent="0.25">
      <c r="A4">
        <v>3</v>
      </c>
      <c r="B4">
        <v>118</v>
      </c>
      <c r="C4" s="2">
        <v>6705</v>
      </c>
      <c r="D4" s="2">
        <v>9000</v>
      </c>
    </row>
    <row r="5" spans="1:14" x14ac:dyDescent="0.25">
      <c r="A5">
        <v>4</v>
      </c>
      <c r="B5">
        <v>126</v>
      </c>
      <c r="C5" s="2">
        <v>7864</v>
      </c>
      <c r="D5" s="2">
        <v>9000</v>
      </c>
    </row>
    <row r="6" spans="1:14" x14ac:dyDescent="0.25">
      <c r="A6">
        <v>5</v>
      </c>
      <c r="B6">
        <v>177</v>
      </c>
      <c r="C6" s="2">
        <v>9747</v>
      </c>
      <c r="D6" s="2">
        <v>9000</v>
      </c>
    </row>
    <row r="7" spans="1:14" x14ac:dyDescent="0.25">
      <c r="A7">
        <v>6</v>
      </c>
      <c r="B7">
        <v>168</v>
      </c>
      <c r="C7" s="2">
        <v>8844</v>
      </c>
      <c r="D7" s="2">
        <v>9000</v>
      </c>
    </row>
    <row r="8" spans="1:14" x14ac:dyDescent="0.25">
      <c r="A8">
        <v>7</v>
      </c>
      <c r="B8">
        <v>157</v>
      </c>
      <c r="C8" s="2">
        <v>7453</v>
      </c>
      <c r="D8" s="2">
        <v>9000</v>
      </c>
    </row>
    <row r="9" spans="1:14" x14ac:dyDescent="0.25">
      <c r="A9">
        <v>8</v>
      </c>
      <c r="B9">
        <v>168</v>
      </c>
      <c r="C9" s="2">
        <v>8356</v>
      </c>
      <c r="D9" s="2">
        <v>9000</v>
      </c>
    </row>
    <row r="10" spans="1:14" x14ac:dyDescent="0.25">
      <c r="A10">
        <v>9</v>
      </c>
      <c r="B10">
        <v>124</v>
      </c>
      <c r="C10" s="2">
        <v>6903</v>
      </c>
      <c r="D10" s="2">
        <v>9000</v>
      </c>
    </row>
    <row r="11" spans="1:14" x14ac:dyDescent="0.25">
      <c r="A11">
        <v>10</v>
      </c>
      <c r="B11">
        <v>169</v>
      </c>
      <c r="C11" s="2">
        <v>9003</v>
      </c>
      <c r="D11" s="2">
        <v>9000</v>
      </c>
    </row>
    <row r="12" spans="1:14" x14ac:dyDescent="0.25">
      <c r="A12">
        <v>11</v>
      </c>
      <c r="B12">
        <v>190</v>
      </c>
      <c r="C12" s="2">
        <v>10031</v>
      </c>
      <c r="D12" s="2">
        <v>9000</v>
      </c>
    </row>
    <row r="13" spans="1:14" x14ac:dyDescent="0.25">
      <c r="A13">
        <v>12</v>
      </c>
      <c r="B13">
        <v>226</v>
      </c>
      <c r="C13" s="2">
        <v>11582</v>
      </c>
      <c r="D13" s="2">
        <v>9000</v>
      </c>
    </row>
    <row r="14" spans="1:14" x14ac:dyDescent="0.25">
      <c r="A14">
        <v>13</v>
      </c>
      <c r="B14">
        <v>214</v>
      </c>
      <c r="C14" s="2">
        <v>10958</v>
      </c>
      <c r="D14" s="2">
        <v>9000</v>
      </c>
    </row>
    <row r="15" spans="1:14" x14ac:dyDescent="0.25">
      <c r="A15">
        <v>14</v>
      </c>
      <c r="B15">
        <v>176</v>
      </c>
      <c r="C15" s="2">
        <v>8974</v>
      </c>
      <c r="D15" s="2">
        <v>9000</v>
      </c>
    </row>
    <row r="16" spans="1:14" x14ac:dyDescent="0.25">
      <c r="A16">
        <v>15</v>
      </c>
      <c r="B16">
        <v>149</v>
      </c>
      <c r="C16" s="2">
        <v>9065</v>
      </c>
      <c r="D16" s="2">
        <v>9000</v>
      </c>
      <c r="M16">
        <v>170</v>
      </c>
      <c r="N16">
        <v>6000</v>
      </c>
    </row>
    <row r="17" spans="1:14" x14ac:dyDescent="0.25">
      <c r="A17">
        <v>16</v>
      </c>
      <c r="B17">
        <v>200</v>
      </c>
      <c r="C17" s="2">
        <v>10118</v>
      </c>
      <c r="D17" s="2">
        <v>9000</v>
      </c>
      <c r="M17">
        <v>170</v>
      </c>
      <c r="N17">
        <v>12000</v>
      </c>
    </row>
    <row r="18" spans="1:14" x14ac:dyDescent="0.25">
      <c r="A18">
        <v>17</v>
      </c>
      <c r="B18">
        <v>223</v>
      </c>
      <c r="C18" s="2">
        <v>10595</v>
      </c>
      <c r="D18" s="2">
        <v>9000</v>
      </c>
    </row>
    <row r="19" spans="1:14" x14ac:dyDescent="0.25">
      <c r="A19">
        <v>18</v>
      </c>
      <c r="B19">
        <v>199</v>
      </c>
      <c r="C19" s="2">
        <v>10257</v>
      </c>
      <c r="D19" s="2">
        <v>9000</v>
      </c>
    </row>
    <row r="20" spans="1:14" x14ac:dyDescent="0.25">
      <c r="A20">
        <v>19</v>
      </c>
      <c r="B20">
        <v>126</v>
      </c>
      <c r="C20" s="2">
        <v>7048</v>
      </c>
      <c r="D20" s="2">
        <v>9000</v>
      </c>
    </row>
    <row r="21" spans="1:14" x14ac:dyDescent="0.25">
      <c r="A21">
        <v>20</v>
      </c>
      <c r="B21">
        <v>113</v>
      </c>
      <c r="C21" s="2">
        <v>6570</v>
      </c>
      <c r="D21" s="2">
        <v>9000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323D-0154-4F2D-83CA-49367384C9C6}">
  <dimension ref="A1:N21"/>
  <sheetViews>
    <sheetView zoomScale="170" zoomScaleNormal="170" workbookViewId="0">
      <selection activeCell="J19" sqref="J19"/>
    </sheetView>
  </sheetViews>
  <sheetFormatPr defaultRowHeight="15" x14ac:dyDescent="0.25"/>
  <cols>
    <col min="2" max="2" width="11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</row>
    <row r="2" spans="1:14" x14ac:dyDescent="0.25">
      <c r="A2">
        <v>1</v>
      </c>
      <c r="B2">
        <v>149</v>
      </c>
      <c r="C2" s="2">
        <v>7531</v>
      </c>
      <c r="D2" s="2">
        <v>9000</v>
      </c>
      <c r="E2" s="3">
        <f>(C2-$J$16)/($J$17-$J$16)</f>
        <v>0.25516666666666665</v>
      </c>
      <c r="F2" s="3">
        <f>(D2-$J$16)/($J$17-$J$16)</f>
        <v>0.5</v>
      </c>
    </row>
    <row r="3" spans="1:14" x14ac:dyDescent="0.25">
      <c r="A3">
        <v>2</v>
      </c>
      <c r="B3">
        <v>143</v>
      </c>
      <c r="C3" s="2">
        <v>7188</v>
      </c>
      <c r="D3" s="2">
        <v>9000</v>
      </c>
      <c r="E3" s="3">
        <f t="shared" ref="E3:E21" si="0">(C3-$J$16)/($J$17-$J$16)</f>
        <v>0.19800000000000001</v>
      </c>
      <c r="F3" s="3">
        <f t="shared" ref="F3:F21" si="1">(D3-$J$16)/($J$17-$J$16)</f>
        <v>0.5</v>
      </c>
    </row>
    <row r="4" spans="1:14" x14ac:dyDescent="0.25">
      <c r="A4">
        <v>3</v>
      </c>
      <c r="B4">
        <v>118</v>
      </c>
      <c r="C4" s="2">
        <v>6705</v>
      </c>
      <c r="D4" s="2">
        <v>9000</v>
      </c>
      <c r="E4" s="3">
        <f t="shared" si="0"/>
        <v>0.11749999999999999</v>
      </c>
      <c r="F4" s="3">
        <f t="shared" si="1"/>
        <v>0.5</v>
      </c>
    </row>
    <row r="5" spans="1:14" x14ac:dyDescent="0.25">
      <c r="A5">
        <v>4</v>
      </c>
      <c r="B5">
        <v>126</v>
      </c>
      <c r="C5" s="2">
        <v>7864</v>
      </c>
      <c r="D5" s="2">
        <v>9000</v>
      </c>
      <c r="E5" s="3">
        <f t="shared" si="0"/>
        <v>0.31066666666666665</v>
      </c>
      <c r="F5" s="3">
        <f t="shared" si="1"/>
        <v>0.5</v>
      </c>
    </row>
    <row r="6" spans="1:14" x14ac:dyDescent="0.25">
      <c r="A6">
        <v>5</v>
      </c>
      <c r="B6">
        <v>177</v>
      </c>
      <c r="C6" s="2">
        <v>9747</v>
      </c>
      <c r="D6" s="2">
        <v>9000</v>
      </c>
      <c r="E6" s="3">
        <f t="shared" si="0"/>
        <v>0.62450000000000006</v>
      </c>
      <c r="F6" s="3">
        <f t="shared" si="1"/>
        <v>0.5</v>
      </c>
    </row>
    <row r="7" spans="1:14" x14ac:dyDescent="0.25">
      <c r="A7">
        <v>6</v>
      </c>
      <c r="B7">
        <v>168</v>
      </c>
      <c r="C7" s="2">
        <v>8844</v>
      </c>
      <c r="D7" s="2">
        <v>9000</v>
      </c>
      <c r="E7" s="3">
        <f t="shared" si="0"/>
        <v>0.47399999999999998</v>
      </c>
      <c r="F7" s="3">
        <f t="shared" si="1"/>
        <v>0.5</v>
      </c>
    </row>
    <row r="8" spans="1:14" x14ac:dyDescent="0.25">
      <c r="A8">
        <v>7</v>
      </c>
      <c r="B8">
        <v>157</v>
      </c>
      <c r="C8" s="2">
        <v>7453</v>
      </c>
      <c r="D8" s="2">
        <v>9000</v>
      </c>
      <c r="E8" s="3">
        <f t="shared" si="0"/>
        <v>0.24216666666666667</v>
      </c>
      <c r="F8" s="3">
        <f t="shared" si="1"/>
        <v>0.5</v>
      </c>
    </row>
    <row r="9" spans="1:14" x14ac:dyDescent="0.25">
      <c r="A9">
        <v>8</v>
      </c>
      <c r="B9">
        <v>168</v>
      </c>
      <c r="C9" s="2">
        <v>8356</v>
      </c>
      <c r="D9" s="2">
        <v>9000</v>
      </c>
      <c r="E9" s="3">
        <f t="shared" si="0"/>
        <v>0.39266666666666666</v>
      </c>
      <c r="F9" s="3">
        <f t="shared" si="1"/>
        <v>0.5</v>
      </c>
    </row>
    <row r="10" spans="1:14" x14ac:dyDescent="0.25">
      <c r="A10">
        <v>9</v>
      </c>
      <c r="B10">
        <v>124</v>
      </c>
      <c r="C10" s="2">
        <v>6903</v>
      </c>
      <c r="D10" s="2">
        <v>9000</v>
      </c>
      <c r="E10" s="3">
        <f t="shared" si="0"/>
        <v>0.15049999999999999</v>
      </c>
      <c r="F10" s="3">
        <f t="shared" si="1"/>
        <v>0.5</v>
      </c>
    </row>
    <row r="11" spans="1:14" x14ac:dyDescent="0.25">
      <c r="A11">
        <v>10</v>
      </c>
      <c r="B11">
        <v>169</v>
      </c>
      <c r="C11" s="2">
        <v>9003</v>
      </c>
      <c r="D11" s="2">
        <v>9000</v>
      </c>
      <c r="E11" s="3">
        <f t="shared" si="0"/>
        <v>0.50049999999999994</v>
      </c>
      <c r="F11" s="3">
        <f t="shared" si="1"/>
        <v>0.5</v>
      </c>
    </row>
    <row r="12" spans="1:14" x14ac:dyDescent="0.25">
      <c r="A12">
        <v>11</v>
      </c>
      <c r="B12">
        <v>190</v>
      </c>
      <c r="C12" s="2">
        <v>10031</v>
      </c>
      <c r="D12" s="2">
        <v>9000</v>
      </c>
      <c r="E12" s="3">
        <f t="shared" si="0"/>
        <v>0.67183333333333328</v>
      </c>
      <c r="F12" s="3">
        <f t="shared" si="1"/>
        <v>0.5</v>
      </c>
    </row>
    <row r="13" spans="1:14" x14ac:dyDescent="0.25">
      <c r="A13">
        <v>12</v>
      </c>
      <c r="B13">
        <v>226</v>
      </c>
      <c r="C13" s="2">
        <v>11582</v>
      </c>
      <c r="D13" s="2">
        <v>9000</v>
      </c>
      <c r="E13" s="3">
        <f t="shared" si="0"/>
        <v>0.93033333333333335</v>
      </c>
      <c r="F13" s="3">
        <f t="shared" si="1"/>
        <v>0.5</v>
      </c>
    </row>
    <row r="14" spans="1:14" x14ac:dyDescent="0.25">
      <c r="A14">
        <v>13</v>
      </c>
      <c r="B14">
        <v>214</v>
      </c>
      <c r="C14" s="2">
        <v>10958</v>
      </c>
      <c r="D14" s="2">
        <v>9000</v>
      </c>
      <c r="E14" s="3">
        <f t="shared" si="0"/>
        <v>0.82633333333333336</v>
      </c>
      <c r="F14" s="3">
        <f t="shared" si="1"/>
        <v>0.5</v>
      </c>
    </row>
    <row r="15" spans="1:14" x14ac:dyDescent="0.25">
      <c r="A15">
        <v>14</v>
      </c>
      <c r="B15">
        <v>176</v>
      </c>
      <c r="C15" s="2">
        <v>8974</v>
      </c>
      <c r="D15" s="2">
        <v>9000</v>
      </c>
      <c r="E15" s="3">
        <f t="shared" si="0"/>
        <v>0.49566666666666664</v>
      </c>
      <c r="F15" s="3">
        <f t="shared" si="1"/>
        <v>0.5</v>
      </c>
    </row>
    <row r="16" spans="1:14" x14ac:dyDescent="0.25">
      <c r="A16">
        <v>15</v>
      </c>
      <c r="B16">
        <v>149</v>
      </c>
      <c r="C16" s="2">
        <v>9065</v>
      </c>
      <c r="D16" s="2">
        <v>9000</v>
      </c>
      <c r="E16" s="3">
        <f t="shared" si="0"/>
        <v>0.51083333333333336</v>
      </c>
      <c r="F16" s="3">
        <f t="shared" si="1"/>
        <v>0.5</v>
      </c>
      <c r="I16" t="s">
        <v>5</v>
      </c>
      <c r="J16">
        <v>6000</v>
      </c>
      <c r="M16">
        <v>170</v>
      </c>
      <c r="N16">
        <v>0</v>
      </c>
    </row>
    <row r="17" spans="1:14" x14ac:dyDescent="0.25">
      <c r="A17">
        <v>16</v>
      </c>
      <c r="B17">
        <v>200</v>
      </c>
      <c r="C17" s="2">
        <v>10118</v>
      </c>
      <c r="D17" s="2">
        <v>9000</v>
      </c>
      <c r="E17" s="3">
        <f t="shared" si="0"/>
        <v>0.68633333333333335</v>
      </c>
      <c r="F17" s="3">
        <f t="shared" si="1"/>
        <v>0.5</v>
      </c>
      <c r="I17" t="s">
        <v>6</v>
      </c>
      <c r="J17">
        <v>12000</v>
      </c>
      <c r="M17">
        <v>170</v>
      </c>
      <c r="N17">
        <v>1</v>
      </c>
    </row>
    <row r="18" spans="1:14" x14ac:dyDescent="0.25">
      <c r="A18">
        <v>17</v>
      </c>
      <c r="B18">
        <v>223</v>
      </c>
      <c r="C18" s="2">
        <v>10595</v>
      </c>
      <c r="D18" s="2">
        <v>9000</v>
      </c>
      <c r="E18" s="3">
        <f t="shared" si="0"/>
        <v>0.76583333333333337</v>
      </c>
      <c r="F18" s="3">
        <f t="shared" si="1"/>
        <v>0.5</v>
      </c>
    </row>
    <row r="19" spans="1:14" x14ac:dyDescent="0.25">
      <c r="A19">
        <v>18</v>
      </c>
      <c r="B19">
        <v>199</v>
      </c>
      <c r="C19" s="2">
        <v>10257</v>
      </c>
      <c r="D19" s="2">
        <v>9000</v>
      </c>
      <c r="E19" s="3">
        <f t="shared" si="0"/>
        <v>0.70950000000000002</v>
      </c>
      <c r="F19" s="3">
        <f t="shared" si="1"/>
        <v>0.5</v>
      </c>
    </row>
    <row r="20" spans="1:14" x14ac:dyDescent="0.25">
      <c r="A20">
        <v>19</v>
      </c>
      <c r="B20">
        <v>126</v>
      </c>
      <c r="C20" s="2">
        <v>7048</v>
      </c>
      <c r="D20" s="2">
        <v>9000</v>
      </c>
      <c r="E20" s="3">
        <f t="shared" si="0"/>
        <v>0.17466666666666666</v>
      </c>
      <c r="F20" s="3">
        <f t="shared" si="1"/>
        <v>0.5</v>
      </c>
    </row>
    <row r="21" spans="1:14" x14ac:dyDescent="0.25">
      <c r="A21">
        <v>20</v>
      </c>
      <c r="B21">
        <v>113</v>
      </c>
      <c r="C21" s="2">
        <v>6570</v>
      </c>
      <c r="D21" s="2">
        <v>9000</v>
      </c>
      <c r="E21" s="3">
        <f t="shared" si="0"/>
        <v>9.5000000000000001E-2</v>
      </c>
      <c r="F21" s="3">
        <f t="shared" si="1"/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D86B-AC44-43D7-81EC-46D2E2E806A7}">
  <dimension ref="A1:O21"/>
  <sheetViews>
    <sheetView zoomScale="170" zoomScaleNormal="170" workbookViewId="0">
      <selection activeCell="N16" sqref="N16:O17"/>
    </sheetView>
  </sheetViews>
  <sheetFormatPr defaultRowHeight="15" x14ac:dyDescent="0.25"/>
  <cols>
    <col min="1" max="1" width="5" customWidth="1"/>
    <col min="2" max="2" width="11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</row>
    <row r="2" spans="1:15" x14ac:dyDescent="0.25">
      <c r="A2">
        <v>1</v>
      </c>
      <c r="B2">
        <v>149</v>
      </c>
      <c r="C2" s="2">
        <v>7531</v>
      </c>
      <c r="D2" s="2">
        <v>9000</v>
      </c>
      <c r="E2" s="3">
        <f>(C2-$L$16)/($L$17-$L$16)</f>
        <v>0.25516666666666665</v>
      </c>
      <c r="F2" s="3">
        <f>(D2-$L$16)/($L$17-$L$16)</f>
        <v>0.5</v>
      </c>
      <c r="G2" t="str">
        <f>IF(E2&gt;F2,"ALTA","BAIXA")</f>
        <v>BAIXA</v>
      </c>
    </row>
    <row r="3" spans="1:15" x14ac:dyDescent="0.25">
      <c r="A3">
        <v>2</v>
      </c>
      <c r="B3">
        <v>143</v>
      </c>
      <c r="C3" s="2">
        <v>7188</v>
      </c>
      <c r="D3" s="2">
        <v>9000</v>
      </c>
      <c r="E3" s="3">
        <f>(C3-$L$16)/($L$17-$L$16)</f>
        <v>0.19800000000000001</v>
      </c>
      <c r="F3" s="3">
        <f>(D3-$L$16)/($L$17-$L$16)</f>
        <v>0.5</v>
      </c>
      <c r="G3" t="str">
        <f t="shared" ref="G3:G21" si="0">IF(E3&gt;F3,"ALTA","BAIXA")</f>
        <v>BAIXA</v>
      </c>
    </row>
    <row r="4" spans="1:15" x14ac:dyDescent="0.25">
      <c r="A4">
        <v>3</v>
      </c>
      <c r="B4">
        <v>118</v>
      </c>
      <c r="C4" s="2">
        <v>6705</v>
      </c>
      <c r="D4" s="2">
        <v>9000</v>
      </c>
      <c r="E4" s="3">
        <f>(C4-$L$16)/($L$17-$L$16)</f>
        <v>0.11749999999999999</v>
      </c>
      <c r="F4" s="3">
        <f>(D4-$L$16)/($L$17-$L$16)</f>
        <v>0.5</v>
      </c>
      <c r="G4" t="str">
        <f t="shared" si="0"/>
        <v>BAIXA</v>
      </c>
    </row>
    <row r="5" spans="1:15" x14ac:dyDescent="0.25">
      <c r="A5">
        <v>4</v>
      </c>
      <c r="B5">
        <v>126</v>
      </c>
      <c r="C5" s="2">
        <v>7864</v>
      </c>
      <c r="D5" s="2">
        <v>9000</v>
      </c>
      <c r="E5" s="3">
        <f>(C5-$L$16)/($L$17-$L$16)</f>
        <v>0.31066666666666665</v>
      </c>
      <c r="F5" s="3">
        <f>(D5-$L$16)/($L$17-$L$16)</f>
        <v>0.5</v>
      </c>
      <c r="G5" t="str">
        <f t="shared" si="0"/>
        <v>BAIXA</v>
      </c>
    </row>
    <row r="6" spans="1:15" x14ac:dyDescent="0.25">
      <c r="A6">
        <v>5</v>
      </c>
      <c r="B6">
        <v>177</v>
      </c>
      <c r="C6" s="2">
        <v>9747</v>
      </c>
      <c r="D6" s="2">
        <v>9000</v>
      </c>
      <c r="E6" s="3">
        <f>(C6-$L$16)/($L$17-$L$16)</f>
        <v>0.62450000000000006</v>
      </c>
      <c r="F6" s="3">
        <f>(D6-$L$16)/($L$17-$L$16)</f>
        <v>0.5</v>
      </c>
      <c r="G6" t="str">
        <f t="shared" si="0"/>
        <v>ALTA</v>
      </c>
    </row>
    <row r="7" spans="1:15" x14ac:dyDescent="0.25">
      <c r="A7">
        <v>6</v>
      </c>
      <c r="B7">
        <v>168</v>
      </c>
      <c r="C7" s="2">
        <v>8844</v>
      </c>
      <c r="D7" s="2">
        <v>9000</v>
      </c>
      <c r="E7" s="3">
        <f>(C7-$L$16)/($L$17-$L$16)</f>
        <v>0.47399999999999998</v>
      </c>
      <c r="F7" s="3">
        <f>(D7-$L$16)/($L$17-$L$16)</f>
        <v>0.5</v>
      </c>
      <c r="G7" t="str">
        <f t="shared" si="0"/>
        <v>BAIXA</v>
      </c>
    </row>
    <row r="8" spans="1:15" x14ac:dyDescent="0.25">
      <c r="A8">
        <v>7</v>
      </c>
      <c r="B8">
        <v>157</v>
      </c>
      <c r="C8" s="2">
        <v>7453</v>
      </c>
      <c r="D8" s="2">
        <v>9000</v>
      </c>
      <c r="E8" s="3">
        <f>(C8-$L$16)/($L$17-$L$16)</f>
        <v>0.24216666666666667</v>
      </c>
      <c r="F8" s="3">
        <f>(D8-$L$16)/($L$17-$L$16)</f>
        <v>0.5</v>
      </c>
      <c r="G8" t="str">
        <f t="shared" si="0"/>
        <v>BAIXA</v>
      </c>
    </row>
    <row r="9" spans="1:15" x14ac:dyDescent="0.25">
      <c r="A9">
        <v>8</v>
      </c>
      <c r="B9">
        <v>168</v>
      </c>
      <c r="C9" s="2">
        <v>8356</v>
      </c>
      <c r="D9" s="2">
        <v>9000</v>
      </c>
      <c r="E9" s="3">
        <f>(C9-$L$16)/($L$17-$L$16)</f>
        <v>0.39266666666666666</v>
      </c>
      <c r="F9" s="3">
        <f>(D9-$L$16)/($L$17-$L$16)</f>
        <v>0.5</v>
      </c>
      <c r="G9" t="str">
        <f t="shared" si="0"/>
        <v>BAIXA</v>
      </c>
    </row>
    <row r="10" spans="1:15" x14ac:dyDescent="0.25">
      <c r="A10">
        <v>9</v>
      </c>
      <c r="B10">
        <v>124</v>
      </c>
      <c r="C10" s="2">
        <v>6903</v>
      </c>
      <c r="D10" s="2">
        <v>9000</v>
      </c>
      <c r="E10" s="3">
        <f>(C10-$L$16)/($L$17-$L$16)</f>
        <v>0.15049999999999999</v>
      </c>
      <c r="F10" s="3">
        <f>(D10-$L$16)/($L$17-$L$16)</f>
        <v>0.5</v>
      </c>
      <c r="G10" t="str">
        <f t="shared" si="0"/>
        <v>BAIXA</v>
      </c>
    </row>
    <row r="11" spans="1:15" x14ac:dyDescent="0.25">
      <c r="A11">
        <v>10</v>
      </c>
      <c r="B11">
        <v>169</v>
      </c>
      <c r="C11" s="2">
        <v>9003</v>
      </c>
      <c r="D11" s="2">
        <v>9000</v>
      </c>
      <c r="E11" s="3">
        <f>(C11-$L$16)/($L$17-$L$16)</f>
        <v>0.50049999999999994</v>
      </c>
      <c r="F11" s="3">
        <f>(D11-$L$16)/($L$17-$L$16)</f>
        <v>0.5</v>
      </c>
      <c r="G11" t="str">
        <f t="shared" si="0"/>
        <v>ALTA</v>
      </c>
    </row>
    <row r="12" spans="1:15" x14ac:dyDescent="0.25">
      <c r="A12">
        <v>11</v>
      </c>
      <c r="B12">
        <v>190</v>
      </c>
      <c r="C12" s="2">
        <v>10031</v>
      </c>
      <c r="D12" s="2">
        <v>9000</v>
      </c>
      <c r="E12" s="3">
        <f>(C12-$L$16)/($L$17-$L$16)</f>
        <v>0.67183333333333328</v>
      </c>
      <c r="F12" s="3">
        <f>(D12-$L$16)/($L$17-$L$16)</f>
        <v>0.5</v>
      </c>
      <c r="G12" t="str">
        <f t="shared" si="0"/>
        <v>ALTA</v>
      </c>
    </row>
    <row r="13" spans="1:15" x14ac:dyDescent="0.25">
      <c r="A13">
        <v>12</v>
      </c>
      <c r="B13">
        <v>226</v>
      </c>
      <c r="C13" s="2">
        <v>11582</v>
      </c>
      <c r="D13" s="2">
        <v>9000</v>
      </c>
      <c r="E13" s="3">
        <f>(C13-$L$16)/($L$17-$L$16)</f>
        <v>0.93033333333333335</v>
      </c>
      <c r="F13" s="3">
        <f>(D13-$L$16)/($L$17-$L$16)</f>
        <v>0.5</v>
      </c>
      <c r="G13" t="str">
        <f t="shared" si="0"/>
        <v>ALTA</v>
      </c>
    </row>
    <row r="14" spans="1:15" x14ac:dyDescent="0.25">
      <c r="A14">
        <v>13</v>
      </c>
      <c r="B14">
        <v>214</v>
      </c>
      <c r="C14" s="2">
        <v>10958</v>
      </c>
      <c r="D14" s="2">
        <v>9000</v>
      </c>
      <c r="E14" s="3">
        <f>(C14-$L$16)/($L$17-$L$16)</f>
        <v>0.82633333333333336</v>
      </c>
      <c r="F14" s="3">
        <f>(D14-$L$16)/($L$17-$L$16)</f>
        <v>0.5</v>
      </c>
      <c r="G14" t="str">
        <f t="shared" si="0"/>
        <v>ALTA</v>
      </c>
    </row>
    <row r="15" spans="1:15" x14ac:dyDescent="0.25">
      <c r="A15">
        <v>14</v>
      </c>
      <c r="B15">
        <v>176</v>
      </c>
      <c r="C15" s="2">
        <v>8974</v>
      </c>
      <c r="D15" s="2">
        <v>9000</v>
      </c>
      <c r="E15" s="3">
        <f>(C15-$L$16)/($L$17-$L$16)</f>
        <v>0.49566666666666664</v>
      </c>
      <c r="F15" s="3">
        <f>(D15-$L$16)/($L$17-$L$16)</f>
        <v>0.5</v>
      </c>
      <c r="G15" t="str">
        <f t="shared" si="0"/>
        <v>BAIXA</v>
      </c>
    </row>
    <row r="16" spans="1:15" x14ac:dyDescent="0.25">
      <c r="A16">
        <v>15</v>
      </c>
      <c r="B16">
        <v>149</v>
      </c>
      <c r="C16" s="2">
        <v>9065</v>
      </c>
      <c r="D16" s="2">
        <v>9000</v>
      </c>
      <c r="E16" s="3">
        <f>(C16-$L$16)/($L$17-$L$16)</f>
        <v>0.51083333333333336</v>
      </c>
      <c r="F16" s="3">
        <f>(D16-$L$16)/($L$17-$L$16)</f>
        <v>0.5</v>
      </c>
      <c r="G16" t="str">
        <f t="shared" si="0"/>
        <v>ALTA</v>
      </c>
      <c r="K16" t="s">
        <v>5</v>
      </c>
      <c r="L16">
        <v>6000</v>
      </c>
      <c r="N16">
        <v>170</v>
      </c>
      <c r="O16">
        <v>0</v>
      </c>
    </row>
    <row r="17" spans="1:15" x14ac:dyDescent="0.25">
      <c r="A17">
        <v>16</v>
      </c>
      <c r="B17">
        <v>200</v>
      </c>
      <c r="C17" s="2">
        <v>10118</v>
      </c>
      <c r="D17" s="2">
        <v>9000</v>
      </c>
      <c r="E17" s="3">
        <f>(C17-$L$16)/($L$17-$L$16)</f>
        <v>0.68633333333333335</v>
      </c>
      <c r="F17" s="3">
        <f>(D17-$L$16)/($L$17-$L$16)</f>
        <v>0.5</v>
      </c>
      <c r="G17" t="str">
        <f t="shared" si="0"/>
        <v>ALTA</v>
      </c>
      <c r="K17" t="s">
        <v>6</v>
      </c>
      <c r="L17">
        <v>12000</v>
      </c>
      <c r="N17">
        <v>170</v>
      </c>
      <c r="O17">
        <v>1</v>
      </c>
    </row>
    <row r="18" spans="1:15" x14ac:dyDescent="0.25">
      <c r="A18">
        <v>17</v>
      </c>
      <c r="B18">
        <v>223</v>
      </c>
      <c r="C18" s="2">
        <v>10595</v>
      </c>
      <c r="D18" s="2">
        <v>9000</v>
      </c>
      <c r="E18" s="3">
        <f>(C18-$L$16)/($L$17-$L$16)</f>
        <v>0.76583333333333337</v>
      </c>
      <c r="F18" s="3">
        <f>(D18-$L$16)/($L$17-$L$16)</f>
        <v>0.5</v>
      </c>
      <c r="G18" t="str">
        <f t="shared" si="0"/>
        <v>ALTA</v>
      </c>
    </row>
    <row r="19" spans="1:15" x14ac:dyDescent="0.25">
      <c r="A19">
        <v>18</v>
      </c>
      <c r="B19">
        <v>199</v>
      </c>
      <c r="C19" s="2">
        <v>10257</v>
      </c>
      <c r="D19" s="2">
        <v>9000</v>
      </c>
      <c r="E19" s="3">
        <f>(C19-$L$16)/($L$17-$L$16)</f>
        <v>0.70950000000000002</v>
      </c>
      <c r="F19" s="3">
        <f>(D19-$L$16)/($L$17-$L$16)</f>
        <v>0.5</v>
      </c>
      <c r="G19" t="str">
        <f t="shared" si="0"/>
        <v>ALTA</v>
      </c>
    </row>
    <row r="20" spans="1:15" x14ac:dyDescent="0.25">
      <c r="A20">
        <v>19</v>
      </c>
      <c r="B20">
        <v>126</v>
      </c>
      <c r="C20" s="2">
        <v>7048</v>
      </c>
      <c r="D20" s="2">
        <v>9000</v>
      </c>
      <c r="E20" s="3">
        <f>(C20-$L$16)/($L$17-$L$16)</f>
        <v>0.17466666666666666</v>
      </c>
      <c r="F20" s="3">
        <f>(D20-$L$16)/($L$17-$L$16)</f>
        <v>0.5</v>
      </c>
      <c r="G20" t="str">
        <f t="shared" si="0"/>
        <v>BAIXA</v>
      </c>
    </row>
    <row r="21" spans="1:15" x14ac:dyDescent="0.25">
      <c r="A21">
        <v>20</v>
      </c>
      <c r="B21">
        <v>113</v>
      </c>
      <c r="C21" s="2">
        <v>6570</v>
      </c>
      <c r="D21" s="2">
        <v>9000</v>
      </c>
      <c r="E21" s="3">
        <f>(C21-$L$16)/($L$17-$L$16)</f>
        <v>9.5000000000000001E-2</v>
      </c>
      <c r="F21" s="3">
        <f>(D21-$L$16)/($L$17-$L$16)</f>
        <v>0.5</v>
      </c>
      <c r="G21" t="str">
        <f t="shared" si="0"/>
        <v>BAIXA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BB5D-6CDA-4C48-981F-EAA3B1640AE0}">
  <dimension ref="A1:S21"/>
  <sheetViews>
    <sheetView topLeftCell="E1" zoomScale="170" zoomScaleNormal="170" workbookViewId="0">
      <selection activeCell="R16" sqref="R16:S17"/>
    </sheetView>
  </sheetViews>
  <sheetFormatPr defaultRowHeight="15" x14ac:dyDescent="0.25"/>
  <cols>
    <col min="1" max="1" width="5" customWidth="1"/>
    <col min="2" max="2" width="11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12</v>
      </c>
      <c r="I1" t="s">
        <v>9</v>
      </c>
      <c r="J1" t="s">
        <v>10</v>
      </c>
      <c r="K1" t="s">
        <v>11</v>
      </c>
    </row>
    <row r="2" spans="1:19" x14ac:dyDescent="0.25">
      <c r="A2">
        <v>1</v>
      </c>
      <c r="B2">
        <v>149</v>
      </c>
      <c r="C2" s="2">
        <v>7531</v>
      </c>
      <c r="D2" s="2">
        <v>9000</v>
      </c>
      <c r="E2" s="3">
        <f>(C2-$P$16)/($P$17-$P$16)</f>
        <v>0.25516666666666665</v>
      </c>
      <c r="F2" s="3">
        <f>(D2-$P$16)/($P$17-$P$16)</f>
        <v>0.5</v>
      </c>
      <c r="G2" t="str">
        <f>IF(E2&gt;F2,"ALTA","BAIXA")</f>
        <v>BAIXA</v>
      </c>
      <c r="H2">
        <f>IF(G2="BAIXA",B2,"")</f>
        <v>149</v>
      </c>
      <c r="I2">
        <f>IF(G2="BAIXA",0,"")</f>
        <v>0</v>
      </c>
    </row>
    <row r="3" spans="1:19" x14ac:dyDescent="0.25">
      <c r="A3">
        <v>2</v>
      </c>
      <c r="B3">
        <v>143</v>
      </c>
      <c r="C3" s="2">
        <v>7188</v>
      </c>
      <c r="D3" s="2">
        <v>9000</v>
      </c>
      <c r="E3" s="3">
        <f>(C3-$P$16)/($P$17-$P$16)</f>
        <v>0.19800000000000001</v>
      </c>
      <c r="F3" s="3">
        <f>(D3-$P$16)/($P$17-$P$16)</f>
        <v>0.5</v>
      </c>
      <c r="G3" t="str">
        <f t="shared" ref="G3:G21" si="0">IF(E3&gt;F3,"ALTA","BAIXA")</f>
        <v>BAIXA</v>
      </c>
      <c r="H3">
        <f t="shared" ref="H3:H21" si="1">IF(G3="BAIXA",B3,"")</f>
        <v>143</v>
      </c>
      <c r="I3">
        <f t="shared" ref="I3:I21" si="2">IF(G3="BAIXA",0,"")</f>
        <v>0</v>
      </c>
    </row>
    <row r="4" spans="1:19" x14ac:dyDescent="0.25">
      <c r="A4">
        <v>3</v>
      </c>
      <c r="B4">
        <v>118</v>
      </c>
      <c r="C4" s="2">
        <v>6705</v>
      </c>
      <c r="D4" s="2">
        <v>9000</v>
      </c>
      <c r="E4" s="3">
        <f>(C4-$P$16)/($P$17-$P$16)</f>
        <v>0.11749999999999999</v>
      </c>
      <c r="F4" s="3">
        <f>(D4-$P$16)/($P$17-$P$16)</f>
        <v>0.5</v>
      </c>
      <c r="G4" t="str">
        <f t="shared" si="0"/>
        <v>BAIXA</v>
      </c>
      <c r="H4">
        <f t="shared" si="1"/>
        <v>118</v>
      </c>
      <c r="I4">
        <f t="shared" si="2"/>
        <v>0</v>
      </c>
    </row>
    <row r="5" spans="1:19" x14ac:dyDescent="0.25">
      <c r="A5">
        <v>4</v>
      </c>
      <c r="B5">
        <v>126</v>
      </c>
      <c r="C5" s="2">
        <v>7864</v>
      </c>
      <c r="D5" s="2">
        <v>9000</v>
      </c>
      <c r="E5" s="3">
        <f>(C5-$P$16)/($P$17-$P$16)</f>
        <v>0.31066666666666665</v>
      </c>
      <c r="F5" s="3">
        <f>(D5-$P$16)/($P$17-$P$16)</f>
        <v>0.5</v>
      </c>
      <c r="G5" t="str">
        <f t="shared" si="0"/>
        <v>BAIXA</v>
      </c>
      <c r="H5">
        <f t="shared" si="1"/>
        <v>126</v>
      </c>
      <c r="I5">
        <f t="shared" si="2"/>
        <v>0</v>
      </c>
    </row>
    <row r="6" spans="1:19" x14ac:dyDescent="0.25">
      <c r="A6">
        <v>5</v>
      </c>
      <c r="B6">
        <v>177</v>
      </c>
      <c r="C6" s="2">
        <v>9747</v>
      </c>
      <c r="D6" s="2">
        <v>9000</v>
      </c>
      <c r="E6" s="3">
        <f>(C6-$P$16)/($P$17-$P$16)</f>
        <v>0.62450000000000006</v>
      </c>
      <c r="F6" s="3">
        <f>(D6-$P$16)/($P$17-$P$16)</f>
        <v>0.5</v>
      </c>
      <c r="G6" t="str">
        <f t="shared" si="0"/>
        <v>ALTA</v>
      </c>
      <c r="J6">
        <f t="shared" ref="J3:J21" si="3">IF(G6="ALTA",B6,"")</f>
        <v>177</v>
      </c>
      <c r="K6">
        <f t="shared" ref="K3:K21" si="4">IF(G6="ALTA",1,"")</f>
        <v>1</v>
      </c>
    </row>
    <row r="7" spans="1:19" x14ac:dyDescent="0.25">
      <c r="A7">
        <v>6</v>
      </c>
      <c r="B7">
        <v>168</v>
      </c>
      <c r="C7" s="2">
        <v>8844</v>
      </c>
      <c r="D7" s="2">
        <v>9000</v>
      </c>
      <c r="E7" s="3">
        <f>(C7-$P$16)/($P$17-$P$16)</f>
        <v>0.47399999999999998</v>
      </c>
      <c r="F7" s="3">
        <f>(D7-$P$16)/($P$17-$P$16)</f>
        <v>0.5</v>
      </c>
      <c r="G7" t="str">
        <f t="shared" si="0"/>
        <v>BAIXA</v>
      </c>
      <c r="H7">
        <f t="shared" si="1"/>
        <v>168</v>
      </c>
      <c r="I7">
        <f t="shared" si="2"/>
        <v>0</v>
      </c>
    </row>
    <row r="8" spans="1:19" x14ac:dyDescent="0.25">
      <c r="A8">
        <v>7</v>
      </c>
      <c r="B8">
        <v>157</v>
      </c>
      <c r="C8" s="2">
        <v>7453</v>
      </c>
      <c r="D8" s="2">
        <v>9000</v>
      </c>
      <c r="E8" s="3">
        <f>(C8-$P$16)/($P$17-$P$16)</f>
        <v>0.24216666666666667</v>
      </c>
      <c r="F8" s="3">
        <f>(D8-$P$16)/($P$17-$P$16)</f>
        <v>0.5</v>
      </c>
      <c r="G8" t="str">
        <f t="shared" si="0"/>
        <v>BAIXA</v>
      </c>
      <c r="H8">
        <f t="shared" si="1"/>
        <v>157</v>
      </c>
      <c r="I8">
        <f t="shared" si="2"/>
        <v>0</v>
      </c>
    </row>
    <row r="9" spans="1:19" x14ac:dyDescent="0.25">
      <c r="A9">
        <v>8</v>
      </c>
      <c r="B9">
        <v>168</v>
      </c>
      <c r="C9" s="2">
        <v>8356</v>
      </c>
      <c r="D9" s="2">
        <v>9000</v>
      </c>
      <c r="E9" s="3">
        <f>(C9-$P$16)/($P$17-$P$16)</f>
        <v>0.39266666666666666</v>
      </c>
      <c r="F9" s="3">
        <f>(D9-$P$16)/($P$17-$P$16)</f>
        <v>0.5</v>
      </c>
      <c r="G9" t="str">
        <f t="shared" si="0"/>
        <v>BAIXA</v>
      </c>
      <c r="H9">
        <f t="shared" si="1"/>
        <v>168</v>
      </c>
      <c r="I9">
        <f t="shared" si="2"/>
        <v>0</v>
      </c>
    </row>
    <row r="10" spans="1:19" x14ac:dyDescent="0.25">
      <c r="A10">
        <v>9</v>
      </c>
      <c r="B10">
        <v>124</v>
      </c>
      <c r="C10" s="2">
        <v>6903</v>
      </c>
      <c r="D10" s="2">
        <v>9000</v>
      </c>
      <c r="E10" s="3">
        <f>(C10-$P$16)/($P$17-$P$16)</f>
        <v>0.15049999999999999</v>
      </c>
      <c r="F10" s="3">
        <f>(D10-$P$16)/($P$17-$P$16)</f>
        <v>0.5</v>
      </c>
      <c r="G10" t="str">
        <f t="shared" si="0"/>
        <v>BAIXA</v>
      </c>
      <c r="H10">
        <f t="shared" si="1"/>
        <v>124</v>
      </c>
      <c r="I10">
        <f t="shared" si="2"/>
        <v>0</v>
      </c>
    </row>
    <row r="11" spans="1:19" x14ac:dyDescent="0.25">
      <c r="A11">
        <v>10</v>
      </c>
      <c r="B11">
        <v>169</v>
      </c>
      <c r="C11" s="2">
        <v>9003</v>
      </c>
      <c r="D11" s="2">
        <v>9000</v>
      </c>
      <c r="E11" s="3">
        <f>(C11-$P$16)/($P$17-$P$16)</f>
        <v>0.50049999999999994</v>
      </c>
      <c r="F11" s="3">
        <f>(D11-$P$16)/($P$17-$P$16)</f>
        <v>0.5</v>
      </c>
      <c r="G11" t="str">
        <f t="shared" si="0"/>
        <v>ALTA</v>
      </c>
      <c r="J11">
        <f t="shared" si="3"/>
        <v>169</v>
      </c>
      <c r="K11">
        <f t="shared" si="4"/>
        <v>1</v>
      </c>
    </row>
    <row r="12" spans="1:19" x14ac:dyDescent="0.25">
      <c r="A12">
        <v>11</v>
      </c>
      <c r="B12">
        <v>190</v>
      </c>
      <c r="C12" s="2">
        <v>10031</v>
      </c>
      <c r="D12" s="2">
        <v>9000</v>
      </c>
      <c r="E12" s="3">
        <f>(C12-$P$16)/($P$17-$P$16)</f>
        <v>0.67183333333333328</v>
      </c>
      <c r="F12" s="3">
        <f>(D12-$P$16)/($P$17-$P$16)</f>
        <v>0.5</v>
      </c>
      <c r="G12" t="str">
        <f t="shared" si="0"/>
        <v>ALTA</v>
      </c>
      <c r="J12">
        <f t="shared" si="3"/>
        <v>190</v>
      </c>
      <c r="K12">
        <f t="shared" si="4"/>
        <v>1</v>
      </c>
    </row>
    <row r="13" spans="1:19" x14ac:dyDescent="0.25">
      <c r="A13">
        <v>12</v>
      </c>
      <c r="B13">
        <v>226</v>
      </c>
      <c r="C13" s="2">
        <v>11582</v>
      </c>
      <c r="D13" s="2">
        <v>9000</v>
      </c>
      <c r="E13" s="3">
        <f>(C13-$P$16)/($P$17-$P$16)</f>
        <v>0.93033333333333335</v>
      </c>
      <c r="F13" s="3">
        <f>(D13-$P$16)/($P$17-$P$16)</f>
        <v>0.5</v>
      </c>
      <c r="G13" t="str">
        <f t="shared" si="0"/>
        <v>ALTA</v>
      </c>
      <c r="J13">
        <f t="shared" si="3"/>
        <v>226</v>
      </c>
      <c r="K13">
        <f t="shared" si="4"/>
        <v>1</v>
      </c>
    </row>
    <row r="14" spans="1:19" x14ac:dyDescent="0.25">
      <c r="A14">
        <v>13</v>
      </c>
      <c r="B14">
        <v>214</v>
      </c>
      <c r="C14" s="2">
        <v>10958</v>
      </c>
      <c r="D14" s="2">
        <v>9000</v>
      </c>
      <c r="E14" s="3">
        <f>(C14-$P$16)/($P$17-$P$16)</f>
        <v>0.82633333333333336</v>
      </c>
      <c r="F14" s="3">
        <f>(D14-$P$16)/($P$17-$P$16)</f>
        <v>0.5</v>
      </c>
      <c r="G14" t="str">
        <f t="shared" si="0"/>
        <v>ALTA</v>
      </c>
      <c r="J14">
        <f t="shared" si="3"/>
        <v>214</v>
      </c>
      <c r="K14">
        <f t="shared" si="4"/>
        <v>1</v>
      </c>
    </row>
    <row r="15" spans="1:19" x14ac:dyDescent="0.25">
      <c r="A15">
        <v>14</v>
      </c>
      <c r="B15">
        <v>176</v>
      </c>
      <c r="C15" s="2">
        <v>8974</v>
      </c>
      <c r="D15" s="2">
        <v>9000</v>
      </c>
      <c r="E15" s="3">
        <f>(C15-$P$16)/($P$17-$P$16)</f>
        <v>0.49566666666666664</v>
      </c>
      <c r="F15" s="3">
        <f>(D15-$P$16)/($P$17-$P$16)</f>
        <v>0.5</v>
      </c>
      <c r="G15" t="str">
        <f t="shared" si="0"/>
        <v>BAIXA</v>
      </c>
      <c r="H15">
        <f t="shared" si="1"/>
        <v>176</v>
      </c>
      <c r="I15">
        <f t="shared" si="2"/>
        <v>0</v>
      </c>
    </row>
    <row r="16" spans="1:19" x14ac:dyDescent="0.25">
      <c r="A16">
        <v>15</v>
      </c>
      <c r="B16">
        <v>149</v>
      </c>
      <c r="C16" s="2">
        <v>9065</v>
      </c>
      <c r="D16" s="2">
        <v>9000</v>
      </c>
      <c r="E16" s="3">
        <f>(C16-$P$16)/($P$17-$P$16)</f>
        <v>0.51083333333333336</v>
      </c>
      <c r="F16" s="3">
        <f>(D16-$P$16)/($P$17-$P$16)</f>
        <v>0.5</v>
      </c>
      <c r="G16" t="str">
        <f t="shared" si="0"/>
        <v>ALTA</v>
      </c>
      <c r="J16">
        <f t="shared" si="3"/>
        <v>149</v>
      </c>
      <c r="K16">
        <f t="shared" si="4"/>
        <v>1</v>
      </c>
      <c r="O16" t="s">
        <v>5</v>
      </c>
      <c r="P16">
        <v>6000</v>
      </c>
      <c r="R16">
        <v>170</v>
      </c>
      <c r="S16">
        <v>0</v>
      </c>
    </row>
    <row r="17" spans="1:19" x14ac:dyDescent="0.25">
      <c r="A17">
        <v>16</v>
      </c>
      <c r="B17">
        <v>200</v>
      </c>
      <c r="C17" s="2">
        <v>10118</v>
      </c>
      <c r="D17" s="2">
        <v>9000</v>
      </c>
      <c r="E17" s="3">
        <f>(C17-$P$16)/($P$17-$P$16)</f>
        <v>0.68633333333333335</v>
      </c>
      <c r="F17" s="3">
        <f>(D17-$P$16)/($P$17-$P$16)</f>
        <v>0.5</v>
      </c>
      <c r="G17" t="str">
        <f t="shared" si="0"/>
        <v>ALTA</v>
      </c>
      <c r="J17">
        <f t="shared" si="3"/>
        <v>200</v>
      </c>
      <c r="K17">
        <f t="shared" si="4"/>
        <v>1</v>
      </c>
      <c r="O17" t="s">
        <v>6</v>
      </c>
      <c r="P17">
        <v>12000</v>
      </c>
      <c r="R17">
        <v>170</v>
      </c>
      <c r="S17">
        <v>1</v>
      </c>
    </row>
    <row r="18" spans="1:19" x14ac:dyDescent="0.25">
      <c r="A18">
        <v>17</v>
      </c>
      <c r="B18">
        <v>223</v>
      </c>
      <c r="C18" s="2">
        <v>10595</v>
      </c>
      <c r="D18" s="2">
        <v>9000</v>
      </c>
      <c r="E18" s="3">
        <f>(C18-$P$16)/($P$17-$P$16)</f>
        <v>0.76583333333333337</v>
      </c>
      <c r="F18" s="3">
        <f>(D18-$P$16)/($P$17-$P$16)</f>
        <v>0.5</v>
      </c>
      <c r="G18" t="str">
        <f t="shared" si="0"/>
        <v>ALTA</v>
      </c>
      <c r="J18">
        <f t="shared" si="3"/>
        <v>223</v>
      </c>
      <c r="K18">
        <f t="shared" si="4"/>
        <v>1</v>
      </c>
    </row>
    <row r="19" spans="1:19" x14ac:dyDescent="0.25">
      <c r="A19">
        <v>18</v>
      </c>
      <c r="B19">
        <v>199</v>
      </c>
      <c r="C19" s="2">
        <v>10257</v>
      </c>
      <c r="D19" s="2">
        <v>9000</v>
      </c>
      <c r="E19" s="3">
        <f>(C19-$P$16)/($P$17-$P$16)</f>
        <v>0.70950000000000002</v>
      </c>
      <c r="F19" s="3">
        <f>(D19-$P$16)/($P$17-$P$16)</f>
        <v>0.5</v>
      </c>
      <c r="G19" t="str">
        <f t="shared" si="0"/>
        <v>ALTA</v>
      </c>
      <c r="J19">
        <f t="shared" si="3"/>
        <v>199</v>
      </c>
      <c r="K19">
        <f t="shared" si="4"/>
        <v>1</v>
      </c>
    </row>
    <row r="20" spans="1:19" x14ac:dyDescent="0.25">
      <c r="A20">
        <v>19</v>
      </c>
      <c r="B20">
        <v>126</v>
      </c>
      <c r="C20" s="2">
        <v>7048</v>
      </c>
      <c r="D20" s="2">
        <v>9000</v>
      </c>
      <c r="E20" s="3">
        <f>(C20-$P$16)/($P$17-$P$16)</f>
        <v>0.17466666666666666</v>
      </c>
      <c r="F20" s="3">
        <f>(D20-$P$16)/($P$17-$P$16)</f>
        <v>0.5</v>
      </c>
      <c r="G20" t="str">
        <f t="shared" si="0"/>
        <v>BAIXA</v>
      </c>
      <c r="H20">
        <f t="shared" si="1"/>
        <v>126</v>
      </c>
      <c r="I20">
        <f t="shared" si="2"/>
        <v>0</v>
      </c>
    </row>
    <row r="21" spans="1:19" x14ac:dyDescent="0.25">
      <c r="A21">
        <v>20</v>
      </c>
      <c r="B21">
        <v>113</v>
      </c>
      <c r="C21" s="2">
        <v>6570</v>
      </c>
      <c r="D21" s="2">
        <v>9000</v>
      </c>
      <c r="E21" s="3">
        <f>(C21-$P$16)/($P$17-$P$16)</f>
        <v>9.5000000000000001E-2</v>
      </c>
      <c r="F21" s="3">
        <f>(D21-$P$16)/($P$17-$P$16)</f>
        <v>0.5</v>
      </c>
      <c r="G21" t="str">
        <f t="shared" si="0"/>
        <v>BAIXA</v>
      </c>
      <c r="H21">
        <f t="shared" si="1"/>
        <v>113</v>
      </c>
      <c r="I21">
        <f t="shared" si="2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6D68-EDAB-4AF6-BC20-33DFF12302D3}">
  <dimension ref="A1:S21"/>
  <sheetViews>
    <sheetView topLeftCell="G1" zoomScale="170" zoomScaleNormal="170" workbookViewId="0">
      <selection activeCell="O19" sqref="O19"/>
    </sheetView>
  </sheetViews>
  <sheetFormatPr defaultRowHeight="15" x14ac:dyDescent="0.25"/>
  <cols>
    <col min="1" max="1" width="5" customWidth="1"/>
    <col min="2" max="2" width="11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12</v>
      </c>
      <c r="I1" t="s">
        <v>9</v>
      </c>
      <c r="J1" t="s">
        <v>10</v>
      </c>
      <c r="K1" t="s">
        <v>11</v>
      </c>
      <c r="L1" t="s">
        <v>13</v>
      </c>
      <c r="M1" t="s">
        <v>8</v>
      </c>
    </row>
    <row r="2" spans="1:19" x14ac:dyDescent="0.25">
      <c r="A2">
        <v>1</v>
      </c>
      <c r="B2">
        <v>149</v>
      </c>
      <c r="C2" s="2">
        <v>7531</v>
      </c>
      <c r="D2" s="2">
        <v>9000</v>
      </c>
      <c r="E2" s="3">
        <f>(C2-$P$16)/($P$17-$P$16)</f>
        <v>0.25516666666666665</v>
      </c>
      <c r="F2" s="3">
        <f>(D2-$P$16)/($P$17-$P$16)</f>
        <v>0.5</v>
      </c>
      <c r="G2" t="str">
        <f>IF(E2&gt;F2,"ALTA","BAIXA")</f>
        <v>BAIXA</v>
      </c>
      <c r="H2">
        <f>IF(G2="BAIXA",B2,"")</f>
        <v>149</v>
      </c>
      <c r="I2">
        <f>IF(G2="BAIXA",0,"")</f>
        <v>0</v>
      </c>
      <c r="L2">
        <f>B2</f>
        <v>149</v>
      </c>
      <c r="M2">
        <f>IF(G2="BAIXA",I2,K2)</f>
        <v>0</v>
      </c>
    </row>
    <row r="3" spans="1:19" x14ac:dyDescent="0.25">
      <c r="A3">
        <v>2</v>
      </c>
      <c r="B3">
        <v>143</v>
      </c>
      <c r="C3" s="2">
        <v>7188</v>
      </c>
      <c r="D3" s="2">
        <v>9000</v>
      </c>
      <c r="E3" s="3">
        <f>(C3-$P$16)/($P$17-$P$16)</f>
        <v>0.19800000000000001</v>
      </c>
      <c r="F3" s="3">
        <f>(D3-$P$16)/($P$17-$P$16)</f>
        <v>0.5</v>
      </c>
      <c r="G3" t="str">
        <f t="shared" ref="G3:G21" si="0">IF(E3&gt;F3,"ALTA","BAIXA")</f>
        <v>BAIXA</v>
      </c>
      <c r="H3">
        <f t="shared" ref="H3:H21" si="1">IF(G3="BAIXA",B3,"")</f>
        <v>143</v>
      </c>
      <c r="I3">
        <f t="shared" ref="I3:I21" si="2">IF(G3="BAIXA",0,"")</f>
        <v>0</v>
      </c>
      <c r="L3">
        <f t="shared" ref="L3:L21" si="3">B3</f>
        <v>143</v>
      </c>
      <c r="M3">
        <f t="shared" ref="M3:M21" si="4">IF(G3="BAIXA",I3,K3)</f>
        <v>0</v>
      </c>
    </row>
    <row r="4" spans="1:19" x14ac:dyDescent="0.25">
      <c r="A4">
        <v>3</v>
      </c>
      <c r="B4">
        <v>118</v>
      </c>
      <c r="C4" s="2">
        <v>6705</v>
      </c>
      <c r="D4" s="2">
        <v>9000</v>
      </c>
      <c r="E4" s="3">
        <f>(C4-$P$16)/($P$17-$P$16)</f>
        <v>0.11749999999999999</v>
      </c>
      <c r="F4" s="3">
        <f>(D4-$P$16)/($P$17-$P$16)</f>
        <v>0.5</v>
      </c>
      <c r="G4" t="str">
        <f t="shared" si="0"/>
        <v>BAIXA</v>
      </c>
      <c r="H4">
        <f t="shared" si="1"/>
        <v>118</v>
      </c>
      <c r="I4">
        <f t="shared" si="2"/>
        <v>0</v>
      </c>
      <c r="L4">
        <f t="shared" si="3"/>
        <v>118</v>
      </c>
      <c r="M4">
        <f t="shared" si="4"/>
        <v>0</v>
      </c>
    </row>
    <row r="5" spans="1:19" x14ac:dyDescent="0.25">
      <c r="A5">
        <v>4</v>
      </c>
      <c r="B5">
        <v>126</v>
      </c>
      <c r="C5" s="2">
        <v>7864</v>
      </c>
      <c r="D5" s="2">
        <v>9000</v>
      </c>
      <c r="E5" s="3">
        <f>(C5-$P$16)/($P$17-$P$16)</f>
        <v>0.31066666666666665</v>
      </c>
      <c r="F5" s="3">
        <f>(D5-$P$16)/($P$17-$P$16)</f>
        <v>0.5</v>
      </c>
      <c r="G5" t="str">
        <f t="shared" si="0"/>
        <v>BAIXA</v>
      </c>
      <c r="H5">
        <f t="shared" si="1"/>
        <v>126</v>
      </c>
      <c r="I5">
        <f t="shared" si="2"/>
        <v>0</v>
      </c>
      <c r="L5">
        <f t="shared" si="3"/>
        <v>126</v>
      </c>
      <c r="M5">
        <f t="shared" si="4"/>
        <v>0</v>
      </c>
    </row>
    <row r="6" spans="1:19" x14ac:dyDescent="0.25">
      <c r="A6">
        <v>5</v>
      </c>
      <c r="B6">
        <v>177</v>
      </c>
      <c r="C6" s="2">
        <v>9747</v>
      </c>
      <c r="D6" s="2">
        <v>9000</v>
      </c>
      <c r="E6" s="3">
        <f>(C6-$P$16)/($P$17-$P$16)</f>
        <v>0.62450000000000006</v>
      </c>
      <c r="F6" s="3">
        <f>(D6-$P$16)/($P$17-$P$16)</f>
        <v>0.5</v>
      </c>
      <c r="G6" t="str">
        <f t="shared" si="0"/>
        <v>ALTA</v>
      </c>
      <c r="J6">
        <f t="shared" ref="J6:J24" si="5">IF(G6="ALTA",B6,"")</f>
        <v>177</v>
      </c>
      <c r="K6">
        <f t="shared" ref="K6:K24" si="6">IF(G6="ALTA",1,"")</f>
        <v>1</v>
      </c>
      <c r="L6">
        <f t="shared" si="3"/>
        <v>177</v>
      </c>
      <c r="M6">
        <f t="shared" si="4"/>
        <v>1</v>
      </c>
    </row>
    <row r="7" spans="1:19" x14ac:dyDescent="0.25">
      <c r="A7">
        <v>6</v>
      </c>
      <c r="B7">
        <v>168</v>
      </c>
      <c r="C7" s="2">
        <v>8844</v>
      </c>
      <c r="D7" s="2">
        <v>9000</v>
      </c>
      <c r="E7" s="3">
        <f>(C7-$P$16)/($P$17-$P$16)</f>
        <v>0.47399999999999998</v>
      </c>
      <c r="F7" s="3">
        <f>(D7-$P$16)/($P$17-$P$16)</f>
        <v>0.5</v>
      </c>
      <c r="G7" t="str">
        <f t="shared" si="0"/>
        <v>BAIXA</v>
      </c>
      <c r="H7">
        <f t="shared" si="1"/>
        <v>168</v>
      </c>
      <c r="I7">
        <f t="shared" si="2"/>
        <v>0</v>
      </c>
      <c r="L7">
        <f t="shared" si="3"/>
        <v>168</v>
      </c>
      <c r="M7">
        <f t="shared" si="4"/>
        <v>0</v>
      </c>
    </row>
    <row r="8" spans="1:19" x14ac:dyDescent="0.25">
      <c r="A8">
        <v>7</v>
      </c>
      <c r="B8">
        <v>157</v>
      </c>
      <c r="C8" s="2">
        <v>7453</v>
      </c>
      <c r="D8" s="2">
        <v>9000</v>
      </c>
      <c r="E8" s="3">
        <f>(C8-$P$16)/($P$17-$P$16)</f>
        <v>0.24216666666666667</v>
      </c>
      <c r="F8" s="3">
        <f>(D8-$P$16)/($P$17-$P$16)</f>
        <v>0.5</v>
      </c>
      <c r="G8" t="str">
        <f t="shared" si="0"/>
        <v>BAIXA</v>
      </c>
      <c r="H8">
        <f t="shared" si="1"/>
        <v>157</v>
      </c>
      <c r="I8">
        <f t="shared" si="2"/>
        <v>0</v>
      </c>
      <c r="L8">
        <f t="shared" si="3"/>
        <v>157</v>
      </c>
      <c r="M8">
        <f t="shared" si="4"/>
        <v>0</v>
      </c>
    </row>
    <row r="9" spans="1:19" x14ac:dyDescent="0.25">
      <c r="A9">
        <v>8</v>
      </c>
      <c r="B9">
        <v>168</v>
      </c>
      <c r="C9" s="2">
        <v>8356</v>
      </c>
      <c r="D9" s="2">
        <v>9000</v>
      </c>
      <c r="E9" s="3">
        <f>(C9-$P$16)/($P$17-$P$16)</f>
        <v>0.39266666666666666</v>
      </c>
      <c r="F9" s="3">
        <f>(D9-$P$16)/($P$17-$P$16)</f>
        <v>0.5</v>
      </c>
      <c r="G9" t="str">
        <f t="shared" si="0"/>
        <v>BAIXA</v>
      </c>
      <c r="H9">
        <f t="shared" si="1"/>
        <v>168</v>
      </c>
      <c r="I9">
        <f t="shared" si="2"/>
        <v>0</v>
      </c>
      <c r="L9">
        <f t="shared" si="3"/>
        <v>168</v>
      </c>
      <c r="M9">
        <f t="shared" si="4"/>
        <v>0</v>
      </c>
    </row>
    <row r="10" spans="1:19" x14ac:dyDescent="0.25">
      <c r="A10">
        <v>9</v>
      </c>
      <c r="B10">
        <v>124</v>
      </c>
      <c r="C10" s="2">
        <v>6903</v>
      </c>
      <c r="D10" s="2">
        <v>9000</v>
      </c>
      <c r="E10" s="3">
        <f>(C10-$P$16)/($P$17-$P$16)</f>
        <v>0.15049999999999999</v>
      </c>
      <c r="F10" s="3">
        <f>(D10-$P$16)/($P$17-$P$16)</f>
        <v>0.5</v>
      </c>
      <c r="G10" t="str">
        <f t="shared" si="0"/>
        <v>BAIXA</v>
      </c>
      <c r="H10">
        <f t="shared" si="1"/>
        <v>124</v>
      </c>
      <c r="I10">
        <f t="shared" si="2"/>
        <v>0</v>
      </c>
      <c r="L10">
        <f t="shared" si="3"/>
        <v>124</v>
      </c>
      <c r="M10">
        <f t="shared" si="4"/>
        <v>0</v>
      </c>
    </row>
    <row r="11" spans="1:19" x14ac:dyDescent="0.25">
      <c r="A11">
        <v>10</v>
      </c>
      <c r="B11">
        <v>169</v>
      </c>
      <c r="C11" s="2">
        <v>9003</v>
      </c>
      <c r="D11" s="2">
        <v>9000</v>
      </c>
      <c r="E11" s="3">
        <f>(C11-$P$16)/($P$17-$P$16)</f>
        <v>0.50049999999999994</v>
      </c>
      <c r="F11" s="3">
        <f>(D11-$P$16)/($P$17-$P$16)</f>
        <v>0.5</v>
      </c>
      <c r="G11" t="str">
        <f t="shared" si="0"/>
        <v>ALTA</v>
      </c>
      <c r="J11">
        <f t="shared" si="5"/>
        <v>169</v>
      </c>
      <c r="K11">
        <f t="shared" si="6"/>
        <v>1</v>
      </c>
      <c r="L11">
        <f t="shared" si="3"/>
        <v>169</v>
      </c>
      <c r="M11">
        <f t="shared" si="4"/>
        <v>1</v>
      </c>
    </row>
    <row r="12" spans="1:19" x14ac:dyDescent="0.25">
      <c r="A12">
        <v>11</v>
      </c>
      <c r="B12">
        <v>190</v>
      </c>
      <c r="C12" s="2">
        <v>10031</v>
      </c>
      <c r="D12" s="2">
        <v>9000</v>
      </c>
      <c r="E12" s="3">
        <f>(C12-$P$16)/($P$17-$P$16)</f>
        <v>0.67183333333333328</v>
      </c>
      <c r="F12" s="3">
        <f>(D12-$P$16)/($P$17-$P$16)</f>
        <v>0.5</v>
      </c>
      <c r="G12" t="str">
        <f t="shared" si="0"/>
        <v>ALTA</v>
      </c>
      <c r="J12">
        <f t="shared" si="5"/>
        <v>190</v>
      </c>
      <c r="K12">
        <f t="shared" si="6"/>
        <v>1</v>
      </c>
      <c r="L12">
        <f t="shared" si="3"/>
        <v>190</v>
      </c>
      <c r="M12">
        <f t="shared" si="4"/>
        <v>1</v>
      </c>
    </row>
    <row r="13" spans="1:19" x14ac:dyDescent="0.25">
      <c r="A13">
        <v>12</v>
      </c>
      <c r="B13">
        <v>226</v>
      </c>
      <c r="C13" s="2">
        <v>11582</v>
      </c>
      <c r="D13" s="2">
        <v>9000</v>
      </c>
      <c r="E13" s="3">
        <f>(C13-$P$16)/($P$17-$P$16)</f>
        <v>0.93033333333333335</v>
      </c>
      <c r="F13" s="3">
        <f>(D13-$P$16)/($P$17-$P$16)</f>
        <v>0.5</v>
      </c>
      <c r="G13" t="str">
        <f t="shared" si="0"/>
        <v>ALTA</v>
      </c>
      <c r="J13">
        <f t="shared" si="5"/>
        <v>226</v>
      </c>
      <c r="K13">
        <f t="shared" si="6"/>
        <v>1</v>
      </c>
      <c r="L13">
        <f t="shared" si="3"/>
        <v>226</v>
      </c>
      <c r="M13">
        <f t="shared" si="4"/>
        <v>1</v>
      </c>
    </row>
    <row r="14" spans="1:19" x14ac:dyDescent="0.25">
      <c r="A14">
        <v>13</v>
      </c>
      <c r="B14">
        <v>214</v>
      </c>
      <c r="C14" s="2">
        <v>10958</v>
      </c>
      <c r="D14" s="2">
        <v>9000</v>
      </c>
      <c r="E14" s="3">
        <f>(C14-$P$16)/($P$17-$P$16)</f>
        <v>0.82633333333333336</v>
      </c>
      <c r="F14" s="3">
        <f>(D14-$P$16)/($P$17-$P$16)</f>
        <v>0.5</v>
      </c>
      <c r="G14" t="str">
        <f t="shared" si="0"/>
        <v>ALTA</v>
      </c>
      <c r="J14">
        <f t="shared" si="5"/>
        <v>214</v>
      </c>
      <c r="K14">
        <f t="shared" si="6"/>
        <v>1</v>
      </c>
      <c r="L14">
        <f t="shared" si="3"/>
        <v>214</v>
      </c>
      <c r="M14">
        <f t="shared" si="4"/>
        <v>1</v>
      </c>
    </row>
    <row r="15" spans="1:19" x14ac:dyDescent="0.25">
      <c r="A15">
        <v>14</v>
      </c>
      <c r="B15">
        <v>176</v>
      </c>
      <c r="C15" s="2">
        <v>8974</v>
      </c>
      <c r="D15" s="2">
        <v>9000</v>
      </c>
      <c r="E15" s="3">
        <f>(C15-$P$16)/($P$17-$P$16)</f>
        <v>0.49566666666666664</v>
      </c>
      <c r="F15" s="3">
        <f>(D15-$P$16)/($P$17-$P$16)</f>
        <v>0.5</v>
      </c>
      <c r="G15" t="str">
        <f t="shared" si="0"/>
        <v>BAIXA</v>
      </c>
      <c r="H15">
        <f t="shared" si="1"/>
        <v>176</v>
      </c>
      <c r="I15">
        <f t="shared" si="2"/>
        <v>0</v>
      </c>
      <c r="L15">
        <f t="shared" si="3"/>
        <v>176</v>
      </c>
      <c r="M15">
        <f t="shared" si="4"/>
        <v>0</v>
      </c>
    </row>
    <row r="16" spans="1:19" x14ac:dyDescent="0.25">
      <c r="A16">
        <v>15</v>
      </c>
      <c r="B16">
        <v>149</v>
      </c>
      <c r="C16" s="2">
        <v>9065</v>
      </c>
      <c r="D16" s="2">
        <v>9000</v>
      </c>
      <c r="E16" s="3">
        <f>(C16-$P$16)/($P$17-$P$16)</f>
        <v>0.51083333333333336</v>
      </c>
      <c r="F16" s="3">
        <f>(D16-$P$16)/($P$17-$P$16)</f>
        <v>0.5</v>
      </c>
      <c r="G16" t="str">
        <f t="shared" si="0"/>
        <v>ALTA</v>
      </c>
      <c r="J16">
        <f t="shared" si="5"/>
        <v>149</v>
      </c>
      <c r="K16">
        <f t="shared" si="6"/>
        <v>1</v>
      </c>
      <c r="L16">
        <f t="shared" si="3"/>
        <v>149</v>
      </c>
      <c r="M16">
        <f t="shared" si="4"/>
        <v>1</v>
      </c>
      <c r="O16" t="s">
        <v>5</v>
      </c>
      <c r="P16">
        <v>6000</v>
      </c>
      <c r="R16">
        <v>170</v>
      </c>
      <c r="S16">
        <v>0</v>
      </c>
    </row>
    <row r="17" spans="1:19" x14ac:dyDescent="0.25">
      <c r="A17">
        <v>16</v>
      </c>
      <c r="B17">
        <v>200</v>
      </c>
      <c r="C17" s="2">
        <v>10118</v>
      </c>
      <c r="D17" s="2">
        <v>9000</v>
      </c>
      <c r="E17" s="3">
        <f>(C17-$P$16)/($P$17-$P$16)</f>
        <v>0.68633333333333335</v>
      </c>
      <c r="F17" s="3">
        <f>(D17-$P$16)/($P$17-$P$16)</f>
        <v>0.5</v>
      </c>
      <c r="G17" t="str">
        <f t="shared" si="0"/>
        <v>ALTA</v>
      </c>
      <c r="J17">
        <f t="shared" si="5"/>
        <v>200</v>
      </c>
      <c r="K17">
        <f t="shared" si="6"/>
        <v>1</v>
      </c>
      <c r="L17">
        <f t="shared" si="3"/>
        <v>200</v>
      </c>
      <c r="M17">
        <f t="shared" si="4"/>
        <v>1</v>
      </c>
      <c r="O17" t="s">
        <v>6</v>
      </c>
      <c r="P17">
        <v>12000</v>
      </c>
      <c r="R17">
        <v>170</v>
      </c>
      <c r="S17">
        <v>1</v>
      </c>
    </row>
    <row r="18" spans="1:19" x14ac:dyDescent="0.25">
      <c r="A18">
        <v>17</v>
      </c>
      <c r="B18">
        <v>223</v>
      </c>
      <c r="C18" s="2">
        <v>10595</v>
      </c>
      <c r="D18" s="2">
        <v>9000</v>
      </c>
      <c r="E18" s="3">
        <f>(C18-$P$16)/($P$17-$P$16)</f>
        <v>0.76583333333333337</v>
      </c>
      <c r="F18" s="3">
        <f>(D18-$P$16)/($P$17-$P$16)</f>
        <v>0.5</v>
      </c>
      <c r="G18" t="str">
        <f t="shared" si="0"/>
        <v>ALTA</v>
      </c>
      <c r="J18">
        <f t="shared" si="5"/>
        <v>223</v>
      </c>
      <c r="K18">
        <f t="shared" si="6"/>
        <v>1</v>
      </c>
      <c r="L18">
        <f t="shared" si="3"/>
        <v>223</v>
      </c>
      <c r="M18">
        <f t="shared" si="4"/>
        <v>1</v>
      </c>
    </row>
    <row r="19" spans="1:19" x14ac:dyDescent="0.25">
      <c r="A19">
        <v>18</v>
      </c>
      <c r="B19">
        <v>199</v>
      </c>
      <c r="C19" s="2">
        <v>10257</v>
      </c>
      <c r="D19" s="2">
        <v>9000</v>
      </c>
      <c r="E19" s="3">
        <f>(C19-$P$16)/($P$17-$P$16)</f>
        <v>0.70950000000000002</v>
      </c>
      <c r="F19" s="3">
        <f>(D19-$P$16)/($P$17-$P$16)</f>
        <v>0.5</v>
      </c>
      <c r="G19" t="str">
        <f t="shared" si="0"/>
        <v>ALTA</v>
      </c>
      <c r="J19">
        <f t="shared" si="5"/>
        <v>199</v>
      </c>
      <c r="K19">
        <f t="shared" si="6"/>
        <v>1</v>
      </c>
      <c r="L19">
        <f t="shared" si="3"/>
        <v>199</v>
      </c>
      <c r="M19">
        <f t="shared" si="4"/>
        <v>1</v>
      </c>
      <c r="P19" t="s">
        <v>21</v>
      </c>
      <c r="Q19" t="s">
        <v>22</v>
      </c>
    </row>
    <row r="20" spans="1:19" x14ac:dyDescent="0.25">
      <c r="A20">
        <v>19</v>
      </c>
      <c r="B20">
        <v>126</v>
      </c>
      <c r="C20" s="2">
        <v>7048</v>
      </c>
      <c r="D20" s="2">
        <v>9000</v>
      </c>
      <c r="E20" s="3">
        <f>(C20-$P$16)/($P$17-$P$16)</f>
        <v>0.17466666666666666</v>
      </c>
      <c r="F20" s="3">
        <f>(D20-$P$16)/($P$17-$P$16)</f>
        <v>0.5</v>
      </c>
      <c r="G20" t="str">
        <f t="shared" si="0"/>
        <v>BAIXA</v>
      </c>
      <c r="H20">
        <f t="shared" si="1"/>
        <v>126</v>
      </c>
      <c r="I20">
        <f t="shared" si="2"/>
        <v>0</v>
      </c>
      <c r="L20">
        <f t="shared" si="3"/>
        <v>126</v>
      </c>
      <c r="M20">
        <f t="shared" si="4"/>
        <v>0</v>
      </c>
      <c r="P20">
        <v>130</v>
      </c>
      <c r="Q20" s="5">
        <f>0.0109*P20-1.3522</f>
        <v>6.4799999999999969E-2</v>
      </c>
    </row>
    <row r="21" spans="1:19" x14ac:dyDescent="0.25">
      <c r="A21">
        <v>20</v>
      </c>
      <c r="B21">
        <v>113</v>
      </c>
      <c r="C21" s="2">
        <v>6570</v>
      </c>
      <c r="D21" s="2">
        <v>9000</v>
      </c>
      <c r="E21" s="3">
        <f>(C21-$P$16)/($P$17-$P$16)</f>
        <v>9.5000000000000001E-2</v>
      </c>
      <c r="F21" s="3">
        <f>(D21-$P$16)/($P$17-$P$16)</f>
        <v>0.5</v>
      </c>
      <c r="G21" t="str">
        <f t="shared" si="0"/>
        <v>BAIXA</v>
      </c>
      <c r="H21">
        <f t="shared" si="1"/>
        <v>113</v>
      </c>
      <c r="I21">
        <f t="shared" si="2"/>
        <v>0</v>
      </c>
      <c r="L21">
        <f t="shared" si="3"/>
        <v>113</v>
      </c>
      <c r="M21">
        <f t="shared" si="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06FC-6DFB-4AED-9B6C-B6E3803F982E}">
  <dimension ref="A1:T21"/>
  <sheetViews>
    <sheetView topLeftCell="G1" zoomScale="170" zoomScaleNormal="170" workbookViewId="0">
      <selection activeCell="Q19" sqref="Q19:R20"/>
    </sheetView>
  </sheetViews>
  <sheetFormatPr defaultRowHeight="15" x14ac:dyDescent="0.25"/>
  <cols>
    <col min="1" max="1" width="5" customWidth="1"/>
    <col min="2" max="2" width="11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12</v>
      </c>
      <c r="I1" t="s">
        <v>9</v>
      </c>
      <c r="J1" t="s">
        <v>10</v>
      </c>
      <c r="K1" t="s">
        <v>11</v>
      </c>
      <c r="L1" t="s">
        <v>13</v>
      </c>
      <c r="M1" t="s">
        <v>8</v>
      </c>
      <c r="N1" t="s">
        <v>14</v>
      </c>
    </row>
    <row r="2" spans="1:20" x14ac:dyDescent="0.25">
      <c r="A2">
        <v>1</v>
      </c>
      <c r="B2">
        <v>149</v>
      </c>
      <c r="C2" s="2">
        <v>7531</v>
      </c>
      <c r="D2" s="2">
        <v>9000</v>
      </c>
      <c r="E2" s="3">
        <f>(C2-$Q$16)/($Q$17-$Q$16)</f>
        <v>0.25516666666666665</v>
      </c>
      <c r="F2" s="3">
        <f>(D2-$Q$16)/($Q$17-$Q$16)</f>
        <v>0.5</v>
      </c>
      <c r="G2" t="str">
        <f>IF(E2&gt;F2,"ALTA","BAIXA")</f>
        <v>BAIXA</v>
      </c>
      <c r="H2">
        <f>IF(G2="BAIXA",B2,"")</f>
        <v>149</v>
      </c>
      <c r="I2">
        <f>IF(G2="BAIXA",0,"")</f>
        <v>0</v>
      </c>
      <c r="L2">
        <f>B2</f>
        <v>149</v>
      </c>
      <c r="M2">
        <f>IF(G2="BAIXA",I2,K2)</f>
        <v>0</v>
      </c>
      <c r="N2">
        <f>0.0109*L2-1.3522</f>
        <v>0.27190000000000003</v>
      </c>
    </row>
    <row r="3" spans="1:20" x14ac:dyDescent="0.25">
      <c r="A3">
        <v>2</v>
      </c>
      <c r="B3">
        <v>143</v>
      </c>
      <c r="C3" s="2">
        <v>7188</v>
      </c>
      <c r="D3" s="2">
        <v>9000</v>
      </c>
      <c r="E3" s="3">
        <f>(C3-$Q$16)/($Q$17-$Q$16)</f>
        <v>0.19800000000000001</v>
      </c>
      <c r="F3" s="3">
        <f>(D3-$Q$16)/($Q$17-$Q$16)</f>
        <v>0.5</v>
      </c>
      <c r="G3" t="str">
        <f t="shared" ref="G3:G21" si="0">IF(E3&gt;F3,"ALTA","BAIXA")</f>
        <v>BAIXA</v>
      </c>
      <c r="H3">
        <f t="shared" ref="H3:H21" si="1">IF(G3="BAIXA",B3,"")</f>
        <v>143</v>
      </c>
      <c r="I3">
        <f t="shared" ref="I3:I21" si="2">IF(G3="BAIXA",0,"")</f>
        <v>0</v>
      </c>
      <c r="L3">
        <f t="shared" ref="L3:L21" si="3">B3</f>
        <v>143</v>
      </c>
      <c r="M3">
        <f t="shared" ref="M3:M21" si="4">IF(G3="BAIXA",I3,K3)</f>
        <v>0</v>
      </c>
      <c r="N3">
        <f t="shared" ref="N3:N21" si="5">0.0109*L3-1.3522</f>
        <v>0.20649999999999991</v>
      </c>
    </row>
    <row r="4" spans="1:20" x14ac:dyDescent="0.25">
      <c r="A4">
        <v>3</v>
      </c>
      <c r="B4">
        <v>118</v>
      </c>
      <c r="C4" s="2">
        <v>6705</v>
      </c>
      <c r="D4" s="2">
        <v>9000</v>
      </c>
      <c r="E4" s="3">
        <f>(C4-$Q$16)/($Q$17-$Q$16)</f>
        <v>0.11749999999999999</v>
      </c>
      <c r="F4" s="3">
        <f>(D4-$Q$16)/($Q$17-$Q$16)</f>
        <v>0.5</v>
      </c>
      <c r="G4" t="str">
        <f t="shared" si="0"/>
        <v>BAIXA</v>
      </c>
      <c r="H4">
        <f t="shared" si="1"/>
        <v>118</v>
      </c>
      <c r="I4">
        <f t="shared" si="2"/>
        <v>0</v>
      </c>
      <c r="L4">
        <f t="shared" si="3"/>
        <v>118</v>
      </c>
      <c r="M4">
        <f t="shared" si="4"/>
        <v>0</v>
      </c>
      <c r="N4">
        <f t="shared" si="5"/>
        <v>-6.6000000000000059E-2</v>
      </c>
    </row>
    <row r="5" spans="1:20" x14ac:dyDescent="0.25">
      <c r="A5">
        <v>4</v>
      </c>
      <c r="B5">
        <v>126</v>
      </c>
      <c r="C5" s="2">
        <v>7864</v>
      </c>
      <c r="D5" s="2">
        <v>9000</v>
      </c>
      <c r="E5" s="3">
        <f>(C5-$Q$16)/($Q$17-$Q$16)</f>
        <v>0.31066666666666665</v>
      </c>
      <c r="F5" s="3">
        <f>(D5-$Q$16)/($Q$17-$Q$16)</f>
        <v>0.5</v>
      </c>
      <c r="G5" t="str">
        <f t="shared" si="0"/>
        <v>BAIXA</v>
      </c>
      <c r="H5">
        <f t="shared" si="1"/>
        <v>126</v>
      </c>
      <c r="I5">
        <f t="shared" si="2"/>
        <v>0</v>
      </c>
      <c r="L5">
        <f t="shared" si="3"/>
        <v>126</v>
      </c>
      <c r="M5">
        <f t="shared" si="4"/>
        <v>0</v>
      </c>
      <c r="N5">
        <f t="shared" si="5"/>
        <v>2.1199999999999886E-2</v>
      </c>
    </row>
    <row r="6" spans="1:20" x14ac:dyDescent="0.25">
      <c r="A6">
        <v>5</v>
      </c>
      <c r="B6">
        <v>177</v>
      </c>
      <c r="C6" s="2">
        <v>9747</v>
      </c>
      <c r="D6" s="2">
        <v>9000</v>
      </c>
      <c r="E6" s="3">
        <f>(C6-$Q$16)/($Q$17-$Q$16)</f>
        <v>0.62450000000000006</v>
      </c>
      <c r="F6" s="3">
        <f>(D6-$Q$16)/($Q$17-$Q$16)</f>
        <v>0.5</v>
      </c>
      <c r="G6" t="str">
        <f t="shared" si="0"/>
        <v>ALTA</v>
      </c>
      <c r="J6">
        <f t="shared" ref="J6:J24" si="6">IF(G6="ALTA",B6,"")</f>
        <v>177</v>
      </c>
      <c r="K6">
        <f t="shared" ref="K6:K24" si="7">IF(G6="ALTA",1,"")</f>
        <v>1</v>
      </c>
      <c r="L6">
        <f t="shared" si="3"/>
        <v>177</v>
      </c>
      <c r="M6">
        <f t="shared" si="4"/>
        <v>1</v>
      </c>
      <c r="N6">
        <f t="shared" si="5"/>
        <v>0.57709999999999995</v>
      </c>
    </row>
    <row r="7" spans="1:20" x14ac:dyDescent="0.25">
      <c r="A7">
        <v>6</v>
      </c>
      <c r="B7">
        <v>168</v>
      </c>
      <c r="C7" s="2">
        <v>8844</v>
      </c>
      <c r="D7" s="2">
        <v>9000</v>
      </c>
      <c r="E7" s="3">
        <f>(C7-$Q$16)/($Q$17-$Q$16)</f>
        <v>0.47399999999999998</v>
      </c>
      <c r="F7" s="3">
        <f>(D7-$Q$16)/($Q$17-$Q$16)</f>
        <v>0.5</v>
      </c>
      <c r="G7" t="str">
        <f t="shared" si="0"/>
        <v>BAIXA</v>
      </c>
      <c r="H7">
        <f t="shared" si="1"/>
        <v>168</v>
      </c>
      <c r="I7">
        <f t="shared" si="2"/>
        <v>0</v>
      </c>
      <c r="L7">
        <f t="shared" si="3"/>
        <v>168</v>
      </c>
      <c r="M7">
        <f t="shared" si="4"/>
        <v>0</v>
      </c>
      <c r="N7">
        <f t="shared" si="5"/>
        <v>0.47899999999999987</v>
      </c>
    </row>
    <row r="8" spans="1:20" x14ac:dyDescent="0.25">
      <c r="A8">
        <v>7</v>
      </c>
      <c r="B8">
        <v>157</v>
      </c>
      <c r="C8" s="2">
        <v>7453</v>
      </c>
      <c r="D8" s="2">
        <v>9000</v>
      </c>
      <c r="E8" s="3">
        <f>(C8-$Q$16)/($Q$17-$Q$16)</f>
        <v>0.24216666666666667</v>
      </c>
      <c r="F8" s="3">
        <f>(D8-$Q$16)/($Q$17-$Q$16)</f>
        <v>0.5</v>
      </c>
      <c r="G8" t="str">
        <f t="shared" si="0"/>
        <v>BAIXA</v>
      </c>
      <c r="H8">
        <f t="shared" si="1"/>
        <v>157</v>
      </c>
      <c r="I8">
        <f t="shared" si="2"/>
        <v>0</v>
      </c>
      <c r="L8">
        <f t="shared" si="3"/>
        <v>157</v>
      </c>
      <c r="M8">
        <f t="shared" si="4"/>
        <v>0</v>
      </c>
      <c r="N8">
        <f t="shared" si="5"/>
        <v>0.35909999999999997</v>
      </c>
    </row>
    <row r="9" spans="1:20" x14ac:dyDescent="0.25">
      <c r="A9">
        <v>8</v>
      </c>
      <c r="B9">
        <v>168</v>
      </c>
      <c r="C9" s="2">
        <v>8356</v>
      </c>
      <c r="D9" s="2">
        <v>9000</v>
      </c>
      <c r="E9" s="3">
        <f>(C9-$Q$16)/($Q$17-$Q$16)</f>
        <v>0.39266666666666666</v>
      </c>
      <c r="F9" s="3">
        <f>(D9-$Q$16)/($Q$17-$Q$16)</f>
        <v>0.5</v>
      </c>
      <c r="G9" t="str">
        <f t="shared" si="0"/>
        <v>BAIXA</v>
      </c>
      <c r="H9">
        <f t="shared" si="1"/>
        <v>168</v>
      </c>
      <c r="I9">
        <f t="shared" si="2"/>
        <v>0</v>
      </c>
      <c r="L9">
        <f t="shared" si="3"/>
        <v>168</v>
      </c>
      <c r="M9">
        <f t="shared" si="4"/>
        <v>0</v>
      </c>
      <c r="N9">
        <f t="shared" si="5"/>
        <v>0.47899999999999987</v>
      </c>
    </row>
    <row r="10" spans="1:20" x14ac:dyDescent="0.25">
      <c r="A10">
        <v>9</v>
      </c>
      <c r="B10">
        <v>124</v>
      </c>
      <c r="C10" s="2">
        <v>6903</v>
      </c>
      <c r="D10" s="2">
        <v>9000</v>
      </c>
      <c r="E10" s="3">
        <f>(C10-$Q$16)/($Q$17-$Q$16)</f>
        <v>0.15049999999999999</v>
      </c>
      <c r="F10" s="3">
        <f>(D10-$Q$16)/($Q$17-$Q$16)</f>
        <v>0.5</v>
      </c>
      <c r="G10" t="str">
        <f t="shared" si="0"/>
        <v>BAIXA</v>
      </c>
      <c r="H10">
        <f t="shared" si="1"/>
        <v>124</v>
      </c>
      <c r="I10">
        <f t="shared" si="2"/>
        <v>0</v>
      </c>
      <c r="L10">
        <f t="shared" si="3"/>
        <v>124</v>
      </c>
      <c r="M10">
        <f t="shared" si="4"/>
        <v>0</v>
      </c>
      <c r="N10">
        <f t="shared" si="5"/>
        <v>-6.0000000000015596E-4</v>
      </c>
    </row>
    <row r="11" spans="1:20" x14ac:dyDescent="0.25">
      <c r="A11">
        <v>10</v>
      </c>
      <c r="B11">
        <v>169</v>
      </c>
      <c r="C11" s="2">
        <v>9003</v>
      </c>
      <c r="D11" s="2">
        <v>9000</v>
      </c>
      <c r="E11" s="3">
        <f>(C11-$Q$16)/($Q$17-$Q$16)</f>
        <v>0.50049999999999994</v>
      </c>
      <c r="F11" s="3">
        <f>(D11-$Q$16)/($Q$17-$Q$16)</f>
        <v>0.5</v>
      </c>
      <c r="G11" t="str">
        <f t="shared" si="0"/>
        <v>ALTA</v>
      </c>
      <c r="J11">
        <f t="shared" si="6"/>
        <v>169</v>
      </c>
      <c r="K11">
        <f t="shared" si="7"/>
        <v>1</v>
      </c>
      <c r="L11">
        <f t="shared" si="3"/>
        <v>169</v>
      </c>
      <c r="M11">
        <f t="shared" si="4"/>
        <v>1</v>
      </c>
      <c r="N11">
        <f t="shared" si="5"/>
        <v>0.4899</v>
      </c>
    </row>
    <row r="12" spans="1:20" x14ac:dyDescent="0.25">
      <c r="A12">
        <v>11</v>
      </c>
      <c r="B12">
        <v>190</v>
      </c>
      <c r="C12" s="2">
        <v>10031</v>
      </c>
      <c r="D12" s="2">
        <v>9000</v>
      </c>
      <c r="E12" s="3">
        <f>(C12-$Q$16)/($Q$17-$Q$16)</f>
        <v>0.67183333333333328</v>
      </c>
      <c r="F12" s="3">
        <f>(D12-$Q$16)/($Q$17-$Q$16)</f>
        <v>0.5</v>
      </c>
      <c r="G12" t="str">
        <f t="shared" si="0"/>
        <v>ALTA</v>
      </c>
      <c r="J12">
        <f t="shared" si="6"/>
        <v>190</v>
      </c>
      <c r="K12">
        <f t="shared" si="7"/>
        <v>1</v>
      </c>
      <c r="L12">
        <f t="shared" si="3"/>
        <v>190</v>
      </c>
      <c r="M12">
        <f t="shared" si="4"/>
        <v>1</v>
      </c>
      <c r="N12">
        <f t="shared" si="5"/>
        <v>0.71880000000000011</v>
      </c>
    </row>
    <row r="13" spans="1:20" x14ac:dyDescent="0.25">
      <c r="A13">
        <v>12</v>
      </c>
      <c r="B13">
        <v>226</v>
      </c>
      <c r="C13" s="2">
        <v>11582</v>
      </c>
      <c r="D13" s="2">
        <v>9000</v>
      </c>
      <c r="E13" s="3">
        <f>(C13-$Q$16)/($Q$17-$Q$16)</f>
        <v>0.93033333333333335</v>
      </c>
      <c r="F13" s="3">
        <f>(D13-$Q$16)/($Q$17-$Q$16)</f>
        <v>0.5</v>
      </c>
      <c r="G13" t="str">
        <f t="shared" si="0"/>
        <v>ALTA</v>
      </c>
      <c r="J13">
        <f t="shared" si="6"/>
        <v>226</v>
      </c>
      <c r="K13">
        <f t="shared" si="7"/>
        <v>1</v>
      </c>
      <c r="L13">
        <f t="shared" si="3"/>
        <v>226</v>
      </c>
      <c r="M13">
        <f t="shared" si="4"/>
        <v>1</v>
      </c>
      <c r="N13">
        <f t="shared" si="5"/>
        <v>1.1112</v>
      </c>
    </row>
    <row r="14" spans="1:20" x14ac:dyDescent="0.25">
      <c r="A14">
        <v>13</v>
      </c>
      <c r="B14">
        <v>214</v>
      </c>
      <c r="C14" s="2">
        <v>10958</v>
      </c>
      <c r="D14" s="2">
        <v>9000</v>
      </c>
      <c r="E14" s="3">
        <f>(C14-$Q$16)/($Q$17-$Q$16)</f>
        <v>0.82633333333333336</v>
      </c>
      <c r="F14" s="3">
        <f>(D14-$Q$16)/($Q$17-$Q$16)</f>
        <v>0.5</v>
      </c>
      <c r="G14" t="str">
        <f t="shared" si="0"/>
        <v>ALTA</v>
      </c>
      <c r="J14">
        <f t="shared" si="6"/>
        <v>214</v>
      </c>
      <c r="K14">
        <f t="shared" si="7"/>
        <v>1</v>
      </c>
      <c r="L14">
        <f t="shared" si="3"/>
        <v>214</v>
      </c>
      <c r="M14">
        <f t="shared" si="4"/>
        <v>1</v>
      </c>
      <c r="N14">
        <f t="shared" si="5"/>
        <v>0.98039999999999972</v>
      </c>
    </row>
    <row r="15" spans="1:20" x14ac:dyDescent="0.25">
      <c r="A15">
        <v>14</v>
      </c>
      <c r="B15">
        <v>176</v>
      </c>
      <c r="C15" s="2">
        <v>8974</v>
      </c>
      <c r="D15" s="2">
        <v>9000</v>
      </c>
      <c r="E15" s="3">
        <f>(C15-$Q$16)/($Q$17-$Q$16)</f>
        <v>0.49566666666666664</v>
      </c>
      <c r="F15" s="3">
        <f>(D15-$Q$16)/($Q$17-$Q$16)</f>
        <v>0.5</v>
      </c>
      <c r="G15" t="str">
        <f t="shared" si="0"/>
        <v>BAIXA</v>
      </c>
      <c r="H15">
        <f t="shared" si="1"/>
        <v>176</v>
      </c>
      <c r="I15">
        <f t="shared" si="2"/>
        <v>0</v>
      </c>
      <c r="L15">
        <f t="shared" si="3"/>
        <v>176</v>
      </c>
      <c r="M15">
        <f t="shared" si="4"/>
        <v>0</v>
      </c>
      <c r="N15">
        <f t="shared" si="5"/>
        <v>0.56620000000000004</v>
      </c>
    </row>
    <row r="16" spans="1:20" x14ac:dyDescent="0.25">
      <c r="A16">
        <v>15</v>
      </c>
      <c r="B16">
        <v>149</v>
      </c>
      <c r="C16" s="2">
        <v>9065</v>
      </c>
      <c r="D16" s="2">
        <v>9000</v>
      </c>
      <c r="E16" s="3">
        <f>(C16-$Q$16)/($Q$17-$Q$16)</f>
        <v>0.51083333333333336</v>
      </c>
      <c r="F16" s="3">
        <f>(D16-$Q$16)/($Q$17-$Q$16)</f>
        <v>0.5</v>
      </c>
      <c r="G16" t="str">
        <f t="shared" si="0"/>
        <v>ALTA</v>
      </c>
      <c r="J16">
        <f t="shared" si="6"/>
        <v>149</v>
      </c>
      <c r="K16">
        <f t="shared" si="7"/>
        <v>1</v>
      </c>
      <c r="L16">
        <f t="shared" si="3"/>
        <v>149</v>
      </c>
      <c r="M16">
        <f t="shared" si="4"/>
        <v>1</v>
      </c>
      <c r="N16">
        <f t="shared" si="5"/>
        <v>0.27190000000000003</v>
      </c>
      <c r="P16" t="s">
        <v>5</v>
      </c>
      <c r="Q16">
        <v>6000</v>
      </c>
      <c r="S16">
        <v>170</v>
      </c>
      <c r="T16">
        <v>0</v>
      </c>
    </row>
    <row r="17" spans="1:20" x14ac:dyDescent="0.25">
      <c r="A17">
        <v>16</v>
      </c>
      <c r="B17">
        <v>200</v>
      </c>
      <c r="C17" s="2">
        <v>10118</v>
      </c>
      <c r="D17" s="2">
        <v>9000</v>
      </c>
      <c r="E17" s="3">
        <f>(C17-$Q$16)/($Q$17-$Q$16)</f>
        <v>0.68633333333333335</v>
      </c>
      <c r="F17" s="3">
        <f>(D17-$Q$16)/($Q$17-$Q$16)</f>
        <v>0.5</v>
      </c>
      <c r="G17" t="str">
        <f t="shared" si="0"/>
        <v>ALTA</v>
      </c>
      <c r="J17">
        <f t="shared" si="6"/>
        <v>200</v>
      </c>
      <c r="K17">
        <f t="shared" si="7"/>
        <v>1</v>
      </c>
      <c r="L17">
        <f t="shared" si="3"/>
        <v>200</v>
      </c>
      <c r="M17">
        <f t="shared" si="4"/>
        <v>1</v>
      </c>
      <c r="N17">
        <f t="shared" si="5"/>
        <v>0.82780000000000009</v>
      </c>
      <c r="P17" t="s">
        <v>6</v>
      </c>
      <c r="Q17">
        <v>12000</v>
      </c>
      <c r="S17">
        <v>170</v>
      </c>
      <c r="T17">
        <v>1</v>
      </c>
    </row>
    <row r="18" spans="1:20" x14ac:dyDescent="0.25">
      <c r="A18">
        <v>17</v>
      </c>
      <c r="B18">
        <v>223</v>
      </c>
      <c r="C18" s="2">
        <v>10595</v>
      </c>
      <c r="D18" s="2">
        <v>9000</v>
      </c>
      <c r="E18" s="3">
        <f>(C18-$Q$16)/($Q$17-$Q$16)</f>
        <v>0.76583333333333337</v>
      </c>
      <c r="F18" s="3">
        <f>(D18-$Q$16)/($Q$17-$Q$16)</f>
        <v>0.5</v>
      </c>
      <c r="G18" t="str">
        <f t="shared" si="0"/>
        <v>ALTA</v>
      </c>
      <c r="J18">
        <f t="shared" si="6"/>
        <v>223</v>
      </c>
      <c r="K18">
        <f t="shared" si="7"/>
        <v>1</v>
      </c>
      <c r="L18">
        <f t="shared" si="3"/>
        <v>223</v>
      </c>
      <c r="M18">
        <f t="shared" si="4"/>
        <v>1</v>
      </c>
      <c r="N18">
        <f t="shared" si="5"/>
        <v>1.0784999999999998</v>
      </c>
    </row>
    <row r="19" spans="1:20" x14ac:dyDescent="0.25">
      <c r="A19">
        <v>18</v>
      </c>
      <c r="B19">
        <v>199</v>
      </c>
      <c r="C19" s="2">
        <v>10257</v>
      </c>
      <c r="D19" s="2">
        <v>9000</v>
      </c>
      <c r="E19" s="3">
        <f>(C19-$Q$16)/($Q$17-$Q$16)</f>
        <v>0.70950000000000002</v>
      </c>
      <c r="F19" s="3">
        <f>(D19-$Q$16)/($Q$17-$Q$16)</f>
        <v>0.5</v>
      </c>
      <c r="G19" t="str">
        <f t="shared" si="0"/>
        <v>ALTA</v>
      </c>
      <c r="J19">
        <f t="shared" si="6"/>
        <v>199</v>
      </c>
      <c r="K19">
        <f t="shared" si="7"/>
        <v>1</v>
      </c>
      <c r="L19">
        <f t="shared" si="3"/>
        <v>199</v>
      </c>
      <c r="M19">
        <f t="shared" si="4"/>
        <v>1</v>
      </c>
      <c r="N19">
        <f t="shared" si="5"/>
        <v>0.81689999999999974</v>
      </c>
      <c r="Q19" t="s">
        <v>21</v>
      </c>
      <c r="R19" t="s">
        <v>22</v>
      </c>
    </row>
    <row r="20" spans="1:20" x14ac:dyDescent="0.25">
      <c r="A20">
        <v>19</v>
      </c>
      <c r="B20">
        <v>126</v>
      </c>
      <c r="C20" s="2">
        <v>7048</v>
      </c>
      <c r="D20" s="2">
        <v>9000</v>
      </c>
      <c r="E20" s="3">
        <f>(C20-$Q$16)/($Q$17-$Q$16)</f>
        <v>0.17466666666666666</v>
      </c>
      <c r="F20" s="3">
        <f>(D20-$Q$16)/($Q$17-$Q$16)</f>
        <v>0.5</v>
      </c>
      <c r="G20" t="str">
        <f t="shared" si="0"/>
        <v>BAIXA</v>
      </c>
      <c r="H20">
        <f t="shared" si="1"/>
        <v>126</v>
      </c>
      <c r="I20">
        <f t="shared" si="2"/>
        <v>0</v>
      </c>
      <c r="L20">
        <f t="shared" si="3"/>
        <v>126</v>
      </c>
      <c r="M20">
        <f t="shared" si="4"/>
        <v>0</v>
      </c>
      <c r="N20">
        <f t="shared" si="5"/>
        <v>2.1199999999999886E-2</v>
      </c>
      <c r="Q20">
        <v>130</v>
      </c>
      <c r="R20" s="5">
        <f>0.0109*Q20-1.3522</f>
        <v>6.4799999999999969E-2</v>
      </c>
    </row>
    <row r="21" spans="1:20" x14ac:dyDescent="0.25">
      <c r="A21">
        <v>20</v>
      </c>
      <c r="B21">
        <v>113</v>
      </c>
      <c r="C21" s="2">
        <v>6570</v>
      </c>
      <c r="D21" s="2">
        <v>9000</v>
      </c>
      <c r="E21" s="3">
        <f>(C21-$Q$16)/($Q$17-$Q$16)</f>
        <v>9.5000000000000001E-2</v>
      </c>
      <c r="F21" s="3">
        <f>(D21-$Q$16)/($Q$17-$Q$16)</f>
        <v>0.5</v>
      </c>
      <c r="G21" t="str">
        <f t="shared" si="0"/>
        <v>BAIXA</v>
      </c>
      <c r="H21">
        <f t="shared" si="1"/>
        <v>113</v>
      </c>
      <c r="I21">
        <f t="shared" si="2"/>
        <v>0</v>
      </c>
      <c r="L21">
        <f t="shared" si="3"/>
        <v>113</v>
      </c>
      <c r="M21">
        <f t="shared" si="4"/>
        <v>0</v>
      </c>
      <c r="N21">
        <f t="shared" si="5"/>
        <v>-0.12050000000000005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Dados</vt:lpstr>
      <vt:lpstr>Modelo1</vt:lpstr>
      <vt:lpstr>Modelo1 (2)</vt:lpstr>
      <vt:lpstr>Modelo1 (3)</vt:lpstr>
      <vt:lpstr>Modelo1 (4)</vt:lpstr>
      <vt:lpstr>Modelo1 (5)</vt:lpstr>
      <vt:lpstr>Modelo1 (6)</vt:lpstr>
      <vt:lpstr>Modelo1 (7)</vt:lpstr>
      <vt:lpstr>Modelo1 (8)</vt:lpstr>
      <vt:lpstr>Modelo1 (9)</vt:lpstr>
      <vt:lpstr>Modelo1 (10)</vt:lpstr>
      <vt:lpstr>ragsdale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2022-11-23T17:35:32Z</dcterms:created>
  <dcterms:modified xsi:type="dcterms:W3CDTF">2022-11-23T19:43:06Z</dcterms:modified>
</cp:coreProperties>
</file>