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J:\Diego-files\"/>
    </mc:Choice>
  </mc:AlternateContent>
  <xr:revisionPtr revIDLastSave="0" documentId="8_{F3A37221-2444-4E21-9F23-6018F58CAF13}" xr6:coauthVersionLast="47" xr6:coauthVersionMax="47" xr10:uidLastSave="{00000000-0000-0000-0000-000000000000}"/>
  <bookViews>
    <workbookView xWindow="-120" yWindow="-120" windowWidth="29040" windowHeight="15720" xr2:uid="{EC71AB9F-A595-47CA-9119-45A7C8BD3E87}"/>
  </bookViews>
  <sheets>
    <sheet name="datos generales " sheetId="1" r:id="rId1"/>
    <sheet name="Markowitz " sheetId="2" r:id="rId2"/>
    <sheet name="VaR" sheetId="4" r:id="rId3"/>
    <sheet name="Monte Carl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20" i="1"/>
  <c r="C20" i="1"/>
  <c r="L6" i="1"/>
  <c r="L7" i="1"/>
  <c r="L8" i="1"/>
  <c r="L5" i="1"/>
  <c r="I6" i="1"/>
  <c r="I7" i="1"/>
  <c r="I8" i="1"/>
  <c r="I5" i="1"/>
  <c r="F9" i="1"/>
  <c r="G9" i="1"/>
  <c r="G6" i="1"/>
  <c r="H6" i="1" s="1"/>
  <c r="H5" i="1"/>
  <c r="G5" i="1"/>
  <c r="F6" i="1"/>
  <c r="F7" i="1"/>
  <c r="G7" i="1" s="1"/>
  <c r="H7" i="1" s="1"/>
  <c r="F8" i="1"/>
  <c r="G8" i="1" s="1"/>
  <c r="H8" i="1" s="1"/>
  <c r="F5" i="1"/>
  <c r="E5" i="1"/>
  <c r="E6" i="1"/>
  <c r="E7" i="1"/>
  <c r="E8" i="1"/>
</calcChain>
</file>

<file path=xl/sharedStrings.xml><?xml version="1.0" encoding="utf-8"?>
<sst xmlns="http://schemas.openxmlformats.org/spreadsheetml/2006/main" count="29" uniqueCount="29">
  <si>
    <t>KOF UBL</t>
  </si>
  <si>
    <t>WALMEX</t>
  </si>
  <si>
    <t>GFNORTE</t>
  </si>
  <si>
    <t xml:space="preserve">ALFA A </t>
  </si>
  <si>
    <t>compra</t>
  </si>
  <si>
    <t>titulos</t>
  </si>
  <si>
    <t>spot</t>
  </si>
  <si>
    <t>total</t>
  </si>
  <si>
    <t>spot total</t>
  </si>
  <si>
    <t xml:space="preserve">balance </t>
  </si>
  <si>
    <t xml:space="preserve">inversiones </t>
  </si>
  <si>
    <t xml:space="preserve">beta </t>
  </si>
  <si>
    <t>volatilidad</t>
  </si>
  <si>
    <t>rendimiento</t>
  </si>
  <si>
    <t>MA 30</t>
  </si>
  <si>
    <t xml:space="preserve">MA 15 </t>
  </si>
  <si>
    <t>VaR 5%</t>
  </si>
  <si>
    <t>VaR 1%</t>
  </si>
  <si>
    <t xml:space="preserve">rendimiento portafolio </t>
  </si>
  <si>
    <t>weigths</t>
  </si>
  <si>
    <t>rend. Esperada</t>
  </si>
  <si>
    <t>max. Perdida aceptada</t>
  </si>
  <si>
    <t xml:space="preserve">rendimiento </t>
  </si>
  <si>
    <t>horizonte temporal de las estimaciones 3 a 4 meses</t>
  </si>
  <si>
    <t>medias moviles calculadas a 30 y 15 dias y VaR a 5% y 1%</t>
  </si>
  <si>
    <t xml:space="preserve">portafolio moderado </t>
  </si>
  <si>
    <t>beta portafolio</t>
  </si>
  <si>
    <t xml:space="preserve">sharpe ratio </t>
  </si>
  <si>
    <t>max. 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</si>
</sst>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5" formatCode="0.000%"/>
    <numFmt numFmtId="168" formatCode="0.000000%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8" fontId="0" fillId="0" borderId="0" xfId="0" applyNumberFormat="1"/>
    <xf numFmtId="168" fontId="0" fillId="0" borderId="0" xfId="0" applyNumberFormat="1"/>
    <xf numFmtId="0" fontId="0" fillId="2" borderId="1" xfId="0" applyFill="1" applyBorder="1"/>
    <xf numFmtId="0" fontId="0" fillId="0" borderId="1" xfId="0" applyBorder="1"/>
    <xf numFmtId="8" fontId="0" fillId="0" borderId="1" xfId="0" applyNumberFormat="1" applyBorder="1"/>
    <xf numFmtId="165" fontId="0" fillId="0" borderId="1" xfId="0" applyNumberFormat="1" applyBorder="1"/>
    <xf numFmtId="9" fontId="1" fillId="0" borderId="1" xfId="0" applyNumberFormat="1" applyFont="1" applyBorder="1"/>
    <xf numFmtId="8" fontId="1" fillId="0" borderId="1" xfId="0" applyNumberFormat="1" applyFont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218E-AA88-49EC-91E6-BE4812736703}">
  <dimension ref="A1:S22"/>
  <sheetViews>
    <sheetView tabSelected="1" workbookViewId="0">
      <selection activeCell="C10" sqref="C10"/>
    </sheetView>
  </sheetViews>
  <sheetFormatPr baseColWidth="10" defaultRowHeight="15" x14ac:dyDescent="0.25"/>
  <cols>
    <col min="9" max="9" width="18.85546875" bestFit="1" customWidth="1"/>
    <col min="10" max="10" width="14.85546875" customWidth="1"/>
    <col min="11" max="11" width="21.28515625" bestFit="1" customWidth="1"/>
    <col min="12" max="12" width="12.5703125" bestFit="1" customWidth="1"/>
    <col min="14" max="14" width="12.5703125" bestFit="1" customWidth="1"/>
  </cols>
  <sheetData>
    <row r="1" spans="1:19" x14ac:dyDescent="0.25">
      <c r="B1" t="s">
        <v>10</v>
      </c>
      <c r="H1" t="s">
        <v>25</v>
      </c>
    </row>
    <row r="2" spans="1:19" x14ac:dyDescent="0.25">
      <c r="B2" t="s">
        <v>23</v>
      </c>
    </row>
    <row r="3" spans="1:19" x14ac:dyDescent="0.25">
      <c r="B3" t="s">
        <v>24</v>
      </c>
    </row>
    <row r="4" spans="1:19" x14ac:dyDescent="0.25">
      <c r="A4" s="3"/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13</v>
      </c>
      <c r="I4" s="3" t="s">
        <v>19</v>
      </c>
      <c r="J4" s="3" t="s">
        <v>20</v>
      </c>
      <c r="K4" s="3" t="s">
        <v>21</v>
      </c>
      <c r="L4" s="3" t="s">
        <v>28</v>
      </c>
      <c r="M4" s="3" t="s">
        <v>11</v>
      </c>
      <c r="N4" s="3" t="s">
        <v>12</v>
      </c>
      <c r="O4" s="3" t="s">
        <v>22</v>
      </c>
      <c r="P4" s="3" t="s">
        <v>14</v>
      </c>
      <c r="Q4" s="3" t="s">
        <v>15</v>
      </c>
      <c r="R4" s="3" t="s">
        <v>16</v>
      </c>
      <c r="S4" s="3" t="s">
        <v>17</v>
      </c>
    </row>
    <row r="5" spans="1:19" x14ac:dyDescent="0.25">
      <c r="A5" s="4" t="s">
        <v>0</v>
      </c>
      <c r="B5" s="4">
        <v>156.05000000000001</v>
      </c>
      <c r="C5" s="4">
        <v>6</v>
      </c>
      <c r="D5" s="5">
        <v>155.44</v>
      </c>
      <c r="E5" s="5">
        <f t="shared" ref="E5:E7" si="0">B5*C5</f>
        <v>936.30000000000007</v>
      </c>
      <c r="F5" s="5">
        <f>D5*C5</f>
        <v>932.64</v>
      </c>
      <c r="G5" s="5">
        <f>F5-E5</f>
        <v>-3.6600000000000819</v>
      </c>
      <c r="H5" s="4">
        <f>(G5/E5)*100</f>
        <v>-0.39090035245114613</v>
      </c>
      <c r="I5" s="6">
        <f>E5/$F$9</f>
        <v>0.19055740534203866</v>
      </c>
      <c r="J5" s="4">
        <v>170</v>
      </c>
      <c r="K5" s="7">
        <v>0.08</v>
      </c>
      <c r="L5" s="8">
        <f>E5*K5</f>
        <v>74.904000000000011</v>
      </c>
      <c r="M5" s="4">
        <v>0.61</v>
      </c>
      <c r="N5" s="9"/>
      <c r="O5" s="9"/>
      <c r="P5" s="9"/>
      <c r="Q5" s="9"/>
      <c r="R5" s="9"/>
      <c r="S5" s="9"/>
    </row>
    <row r="6" spans="1:19" x14ac:dyDescent="0.25">
      <c r="A6" s="4" t="s">
        <v>1</v>
      </c>
      <c r="B6" s="4">
        <v>54.05</v>
      </c>
      <c r="C6" s="4">
        <v>45</v>
      </c>
      <c r="D6" s="5">
        <v>56.8</v>
      </c>
      <c r="E6" s="5">
        <f t="shared" si="0"/>
        <v>2432.25</v>
      </c>
      <c r="F6" s="5">
        <f t="shared" ref="F6:F8" si="1">D6*C6</f>
        <v>2556</v>
      </c>
      <c r="G6" s="5">
        <f t="shared" ref="G6:G8" si="2">F6-E6</f>
        <v>123.75</v>
      </c>
      <c r="H6" s="4">
        <f t="shared" ref="H6:H8" si="3">(G6/E6)*100</f>
        <v>5.0878815911193334</v>
      </c>
      <c r="I6" s="6">
        <f t="shared" ref="I6:I8" si="4">E6/$F$9</f>
        <v>0.49501575258269093</v>
      </c>
      <c r="J6" s="4">
        <v>59</v>
      </c>
      <c r="K6" s="7">
        <v>0.08</v>
      </c>
      <c r="L6" s="8">
        <f t="shared" ref="L6:L8" si="5">E6*K6</f>
        <v>194.58</v>
      </c>
      <c r="M6" s="4">
        <v>0.19</v>
      </c>
      <c r="N6" s="9"/>
      <c r="O6" s="9"/>
      <c r="P6" s="9"/>
      <c r="Q6" s="9"/>
      <c r="R6" s="9"/>
      <c r="S6" s="9"/>
    </row>
    <row r="7" spans="1:19" x14ac:dyDescent="0.25">
      <c r="A7" s="4" t="s">
        <v>2</v>
      </c>
      <c r="B7" s="4">
        <v>164.6</v>
      </c>
      <c r="C7" s="4">
        <v>3</v>
      </c>
      <c r="D7" s="5">
        <v>166</v>
      </c>
      <c r="E7" s="5">
        <f t="shared" si="0"/>
        <v>493.79999999999995</v>
      </c>
      <c r="F7" s="5">
        <f t="shared" si="1"/>
        <v>498</v>
      </c>
      <c r="G7" s="5">
        <f t="shared" si="2"/>
        <v>4.2000000000000455</v>
      </c>
      <c r="H7" s="4">
        <f t="shared" si="3"/>
        <v>0.85054678007291329</v>
      </c>
      <c r="I7" s="6">
        <f t="shared" si="4"/>
        <v>0.10049903530695149</v>
      </c>
      <c r="J7" s="4">
        <v>173</v>
      </c>
      <c r="K7" s="7">
        <v>0.08</v>
      </c>
      <c r="L7" s="8">
        <f t="shared" si="5"/>
        <v>39.503999999999998</v>
      </c>
      <c r="M7" s="9"/>
      <c r="N7" s="9"/>
      <c r="O7" s="9"/>
      <c r="P7" s="9"/>
      <c r="Q7" s="9"/>
      <c r="R7" s="9"/>
      <c r="S7" s="9"/>
    </row>
    <row r="8" spans="1:19" x14ac:dyDescent="0.25">
      <c r="A8" s="4" t="s">
        <v>3</v>
      </c>
      <c r="B8" s="4">
        <v>13.81</v>
      </c>
      <c r="C8" s="4">
        <v>68</v>
      </c>
      <c r="D8" s="5">
        <v>13.63</v>
      </c>
      <c r="E8" s="5">
        <f>B8*C8</f>
        <v>939.08</v>
      </c>
      <c r="F8" s="5">
        <f t="shared" si="1"/>
        <v>926.84</v>
      </c>
      <c r="G8" s="5">
        <f t="shared" si="2"/>
        <v>-12.240000000000009</v>
      </c>
      <c r="H8" s="4">
        <f t="shared" si="3"/>
        <v>-1.3034033309196245</v>
      </c>
      <c r="I8" s="6">
        <f t="shared" si="4"/>
        <v>0.19112319577977321</v>
      </c>
      <c r="J8" s="4">
        <v>14.1</v>
      </c>
      <c r="K8" s="7">
        <v>0.08</v>
      </c>
      <c r="L8" s="8">
        <f t="shared" si="5"/>
        <v>75.126400000000004</v>
      </c>
      <c r="M8" s="4">
        <v>0.39</v>
      </c>
      <c r="N8" s="9"/>
      <c r="O8" s="9"/>
      <c r="P8" s="9"/>
      <c r="Q8" s="9"/>
      <c r="R8" s="9"/>
      <c r="S8" s="9"/>
    </row>
    <row r="9" spans="1:19" x14ac:dyDescent="0.25">
      <c r="C9">
        <f>SUM(C5:C8)</f>
        <v>122</v>
      </c>
      <c r="D9" s="1"/>
      <c r="F9" s="1">
        <f>SUM(F5:F8)</f>
        <v>4913.4799999999996</v>
      </c>
      <c r="G9" s="1">
        <f>SUM(G5:G8)</f>
        <v>112.04999999999995</v>
      </c>
    </row>
    <row r="20" spans="1:4" x14ac:dyDescent="0.25">
      <c r="A20" t="s">
        <v>18</v>
      </c>
      <c r="C20">
        <f>(I5*H5)+(I6*H6)+(I7*H7)+(I8*H8)</f>
        <v>2.2804610988545786</v>
      </c>
      <c r="D20" s="2">
        <f>G9/F9</f>
        <v>2.280461098854579E-2</v>
      </c>
    </row>
    <row r="21" spans="1:4" x14ac:dyDescent="0.25">
      <c r="A21" t="s">
        <v>26</v>
      </c>
    </row>
    <row r="22" spans="1:4" x14ac:dyDescent="0.25">
      <c r="A22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27BA3-2BDE-42EC-B1DE-B7D20B300F66}">
  <dimension ref="A1"/>
  <sheetViews>
    <sheetView workbookViewId="0">
      <selection activeCell="F30" sqref="F30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3E79-05D8-4A01-86EA-760FC3613414}">
  <dimension ref="A1"/>
  <sheetViews>
    <sheetView workbookViewId="0">
      <selection activeCell="F25" sqref="F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B84D8-2C0A-4F4F-A223-C557F9DB353B}">
  <dimension ref="A1"/>
  <sheetViews>
    <sheetView workbookViewId="0">
      <selection activeCell="G22" sqref="G2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generales </vt:lpstr>
      <vt:lpstr>Markowitz </vt:lpstr>
      <vt:lpstr>VaR</vt:lpstr>
      <vt:lpstr>Monte 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Valdez Fonseca Jorge Diego</dc:creator>
  <cp:lastModifiedBy>Valdez Fonseca Jorge Diego</cp:lastModifiedBy>
  <dcterms:created xsi:type="dcterms:W3CDTF">2025-07-29T19:13:02Z</dcterms:created>
  <dcterms:modified xsi:type="dcterms:W3CDTF">2025-07-29T19:45:30Z</dcterms:modified>
</cp:coreProperties>
</file>