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ep\OneDrive\Escritorio\"/>
    </mc:Choice>
  </mc:AlternateContent>
  <xr:revisionPtr revIDLastSave="0" documentId="13_ncr:1_{77CDBBEE-5820-46D7-84B0-3015FB908858}" xr6:coauthVersionLast="47" xr6:coauthVersionMax="47" xr10:uidLastSave="{00000000-0000-0000-0000-000000000000}"/>
  <bookViews>
    <workbookView xWindow="-108" yWindow="-108" windowWidth="23256" windowHeight="12576" xr2:uid="{EC71AB9F-A595-47CA-9119-45A7C8BD3E87}"/>
  </bookViews>
  <sheets>
    <sheet name="datos generales " sheetId="1" r:id="rId1"/>
    <sheet name="balance activos" sheetId="5" r:id="rId2"/>
  </sheets>
  <definedNames>
    <definedName name="ALFAA.MX">'datos generales '!$A$8</definedName>
    <definedName name="GFNORTEO.MX">'datos generales '!$A$7</definedName>
    <definedName name="KOFUBL.MX">'datos generales '!$A$5</definedName>
    <definedName name="WALMEX.MX">'datos generales '!$A$6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 l="1" a="1"/>
  <c r="L7" i="1" s="1"/>
  <c r="L6" i="1" a="1"/>
  <c r="L6" i="1" s="1"/>
  <c r="L8" i="1" a="1"/>
  <c r="L8" i="1" s="1"/>
  <c r="L5" i="1" a="1"/>
  <c r="L5" i="1" s="1"/>
  <c r="K7" i="1"/>
  <c r="E5" i="1"/>
  <c r="K5" i="1" s="1"/>
  <c r="G6" i="5"/>
  <c r="F6" i="5"/>
  <c r="D8" i="5"/>
  <c r="F8" i="5" s="1"/>
  <c r="D7" i="5"/>
  <c r="F7" i="5" s="1"/>
  <c r="F5" i="5"/>
  <c r="D4" i="5"/>
  <c r="F4" i="5" s="1"/>
  <c r="C9" i="1"/>
  <c r="F6" i="1"/>
  <c r="F7" i="1"/>
  <c r="G7" i="1" s="1"/>
  <c r="H7" i="1" s="1"/>
  <c r="F8" i="1"/>
  <c r="G8" i="1" s="1"/>
  <c r="H8" i="1" s="1"/>
  <c r="E6" i="1"/>
  <c r="E7" i="1"/>
  <c r="E8" i="1"/>
  <c r="K8" i="1" s="1"/>
  <c r="K6" i="1" l="1"/>
  <c r="E9" i="1"/>
  <c r="G6" i="1"/>
  <c r="F5" i="1"/>
  <c r="G5" i="1" s="1"/>
  <c r="H5" i="1" s="1"/>
  <c r="D9" i="5"/>
  <c r="F9" i="5" s="1"/>
  <c r="F12" i="5" s="1"/>
  <c r="K9" i="1"/>
  <c r="H6" i="1"/>
  <c r="I7" i="1" l="1"/>
  <c r="I8" i="1"/>
  <c r="I5" i="1"/>
  <c r="I9" i="1"/>
  <c r="I6" i="1"/>
  <c r="G9" i="1"/>
  <c r="H9" i="1" s="1"/>
  <c r="F9" i="1"/>
  <c r="D20" i="1" l="1"/>
  <c r="C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6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5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<sst xmlns="http://schemas.openxmlformats.org/spreadsheetml/2006/main" count="46" uniqueCount="41">
  <si>
    <t>KOF UBL</t>
  </si>
  <si>
    <t>WALMEX</t>
  </si>
  <si>
    <t>GFNORTE</t>
  </si>
  <si>
    <t xml:space="preserve">ALFA A </t>
  </si>
  <si>
    <t>compra</t>
  </si>
  <si>
    <t>titulos</t>
  </si>
  <si>
    <t>total</t>
  </si>
  <si>
    <t xml:space="preserve">balance </t>
  </si>
  <si>
    <t xml:space="preserve">inversiones </t>
  </si>
  <si>
    <t xml:space="preserve">beta </t>
  </si>
  <si>
    <t>volatilidad</t>
  </si>
  <si>
    <t>rendimiento</t>
  </si>
  <si>
    <t>MA 30</t>
  </si>
  <si>
    <t xml:space="preserve">MA 15 </t>
  </si>
  <si>
    <t>VaR 5%</t>
  </si>
  <si>
    <t>VaR 1%</t>
  </si>
  <si>
    <t xml:space="preserve">rendimiento portafolio </t>
  </si>
  <si>
    <t>weigths</t>
  </si>
  <si>
    <t xml:space="preserve">rendimiento </t>
  </si>
  <si>
    <t>horizonte temporal de las estimaciones 3 a 4 meses</t>
  </si>
  <si>
    <t>medias moviles calculadas a 30 y 15 dias y VaR a 5% y 1%</t>
  </si>
  <si>
    <t xml:space="preserve">portafolio moderado </t>
  </si>
  <si>
    <t>beta portafolio</t>
  </si>
  <si>
    <t xml:space="preserve">sharpe ratio </t>
  </si>
  <si>
    <t>max. Perdida</t>
  </si>
  <si>
    <t xml:space="preserve">Registro de compras ventas de portafolio </t>
  </si>
  <si>
    <t>Accion</t>
  </si>
  <si>
    <t>Precio Compra</t>
  </si>
  <si>
    <t>Precio Venta</t>
  </si>
  <si>
    <t>Precio Actual</t>
  </si>
  <si>
    <t># Shares</t>
  </si>
  <si>
    <t>Balance</t>
  </si>
  <si>
    <t>SOXL</t>
  </si>
  <si>
    <t>GENTERA</t>
  </si>
  <si>
    <t xml:space="preserve">es diferente el precio de cierre al precio actual </t>
  </si>
  <si>
    <t>cierre</t>
  </si>
  <si>
    <t xml:space="preserve">vender alfa a 13.85 como minimo </t>
  </si>
  <si>
    <t>ticker</t>
  </si>
  <si>
    <t>rend. Esp.</t>
  </si>
  <si>
    <t>cierre  total</t>
  </si>
  <si>
    <t>sparkline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</si>
</sst>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164" formatCode="0.000%"/>
    <numFmt numFmtId="165" formatCode="0.000000%"/>
    <numFmt numFmtId="166" formatCode="_-[$$-80A]* #,##0.00_-;\-[$$-80A]* #,##0.00_-;_-[$$-80A]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8" fontId="0" fillId="0" borderId="0" xfId="0" applyNumberFormat="1"/>
    <xf numFmtId="165" fontId="0" fillId="0" borderId="0" xfId="0" applyNumberFormat="1"/>
    <xf numFmtId="0" fontId="0" fillId="2" borderId="1" xfId="0" applyFill="1" applyBorder="1"/>
    <xf numFmtId="0" fontId="0" fillId="0" borderId="1" xfId="0" applyBorder="1"/>
    <xf numFmtId="8" fontId="0" fillId="0" borderId="1" xfId="0" applyNumberFormat="1" applyBorder="1"/>
    <xf numFmtId="164" fontId="0" fillId="0" borderId="1" xfId="0" applyNumberFormat="1" applyBorder="1"/>
    <xf numFmtId="8" fontId="1" fillId="0" borderId="1" xfId="0" applyNumberFormat="1" applyFont="1" applyBorder="1"/>
    <xf numFmtId="0" fontId="0" fillId="3" borderId="1" xfId="0" applyFill="1" applyBorder="1"/>
    <xf numFmtId="0" fontId="1" fillId="0" borderId="0" xfId="0" applyFont="1"/>
    <xf numFmtId="0" fontId="3" fillId="0" borderId="0" xfId="0" applyFont="1"/>
    <xf numFmtId="0" fontId="3" fillId="2" borderId="0" xfId="0" applyFont="1" applyFill="1"/>
    <xf numFmtId="8" fontId="1" fillId="0" borderId="0" xfId="0" applyNumberFormat="1" applyFont="1"/>
    <xf numFmtId="8" fontId="3" fillId="0" borderId="0" xfId="0" applyNumberFormat="1" applyFont="1"/>
    <xf numFmtId="0" fontId="2" fillId="4" borderId="0" xfId="0" applyFont="1" applyFill="1"/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0" fillId="0" borderId="2" xfId="0" applyFill="1" applyBorder="1"/>
    <xf numFmtId="8" fontId="1" fillId="0" borderId="2" xfId="0" applyNumberFormat="1" applyFont="1" applyFill="1" applyBorder="1"/>
    <xf numFmtId="0" fontId="0" fillId="2" borderId="2" xfId="0" applyFill="1" applyBorder="1"/>
    <xf numFmtId="0" fontId="4" fillId="0" borderId="0" xfId="1"/>
    <xf numFmtId="4" fontId="0" fillId="3" borderId="1" xfId="0" applyNumberFormat="1" applyFill="1" applyBorder="1"/>
    <xf numFmtId="166" fontId="0" fillId="3" borderId="1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imageurl">
      <keyFlags>
        <key name="Blip Identifier">
          <flag name="ShowInCardView" value="0"/>
        </key>
      </keyFlags>
    </type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16">
  <rv s="0">
    <v>http://en.wikipedia.org/wiki/Public_domain</v>
    <v>Public domain</v>
  </rv>
  <rv s="0">
    <v>http://en.wikipedia.org/wiki/Coca-Cola_FEMSA</v>
    <v>Wikipedia</v>
  </rv>
  <rv s="1">
    <v>0</v>
    <v>1</v>
  </rv>
  <rv s="2">
    <v>7</v>
    <v>https://www.bing.com/th?id=AMMS_5b57595f69cb36430b017f913a72165f&amp;qlt=95</v>
    <v>2</v>
    <v>0</v>
    <v>https://www.bing.com/images/search?form=xlimg&amp;q=coca-cola+femsa</v>
    <v>Image of COCA-COLA FEMSA, S.A.B. DE C.V.</v>
  </rv>
  <rv s="0">
    <v>https://www.bing.com/financeapi/forcetrigger?t=alcxur&amp;q=XMEX%3aKOFUBL&amp;form=skydnc</v>
    <v>Learn more on Bing</v>
  </rv>
  <rv s="3">
    <v>es-ES</v>
    <v>alcxur</v>
    <v>268435456</v>
    <v>1</v>
    <v>Con tecnología de Refinitiv</v>
    <v>0</v>
    <v>1</v>
    <v>COCA-COLA FEMSA, S.A.B. DE C.V. (XMEX:KOFUBL)</v>
    <v>4</v>
    <v>5</v>
    <v>Finance</v>
    <v>6</v>
    <v>XMEX</v>
    <v>1641275000</v>
    <v>1991</v>
    <v>156.55000000000001</v>
    <v>0.60560000000000003</v>
    <v>-0.42</v>
    <v>-2.6919999999999999E-3</v>
    <v>327792800000</v>
    <v>156.03</v>
    <v>COCA-COLA FEMSA, S.A.B. DE C.V. es una empresa embotelladora, franquicia de las bebidas Coca-Cola, registradas en todo el mundo. La empresa y sus subsidiarias se dedican a la producción, distribución y comercialización de algunas bebidas de la marca Coca-Cola. También participa en la adquisición, tenencia y transferencia de todos tipo de bonos, acciones y valores negociables. Los segmentos de la empresa son: división de México y América Central, la cual comprende todas las operaciones en México (incluidas operaciones societarias), Guatemala, Nicaragua, Costa Rica y Panamá; la división de América del Sur, conformada por Brasil, Argentina y Colombia; Venezuela, la cual opera en una economía con control de cambio e hiperinflación; y la división de Asia, la cual consiste en las inversiones bajo el método de la participación patrimonial en Coca-Cola FEMSA Philippines, Inc. Las bebidas de la marca Coca-Cola incluyen bebidas gaseosas (colas y bebidas gaseosas saborizadas), aguas y otras bebidas (entre las que se incluyen café, té, leche, lácteos y bebidas isotónicas).</v>
    <v>118683</v>
    <v>XMEX</v>
    <v>45867.833310185182</v>
    <v>3</v>
    <v>Mexican Stock Exchange</v>
    <v>4</v>
    <v>156.88</v>
    <v>198.06</v>
    <v>154.31</v>
    <v>149.16999999999999</v>
    <v>MXN</v>
    <v>COCA-COLA FEMSA, S.A.B. DE C.V.</v>
    <v>COCA-COLA FEMSA, S.A.B. DE C.V.</v>
    <v>155.61000000000001</v>
    <v>Beverages</v>
    <v>Mario Pani #100.,Col. Santa Fe Cuajimalpa, Deleg. Cuajimalpa, MEXICO, D.F., MEXICO, D.F., 05348 MX</v>
    <v>KOFUBL</v>
    <v>Acciones</v>
    <v>COCA-COLA FEMSA, S.A.B. DE C.V. (XMEX:KOFUBL)</v>
    <v>613961</v>
    <v>728040</v>
  </rv>
  <rv s="4">
    <v>5</v>
  </rv>
  <rv s="0">
    <v>https://www.bing.com/financeapi/forcetrigger?t=a322r7&amp;q=OTCM%3aWMMVF&amp;form=skydnc</v>
    <v>Learn more on Bing</v>
  </rv>
  <rv s="5">
    <v>es-ES</v>
    <v>a322r7</v>
    <v>268435456</v>
    <v>1</v>
    <v>Con tecnología de Refinitiv</v>
    <v>8</v>
    <v>9</v>
    <v>Wal-Mart de México, S.A.B. de C.V. (OTCM:WMMVF)</v>
    <v>10</v>
    <v>11</v>
    <v>Finance</v>
    <v>12</v>
    <v>OTCM</v>
    <v>17359630000</v>
    <v>2.83</v>
    <v>0.85360000000000003</v>
    <v>7.5999999999999998E-2</v>
    <v>2.6206999999999998E-2</v>
    <v>963633200000</v>
    <v>2.9</v>
    <v>Wal-Mart de México, S.A.B. de C.V. se dedica a la operación de tiendas de autoservicio. Los segmentos de la empresa son México y América Central. En México, la empresa opera a través del autoservicio, lo que incluye la operación de tiendas de descuento, hipermercados, tiendas y supermercados de membresía de precios al por mayor y otros, entre los que se incluyen almacenes y operaciones inmobiliarias con terceros. En Centroamérica, opera tiendas de descuento, supermercados, hipermercados, tiendas-almacén y tiendas de membresía de precios al por mayor en Costa Rica, Guatemala, Honduras, Nicaragua y El Salvador. Ofrece productos en categorías, como alimentos, productos de consumo, mercancías generales y ropa. Ofrece sus productos bajo varias marcas, entre las que se encuentran Bodega Aurrera Express, Walmart, Sam's Club, Superama, Suburbia y farmacias Medimart. La empresa ofrece comercio electrónico en México. Opera tres sitios en Internet: walmart.com.mx, sams.com.mx y superama.com.mx.</v>
    <v>237235</v>
    <v>OTCM</v>
    <v>45868.006944444445</v>
    <v>OTC Markets</v>
    <v>7</v>
    <v>2.976</v>
    <v>3.464</v>
    <v>2.83</v>
    <v>2.2549999999999999</v>
    <v>USD</v>
    <v>Wal-Mart de México, S.A.B. de C.V.</v>
    <v>Wal-Mart de México, S.A.B. de C.V.</v>
    <v>18.2621</v>
    <v>2.976</v>
    <v>Diversified Retail</v>
    <v>Nextengo No. 78 Santa Cruz Acayucan, MEXICO, D.F., MEXICO, D.F., 02770 MX</v>
    <v>WMMVF</v>
    <v>Acciones</v>
    <v>Wal-Mart de México, S.A.B. de C.V. (OTCM:WMMVF)</v>
    <v>2766</v>
    <v>46536130</v>
  </rv>
  <rv s="4">
    <v>8</v>
  </rv>
  <rv s="0">
    <v>https://www.bing.com/financeapi/forcetrigger?t=alcj9c&amp;q=XMEX%3aGFNORTEO&amp;form=skydnc</v>
    <v>Learn more on Bing</v>
  </rv>
  <rv s="6">
    <v>es-ES</v>
    <v>alcj9c</v>
    <v>268435456</v>
    <v>1</v>
    <v>Con tecnología de Refinitiv</v>
    <v>13</v>
    <v>14</v>
    <v>Grupo Financiero Banorte, S.A.B. de C.V. (XMEX:GFNORTEO)</v>
    <v>10</v>
    <v>15</v>
    <v>Finance</v>
    <v>6</v>
    <v>XMEX</v>
    <v>2883457000</v>
    <v>1992</v>
    <v>164.88</v>
    <v>1.1193</v>
    <v>1.1200000000000001</v>
    <v>6.8110000000000002E-3</v>
    <v>477385140920</v>
    <v>164.44</v>
    <v>Grupo Financiero Banorte, S.A.B. de C.V. es una institución financiera (el Banco) mexicana, dedicada al sector bancario. El Banco opera en cuatro segmentos de negocio: Banca, Ahorro, Corretaje y Otros servicios financieros. La división de Banca proporciona cuentas corrientes, préstamos al consumo y comerciales, así como tarjetas de crédito y débito, entre otros. La división de Ahorro ofrece productos asociados con seguros y esquemas de pensión. La división de Corretaje se centra en la gestión de fondos de investimento y corretaje de valores. La división de Otros servicios financieros incluye arrendamiento, factoraje, gestión de cartera y almacenamiento, entre otros. El Banco ofrece productos y servicios financieros a clientes particulares y empresariales. Opera a través de numerosas filiales, tales como Almacenadora Banorte S.A. de C.V. Organización Auxiliar del Crédito Grupo Financiero Banorte, Casa de Bolsa Banorte IXE S.A. de C.V. Grupo Financiero Banorte y IXE Servicios S.A. de C.V.</v>
    <v>32392</v>
    <v>XMEX</v>
    <v>45867.833287037036</v>
    <v>Mexican Stock Exchange</v>
    <v>10</v>
    <v>166.66</v>
    <v>180.82</v>
    <v>160</v>
    <v>130.04</v>
    <v>MXN</v>
    <v>Grupo Financiero Banorte, S.A.B. de C.V.</v>
    <v>Grupo Financiero Banorte, S.A.B. de C.V.</v>
    <v>165.56</v>
    <v>Banking Services</v>
    <v>Av. Revolucion 3000 , Colonia La Primavera, MONTERREY, NUEVO LEON, 64830 MX</v>
    <v>GFNORTEO</v>
    <v>Acciones</v>
    <v>Grupo Financiero Banorte, S.A.B. de C.V. (XMEX:GFNORTEO)</v>
    <v>3557199</v>
    <v>6186960</v>
  </rv>
  <rv s="4">
    <v>11</v>
  </rv>
  <rv s="0">
    <v>https://www.bing.com/financeapi/forcetrigger?t=albn5r&amp;q=XMEX%3aALFAA&amp;form=skydnc</v>
    <v>Learn more on Bing</v>
  </rv>
  <rv s="6">
    <v>es-ES</v>
    <v>albn5r</v>
    <v>268435456</v>
    <v>1</v>
    <v>Con tecnología de Refinitiv</v>
    <v>13</v>
    <v>14</v>
    <v>ALFA, S.A.B. de C.V. (XMEX:ALFAA)</v>
    <v>10</v>
    <v>15</v>
    <v>Finance</v>
    <v>6</v>
    <v>XMEX</v>
    <v>5558537000</v>
    <v>1967</v>
    <v>13.86</v>
    <v>0.70399999999999996</v>
    <v>-0.17</v>
    <v>-1.2327999999999999E-2</v>
    <v>75707273940</v>
    <v>13.79</v>
    <v>ALFA, S.A.B. de C.V. es un holding con sede en México, que administra una cartera de filiales diversificadas. Su cartera incluye Sigma, un productor, comercializador y distribuidor de alimentos bajo una serie de marcas en México, Estados Unidos, Europa y América Latina; Alpek, un productor de poliéster, es decir, ácido tereftálico purificado, tereftalato de polietileno y fibras, y ofrece al mercado mexicano poliestireno expandible y caprolactama, entre otros; Nemak, un proveedor de soluciones de reducción de peso para la industria automotriz y especializado en el desarrollo y la fabricación de componentes de aluminio para la estructura de la carrocería y tren motriz; Axtel, un proveedor de tecnología de la información y servicios de comunicación para empresas, gobiernos y mercados residenciales a través de sus marcas Alestra y Axtel, y Newpek, que es una compañía de exploración y producción de petróleo y gas con operaciones en México y Estados Unidos.</v>
    <v>49212</v>
    <v>XMEX</v>
    <v>45867.833321759259</v>
    <v>Mexican Stock Exchange</v>
    <v>13</v>
    <v>13.9</v>
    <v>15.49</v>
    <v>13.41</v>
    <v>7.4523000000000001</v>
    <v>MXN</v>
    <v>ALFA, S.A.B. de C.V.</v>
    <v>ALFA, S.A.B. de C.V.</v>
    <v>13.62</v>
    <v>Consumer Goods Conglomerates</v>
    <v>Av. Gomez Morin 1111 sur, Col. Carrizalejo, San Pedro Garza Garcia,, SAN PEDRO GARZA GARCIA, NUEVO LEON, 66254 MX</v>
    <v>ALFAA</v>
    <v>Acciones</v>
    <v>ALFA, S.A.B. de C.V. (XMEX:ALFAA)</v>
    <v>13195209</v>
    <v>7489400</v>
  </rv>
  <rv s="4">
    <v>14</v>
  </rv>
</rvData>
</file>

<file path=xl/richData/rdrichvaluestructure.xml><?xml version="1.0" encoding="utf-8"?>
<rvStructures xmlns="http://schemas.microsoft.com/office/spreadsheetml/2017/richdata" count="7">
  <s t="_hyperlink">
    <k n="Address" t="s"/>
    <k n="Text" t="s"/>
  </s>
  <s t="_sourceattribution">
    <k n="License" t="r"/>
    <k n="Source" t="r"/>
  </s>
  <s t="_imageurl">
    <k n="_Provider" t="spb"/>
    <k n="Address" t="s"/>
    <k n="Attribution" t="r"/>
    <k n="ComputedImage" t="b"/>
    <k n="More Images 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breviatura de intercambio" t="s"/>
    <k n="Acciones en circulación"/>
    <k n="Año de constitución"/>
    <k n="Apertura"/>
    <k n="Beta"/>
    <k n="Cambio"/>
    <k n="Cambio (%)"/>
    <k n="Capitalización de mercado"/>
    <k n="Cierre anterior"/>
    <k n="Descripción" t="s"/>
    <k n="Empleados"/>
    <k n="ExchangeID" t="s"/>
    <k n="Hora de la última operación"/>
    <k n="Imagen" t="r"/>
    <k n="Intercambio" t="s"/>
    <k n="LearnMoreOnLink" t="r"/>
    <k n="Máximo"/>
    <k n="Máximo en 52 semanas"/>
    <k n="Mínimo"/>
    <k n="Mínimo en 52 semanas"/>
    <k n="Moneda" t="s"/>
    <k n="Nombre" t="s"/>
    <k n="Nombre oficial" t="s"/>
    <k n="Precio"/>
    <k n="Sector" t="s"/>
    <k n="Sede central" t="s"/>
    <k n="Símbolo bursátil" t="s"/>
    <k n="Tipo de instrumento" t="s"/>
    <k n="UniqueName" t="s"/>
    <k n="Volumen"/>
    <k n="Volumen promedio"/>
  </s>
  <s t="_linkedentity">
    <k n="%cvi" t="r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breviatura de intercambio" t="s"/>
    <k n="Acciones en circulación"/>
    <k n="Apertura"/>
    <k n="Beta"/>
    <k n="Cambio"/>
    <k n="Cambio (%)"/>
    <k n="Capitalización de mercado"/>
    <k n="Cierre anterior"/>
    <k n="Descripción" t="s"/>
    <k n="Empleados"/>
    <k n="ExchangeID" t="s"/>
    <k n="Hora de la última operación"/>
    <k n="Intercambio" t="s"/>
    <k n="LearnMoreOnLink" t="r"/>
    <k n="Máximo"/>
    <k n="Máximo en 52 semanas"/>
    <k n="Mínimo"/>
    <k n="Mínimo en 52 semanas"/>
    <k n="Moneda" t="s"/>
    <k n="Nombre" t="s"/>
    <k n="Nombre oficial" t="s"/>
    <k n="P/I"/>
    <k n="Precio"/>
    <k n="Sector" t="s"/>
    <k n="Sede central" t="s"/>
    <k n="Símbolo bursátil" t="s"/>
    <k n="Tipo de instrumento" t="s"/>
    <k n="UniqueName" t="s"/>
    <k n="Volumen"/>
    <k n="Volumen promedio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breviatura de intercambio" t="s"/>
    <k n="Acciones en circulación"/>
    <k n="Año de constitución"/>
    <k n="Apertura"/>
    <k n="Beta"/>
    <k n="Cambio"/>
    <k n="Cambio (%)"/>
    <k n="Capitalización de mercado"/>
    <k n="Cierre anterior"/>
    <k n="Descripción" t="s"/>
    <k n="Empleados"/>
    <k n="ExchangeID" t="s"/>
    <k n="Hora de la última operación"/>
    <k n="Intercambio" t="s"/>
    <k n="LearnMoreOnLink" t="r"/>
    <k n="Máximo"/>
    <k n="Máximo en 52 semanas"/>
    <k n="Mínimo"/>
    <k n="Mínimo en 52 semanas"/>
    <k n="Moneda" t="s"/>
    <k n="Nombre" t="s"/>
    <k n="Nombre oficial" t="s"/>
    <k n="Precio"/>
    <k n="Sector" t="s"/>
    <k n="Sede central" t="s"/>
    <k n="Símbolo bursátil" t="s"/>
    <k n="Tipo de instrumento" t="s"/>
    <k n="UniqueName" t="s"/>
    <k n="Volumen"/>
    <k n="Volumen promedio"/>
  </s>
</rvStructures>
</file>

<file path=xl/richData/rdsupportingpropertybag.xml><?xml version="1.0" encoding="utf-8"?>
<supportingPropertyBags xmlns="http://schemas.microsoft.com/office/spreadsheetml/2017/richdata2">
  <spbArrays count="3">
    <a count="43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_SubLabel</v>
      <v t="s">Precio</v>
      <v t="s">Intercambio</v>
      <v t="s">Nombre oficial</v>
      <v t="s">Hora de la última operación</v>
      <v t="s">Símbolo bursátil</v>
      <v t="s">Abreviatura de intercambio</v>
      <v t="s">Cambio</v>
      <v t="s">Cambio (%)</v>
      <v t="s">Moneda</v>
      <v t="s">Cierre anterior</v>
      <v t="s">Apertura</v>
      <v t="s">Máximo</v>
      <v t="s">Mínimo</v>
      <v t="s">Máximo en 52 semanas</v>
      <v t="s">Mínimo en 52 semanas</v>
      <v t="s">Volumen</v>
      <v t="s">Volumen promedio</v>
      <v t="s">Capitalización de mercado</v>
      <v t="s">Beta</v>
      <v t="s">Acciones en circulación</v>
      <v t="s">Descripción</v>
      <v t="s">Empleados</v>
      <v t="s">Sede central</v>
      <v t="s">Sector</v>
      <v t="s">Tipo de instrumento</v>
      <v t="s">Año de constitución</v>
      <v t="s">_Flags</v>
      <v t="s">UniqueName</v>
      <v t="s">_DisplayString</v>
      <v t="s">LearnMoreOnLink</v>
      <v t="s">Imagen</v>
      <v t="s">ExchangeID</v>
      <v t="s">%ProviderInfo</v>
    </a>
    <a count="42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_SubLabel</v>
      <v t="s">Precio</v>
      <v t="s">Intercambio</v>
      <v t="s">Nombre oficial</v>
      <v t="s">Hora de la última operación</v>
      <v t="s">Símbolo bursátil</v>
      <v t="s">Abreviatura de intercambio</v>
      <v t="s">Cambio</v>
      <v t="s">Cambio (%)</v>
      <v t="s">Moneda</v>
      <v t="s">Cierre anterior</v>
      <v t="s">Apertura</v>
      <v t="s">Máximo</v>
      <v t="s">Mínimo</v>
      <v t="s">Máximo en 52 semanas</v>
      <v t="s">Mínimo en 52 semanas</v>
      <v t="s">Volumen</v>
      <v t="s">Volumen promedio</v>
      <v t="s">Capitalización de mercado</v>
      <v t="s">Beta</v>
      <v t="s">P/I</v>
      <v t="s">Acciones en circulación</v>
      <v t="s">Descripción</v>
      <v t="s">Empleados</v>
      <v t="s">Sede central</v>
      <v t="s">Sector</v>
      <v t="s">Tipo de instrumento</v>
      <v t="s">_Flags</v>
      <v t="s">UniqueName</v>
      <v t="s">_DisplayString</v>
      <v t="s">LearnMoreOnLink</v>
      <v t="s">ExchangeID</v>
      <v t="s">%ProviderInfo</v>
    </a>
    <a count="42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_SubLabel</v>
      <v t="s">Precio</v>
      <v t="s">Intercambio</v>
      <v t="s">Nombre oficial</v>
      <v t="s">Hora de la última operación</v>
      <v t="s">Símbolo bursátil</v>
      <v t="s">Abreviatura de intercambio</v>
      <v t="s">Cambio</v>
      <v t="s">Cambio (%)</v>
      <v t="s">Moneda</v>
      <v t="s">Cierre anterior</v>
      <v t="s">Apertura</v>
      <v t="s">Máximo</v>
      <v t="s">Mínimo</v>
      <v t="s">Máximo en 52 semanas</v>
      <v t="s">Mínimo en 52 semanas</v>
      <v t="s">Volumen</v>
      <v t="s">Volumen promedio</v>
      <v t="s">Capitalización de mercado</v>
      <v t="s">Beta</v>
      <v t="s">Acciones en circulación</v>
      <v t="s">Descripción</v>
      <v t="s">Empleados</v>
      <v t="s">Sede central</v>
      <v t="s">Sector</v>
      <v t="s">Tipo de instrumento</v>
      <v t="s">Año de constitución</v>
      <v t="s">_Flags</v>
      <v t="s">UniqueName</v>
      <v t="s">_DisplayString</v>
      <v t="s">LearnMoreOnLink</v>
      <v t="s">ExchangeID</v>
      <v t="s">%ProviderInfo</v>
    </a>
  </spbArrays>
  <spbData count="16">
    <spb s="0">
      <v>Beta</v>
      <v>Change</v>
      <v>Image</v>
      <v>Currency</v>
      <v>High</v>
      <v>Low</v>
      <v>Name</v>
      <v>Price</v>
      <v>Industry</v>
      <v>Volume</v>
      <v>Open</v>
      <v>Employees</v>
      <v>Change (%)</v>
      <v>ExchangeID</v>
      <v>UniqueName</v>
      <v>Description</v>
      <v>Exchange</v>
      <v>Headquarters</v>
      <v>%ProviderInfo</v>
      <v>Official name</v>
      <v>Previous close</v>
      <v>LearnMoreOnLink</v>
      <v>Ticker symbol</v>
      <v>Volume average</v>
      <v>Year incorporated</v>
      <v>Instrument type</v>
      <v>52 week high</v>
      <v>52 week low</v>
      <v>Shares outstanding</v>
      <v>Market cap</v>
      <v>Exchange abbreviation</v>
      <v>Last trade time</v>
    </spb>
    <spb s="1">
      <v>0</v>
      <v>Name</v>
      <v>LearnMoreOnLink</v>
    </spb>
    <spb s="2">
      <v>0</v>
      <v>0</v>
    </spb>
    <spb s="3">
      <v>0</v>
      <v>0</v>
      <v>0</v>
    </spb>
    <spb s="4">
      <v>2</v>
      <v>3</v>
      <v>3</v>
      <v>3</v>
      <v>3</v>
    </spb>
    <spb s="5">
      <v>1</v>
      <v>2</v>
      <v>3</v>
      <v>2</v>
      <v>2</v>
      <v>4</v>
      <v>2</v>
      <v>5</v>
      <v>2</v>
      <v>5</v>
      <v>6</v>
      <v>2</v>
      <v>5</v>
      <v>7</v>
      <v>8</v>
      <v>2</v>
      <v>2</v>
      <v>5</v>
      <v>9</v>
      <v>10</v>
    </spb>
    <spb s="6">
      <v xml:space="preserve">desde el cierre anterior </v>
      <v>Retrasado 20 minutos</v>
      <v xml:space="preserve">desde el cierre anterior </v>
      <v>GMT</v>
    </spb>
    <spb s="7">
      <v>Con tecnología de Refinitiv</v>
    </spb>
    <spb s="8">
      <v>P/E</v>
      <v>Beta</v>
      <v>Change</v>
      <v>Currency</v>
      <v>High</v>
      <v>Low</v>
      <v>Name</v>
      <v>Price</v>
      <v>Industry</v>
      <v>Volume</v>
      <v>Open</v>
      <v>Employees</v>
      <v>Change (%)</v>
      <v>ExchangeID</v>
      <v>UniqueName</v>
      <v>Description</v>
      <v>Exchange</v>
      <v>Headquarters</v>
      <v>%ProviderInfo</v>
      <v>Official name</v>
      <v>Previous close</v>
      <v>LearnMoreOnLink</v>
      <v>Ticker symbol</v>
      <v>Volume average</v>
      <v>Instrument type</v>
      <v>52 week high</v>
      <v>52 week low</v>
      <v>Shares outstanding</v>
      <v>Market cap</v>
      <v>Exchange abbreviation</v>
      <v>Last trade time</v>
    </spb>
    <spb s="1">
      <v>1</v>
      <v>Name</v>
      <v>LearnMoreOnLink</v>
    </spb>
    <spb s="9">
      <v>3</v>
      <v>3</v>
      <v>3</v>
      <v>3</v>
    </spb>
    <spb s="10">
      <v>1</v>
      <v>1</v>
      <v>11</v>
      <v>11</v>
      <v>11</v>
      <v>4</v>
      <v>11</v>
      <v>5</v>
      <v>11</v>
      <v>5</v>
      <v>6</v>
      <v>11</v>
      <v>5</v>
      <v>7</v>
      <v>11</v>
      <v>11</v>
      <v>5</v>
      <v>9</v>
      <v>10</v>
    </spb>
    <spb s="6">
      <v xml:space="preserve">desde el cierre anterior </v>
      <v>Retrasado 15 minutos</v>
      <v xml:space="preserve">desde el cierre anterior </v>
      <v>GMT</v>
    </spb>
    <spb s="11">
      <v>Beta</v>
      <v>Change</v>
      <v>Currency</v>
      <v>High</v>
      <v>Low</v>
      <v>Name</v>
      <v>Price</v>
      <v>Industry</v>
      <v>Volume</v>
      <v>Open</v>
      <v>Employees</v>
      <v>Change (%)</v>
      <v>ExchangeID</v>
      <v>UniqueName</v>
      <v>Description</v>
      <v>Exchange</v>
      <v>Headquarters</v>
      <v>%ProviderInfo</v>
      <v>Official name</v>
      <v>Previous close</v>
      <v>LearnMoreOnLink</v>
      <v>Ticker symbol</v>
      <v>Volume average</v>
      <v>Year incorporated</v>
      <v>Instrument type</v>
      <v>52 week high</v>
      <v>52 week low</v>
      <v>Shares outstanding</v>
      <v>Market cap</v>
      <v>Exchange abbreviation</v>
      <v>Last trade time</v>
    </spb>
    <spb s="1">
      <v>2</v>
      <v>Name</v>
      <v>LearnMoreOnLink</v>
    </spb>
    <spb s="12">
      <v>1</v>
      <v>2</v>
      <v>2</v>
      <v>2</v>
      <v>4</v>
      <v>2</v>
      <v>5</v>
      <v>2</v>
      <v>5</v>
      <v>6</v>
      <v>2</v>
      <v>5</v>
      <v>7</v>
      <v>8</v>
      <v>2</v>
      <v>2</v>
      <v>5</v>
      <v>9</v>
      <v>10</v>
    </spb>
  </spbData>
</supportingPropertyBags>
</file>

<file path=xl/richData/rdsupportingpropertybagstructure.xml><?xml version="1.0" encoding="utf-8"?>
<spbStructures xmlns="http://schemas.microsoft.com/office/spreadsheetml/2017/richdata2" count="13">
  <s>
    <k n="Beta" t="s"/>
    <k n="Cambio" t="s"/>
    <k n="Imagen" t="s"/>
    <k n="Moneda" t="s"/>
    <k n="Máximo" t="s"/>
    <k n="Mínimo" t="s"/>
    <k n="Nombre" t="s"/>
    <k n="Precio" t="s"/>
    <k n="Sector" t="s"/>
    <k n="Volumen" t="s"/>
    <k n="Apertura" t="s"/>
    <k n="Empleados" t="s"/>
    <k n="Cambio (%)" t="s"/>
    <k n="ExchangeID" t="s"/>
    <k n="UniqueName" t="s"/>
    <k n="Descripción" t="s"/>
    <k n="Intercambio" t="s"/>
    <k n="Sede central" t="s"/>
    <k n="%ProviderInfo" t="s"/>
    <k n="Nombre oficial" t="s"/>
    <k n="Cierre anterior" t="s"/>
    <k n="LearnMoreOnLink" t="s"/>
    <k n="Símbolo bursátil" t="s"/>
    <k n="Volumen promedio" t="s"/>
    <k n="Año de constitución" t="s"/>
    <k n="Tipo de instrumento" t="s"/>
    <k n="Máximo en 52 semanas" t="s"/>
    <k n="Mínimo en 52 semanas" t="s"/>
    <k n="Acciones en circulación" t="s"/>
    <k n="Capitalización de mercado" t="s"/>
    <k n="Abreviatura de intercambio" t="s"/>
    <k n="Hora de la última operación" t="s"/>
  </s>
  <s>
    <k n="^Order" t="spba"/>
    <k n="TitleProperty" t="s"/>
    <k n="SubTitleProperty" t="s"/>
  </s>
  <s>
    <k n="ShowInDotNotation" t="b"/>
    <k n="ShowInAutoComplete" t="b"/>
  </s>
  <s>
    <k n="ShowInCardView" t="b"/>
    <k n="ShowInDotNotation" t="b"/>
    <k n="ShowInAutoComplete" t="b"/>
  </s>
  <s>
    <k n="Imagen" t="spb"/>
    <k n="ExchangeID" t="spb"/>
    <k n="UniqueName" t="spb"/>
    <k n="`%ProviderInfo" t="spb"/>
    <k n="LearnMoreOnLink" t="spb"/>
  </s>
  <s>
    <k n="Beta" t="i"/>
    <k n="Cambio" t="i"/>
    <k n="Imagen" t="i"/>
    <k n="Máximo" t="i"/>
    <k n="Mínimo" t="i"/>
    <k n="Nombre" t="i"/>
    <k n="Precio" t="i"/>
    <k n="Volumen" t="i"/>
    <k n="Apertura" t="i"/>
    <k n="Empleados" t="i"/>
    <k n="Cambio (%)" t="i"/>
    <k n="Cierre anterior" t="i"/>
    <k n="Volumen promedio" t="i"/>
    <k n="`%EntityServiceId" t="i"/>
    <k n="Año de constitución" t="i"/>
    <k n="Máximo en 52 semanas" t="i"/>
    <k n="Mínimo en 52 semanas" t="i"/>
    <k n="Acciones en circulación" t="i"/>
    <k n="Capitalización de mercado" t="i"/>
    <k n="Hora de la última operación" t="i"/>
  </s>
  <s>
    <k n="Cambio" t="s"/>
    <k n="Precio" t="s"/>
    <k n="Cambio (%)" t="s"/>
    <k n="Hora de la última operación" t="s"/>
  </s>
  <s>
    <k n="name" t="s"/>
  </s>
  <s>
    <k n="P/I" t="s"/>
    <k n="Beta" t="s"/>
    <k n="Cambio" t="s"/>
    <k n="Moneda" t="s"/>
    <k n="Máximo" t="s"/>
    <k n="Mínimo" t="s"/>
    <k n="Nombre" t="s"/>
    <k n="Precio" t="s"/>
    <k n="Sector" t="s"/>
    <k n="Volumen" t="s"/>
    <k n="Apertura" t="s"/>
    <k n="Empleados" t="s"/>
    <k n="Cambio (%)" t="s"/>
    <k n="ExchangeID" t="s"/>
    <k n="UniqueName" t="s"/>
    <k n="Descripción" t="s"/>
    <k n="Intercambio" t="s"/>
    <k n="Sede central" t="s"/>
    <k n="%ProviderInfo" t="s"/>
    <k n="Nombre oficial" t="s"/>
    <k n="Cierre anterior" t="s"/>
    <k n="LearnMoreOnLink" t="s"/>
    <k n="Símbolo bursátil" t="s"/>
    <k n="Volumen promedio" t="s"/>
    <k n="Tipo de instrumento" t="s"/>
    <k n="Máximo en 52 semanas" t="s"/>
    <k n="Mínimo en 52 semanas" t="s"/>
    <k n="Acciones en circulación" t="s"/>
    <k n="Capitalización de mercado" t="s"/>
    <k n="Abreviatura de intercambio" t="s"/>
    <k n="Hora de la última operación" t="s"/>
  </s>
  <s>
    <k n="ExchangeID" t="spb"/>
    <k n="UniqueName" t="spb"/>
    <k n="`%ProviderInfo" t="spb"/>
    <k n="LearnMoreOnLink" t="spb"/>
  </s>
  <s>
    <k n="P/I" t="i"/>
    <k n="Beta" t="i"/>
    <k n="Cambio" t="i"/>
    <k n="Máximo" t="i"/>
    <k n="Mínimo" t="i"/>
    <k n="Nombre" t="i"/>
    <k n="Precio" t="i"/>
    <k n="Volumen" t="i"/>
    <k n="Apertura" t="i"/>
    <k n="Empleados" t="i"/>
    <k n="Cambio (%)" t="i"/>
    <k n="Cierre anterior" t="i"/>
    <k n="Volumen promedio" t="i"/>
    <k n="`%EntityServiceId" t="i"/>
    <k n="Máximo en 52 semanas" t="i"/>
    <k n="Mínimo en 52 semanas" t="i"/>
    <k n="Acciones en circulación" t="i"/>
    <k n="Capitalización de mercado" t="i"/>
    <k n="Hora de la última operación" t="i"/>
  </s>
  <s>
    <k n="Beta" t="s"/>
    <k n="Cambio" t="s"/>
    <k n="Moneda" t="s"/>
    <k n="Máximo" t="s"/>
    <k n="Mínimo" t="s"/>
    <k n="Nombre" t="s"/>
    <k n="Precio" t="s"/>
    <k n="Sector" t="s"/>
    <k n="Volumen" t="s"/>
    <k n="Apertura" t="s"/>
    <k n="Empleados" t="s"/>
    <k n="Cambio (%)" t="s"/>
    <k n="ExchangeID" t="s"/>
    <k n="UniqueName" t="s"/>
    <k n="Descripción" t="s"/>
    <k n="Intercambio" t="s"/>
    <k n="Sede central" t="s"/>
    <k n="%ProviderInfo" t="s"/>
    <k n="Nombre oficial" t="s"/>
    <k n="Cierre anterior" t="s"/>
    <k n="LearnMoreOnLink" t="s"/>
    <k n="Símbolo bursátil" t="s"/>
    <k n="Volumen promedio" t="s"/>
    <k n="Año de constitución" t="s"/>
    <k n="Tipo de instrumento" t="s"/>
    <k n="Máximo en 52 semanas" t="s"/>
    <k n="Mínimo en 52 semanas" t="s"/>
    <k n="Acciones en circulación" t="s"/>
    <k n="Capitalización de mercado" t="s"/>
    <k n="Abreviatura de intercambio" t="s"/>
    <k n="Hora de la última operación" t="s"/>
  </s>
  <s>
    <k n="Beta" t="i"/>
    <k n="Cambio" t="i"/>
    <k n="Máximo" t="i"/>
    <k n="Mínimo" t="i"/>
    <k n="Nombre" t="i"/>
    <k n="Precio" t="i"/>
    <k n="Volumen" t="i"/>
    <k n="Apertura" t="i"/>
    <k n="Empleados" t="i"/>
    <k n="Cambio (%)" t="i"/>
    <k n="Cierre anterior" t="i"/>
    <k n="Volumen promedio" t="i"/>
    <k n="`%EntityServiceId" t="i"/>
    <k n="Año de constitución" t="i"/>
    <k n="Máximo en 52 semanas" t="i"/>
    <k n="Mínimo en 52 semanas" t="i"/>
    <k n="Acciones en circulación" t="i"/>
    <k n="Capitalización de mercado" t="i"/>
    <k n="Hora de la última operación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HeroField" t="b"/>
    <rPr n="IsTitleField" t="b"/>
  </richProperties>
  <richStyles>
    <rSty dxfid="5">
      <rpv i="0">#,##0.00</rpv>
    </rSty>
    <rSty dxfid="1">
      <rpv i="0">_-[$$-es-MX]* #,##0.00_-;-[$$-es-MX]* #,##0.00_-;_-[$$-es-MX]* "-"??_-;_-@_-</rpv>
    </rSty>
    <rSty>
      <rpv i="1">1</rpv>
    </rSty>
    <rSty>
      <rpv i="2">1</rpv>
    </rSty>
    <rSty dxfid="4">
      <rpv i="0">#,##0</rpv>
    </rSty>
    <rSty dxfid="3"/>
    <rSty dxfid="0">
      <rpv i="0">0.00</rpv>
    </rSty>
    <rSty dxfid="6">
      <rpv i="0">0</rpv>
    </rSty>
    <rSty dxfid="1">
      <rpv i="0">_-[$$-es-MX]* #,##0_-;-[$$-es-MX]* #,##0_-;_-[$$-es-MX]* "-"_-;_-@_-</rpv>
    </rSty>
    <rSty dxfid="2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218E-AA88-49EC-91E6-BE4812736703}">
  <dimension ref="A1:O22"/>
  <sheetViews>
    <sheetView tabSelected="1" workbookViewId="0">
      <selection activeCell="N13" sqref="N13"/>
    </sheetView>
  </sheetViews>
  <sheetFormatPr baseColWidth="10" defaultRowHeight="14.4" x14ac:dyDescent="0.3"/>
  <cols>
    <col min="1" max="1" width="45" bestFit="1" customWidth="1"/>
    <col min="2" max="2" width="9.21875" customWidth="1"/>
    <col min="3" max="3" width="7.21875" customWidth="1"/>
    <col min="9" max="10" width="9" customWidth="1"/>
    <col min="11" max="11" width="11" customWidth="1"/>
    <col min="12" max="12" width="5.88671875" customWidth="1"/>
    <col min="13" max="13" width="11.33203125" bestFit="1" customWidth="1"/>
    <col min="14" max="14" width="10.88671875" customWidth="1"/>
  </cols>
  <sheetData>
    <row r="1" spans="1:15" x14ac:dyDescent="0.3">
      <c r="B1" t="s">
        <v>8</v>
      </c>
      <c r="H1" t="s">
        <v>21</v>
      </c>
      <c r="J1" t="s">
        <v>34</v>
      </c>
    </row>
    <row r="2" spans="1:15" x14ac:dyDescent="0.3">
      <c r="B2" t="s">
        <v>19</v>
      </c>
    </row>
    <row r="3" spans="1:15" x14ac:dyDescent="0.3">
      <c r="B3" t="s">
        <v>20</v>
      </c>
    </row>
    <row r="4" spans="1:15" x14ac:dyDescent="0.3">
      <c r="A4" s="3" t="s">
        <v>37</v>
      </c>
      <c r="B4" s="3" t="s">
        <v>4</v>
      </c>
      <c r="C4" s="3" t="s">
        <v>5</v>
      </c>
      <c r="D4" s="3" t="s">
        <v>35</v>
      </c>
      <c r="E4" s="3" t="s">
        <v>6</v>
      </c>
      <c r="F4" s="3" t="s">
        <v>39</v>
      </c>
      <c r="G4" s="3" t="s">
        <v>7</v>
      </c>
      <c r="H4" s="3" t="s">
        <v>11</v>
      </c>
      <c r="I4" s="3" t="s">
        <v>17</v>
      </c>
      <c r="J4" s="3" t="s">
        <v>38</v>
      </c>
      <c r="K4" s="3" t="s">
        <v>24</v>
      </c>
      <c r="L4" s="3" t="s">
        <v>9</v>
      </c>
      <c r="M4" s="3" t="s">
        <v>10</v>
      </c>
      <c r="N4" s="3" t="s">
        <v>18</v>
      </c>
      <c r="O4" s="19" t="s">
        <v>40</v>
      </c>
    </row>
    <row r="5" spans="1:15" x14ac:dyDescent="0.3">
      <c r="A5" s="4" t="e" vm="1">
        <v>#VALUE!</v>
      </c>
      <c r="B5" s="4">
        <v>156.05000000000001</v>
      </c>
      <c r="C5" s="4">
        <v>6</v>
      </c>
      <c r="D5" s="5">
        <v>155.94</v>
      </c>
      <c r="E5" s="5">
        <f t="shared" ref="E5:E7" si="0">B5*C5</f>
        <v>936.30000000000007</v>
      </c>
      <c r="F5" s="5">
        <f>D5*C5</f>
        <v>935.64</v>
      </c>
      <c r="G5" s="5">
        <f>F5-E5</f>
        <v>-0.66000000000008185</v>
      </c>
      <c r="H5" s="4">
        <f>(G5/E5)*100</f>
        <v>-7.049022749119746E-2</v>
      </c>
      <c r="I5" s="6">
        <f>E5/$E$9</f>
        <v>0.19500440493769564</v>
      </c>
      <c r="J5" s="4">
        <v>170</v>
      </c>
      <c r="K5" s="7">
        <f>E5*0.08</f>
        <v>74.904000000000011</v>
      </c>
      <c r="L5" s="21" cm="1">
        <f t="array" aca="1" ref="L5" ca="1">_FV(A5,"Beta")</f>
        <v>0.60560000000000003</v>
      </c>
      <c r="N5" s="22"/>
      <c r="O5" s="20"/>
    </row>
    <row r="6" spans="1:15" x14ac:dyDescent="0.3">
      <c r="A6" s="4" t="e" vm="2">
        <v>#VALUE!</v>
      </c>
      <c r="B6" s="4">
        <v>54.05</v>
      </c>
      <c r="C6" s="4">
        <v>45</v>
      </c>
      <c r="D6" s="5">
        <v>56.65</v>
      </c>
      <c r="E6" s="5">
        <f t="shared" si="0"/>
        <v>2432.25</v>
      </c>
      <c r="F6" s="5">
        <f t="shared" ref="F6:F8" si="1">D6*C6</f>
        <v>2549.25</v>
      </c>
      <c r="G6" s="5">
        <f t="shared" ref="G6:G8" si="2">F6-E6</f>
        <v>117</v>
      </c>
      <c r="H6" s="4">
        <f t="shared" ref="H6:H9" si="3">(G6/E6)*100</f>
        <v>4.8103607770582792</v>
      </c>
      <c r="I6" s="6">
        <f t="shared" ref="I6:I9" si="4">E6/$E$9</f>
        <v>0.50656783499915647</v>
      </c>
      <c r="J6" s="4">
        <v>59</v>
      </c>
      <c r="K6" s="7">
        <f>E6*0.08</f>
        <v>194.58</v>
      </c>
      <c r="L6" s="21" cm="1">
        <f t="array" aca="1" ref="L6" ca="1">_FV(A6,"Beta")</f>
        <v>0.85360000000000003</v>
      </c>
      <c r="M6" s="8"/>
      <c r="N6" s="8"/>
    </row>
    <row r="7" spans="1:15" x14ac:dyDescent="0.3">
      <c r="A7" s="4" t="e" vm="3">
        <v>#VALUE!</v>
      </c>
      <c r="B7" s="4">
        <v>164.6</v>
      </c>
      <c r="C7" s="4">
        <v>3</v>
      </c>
      <c r="D7" s="5">
        <v>165.82</v>
      </c>
      <c r="E7" s="5">
        <f t="shared" si="0"/>
        <v>493.79999999999995</v>
      </c>
      <c r="F7" s="5">
        <f t="shared" si="1"/>
        <v>497.46</v>
      </c>
      <c r="G7" s="5">
        <f t="shared" si="2"/>
        <v>3.660000000000025</v>
      </c>
      <c r="H7" s="4">
        <f t="shared" si="3"/>
        <v>0.74119076549210716</v>
      </c>
      <c r="I7" s="6">
        <f t="shared" si="4"/>
        <v>0.10284436095080006</v>
      </c>
      <c r="J7" s="4">
        <v>173</v>
      </c>
      <c r="K7" s="7">
        <f>E7*0.08</f>
        <v>39.503999999999998</v>
      </c>
      <c r="L7" s="21" cm="1">
        <f t="array" aca="1" ref="L7" ca="1">_FV(A7,"Beta")</f>
        <v>1.1193</v>
      </c>
      <c r="M7" s="8"/>
      <c r="N7" s="8"/>
    </row>
    <row r="8" spans="1:15" x14ac:dyDescent="0.3">
      <c r="A8" s="4" t="e" vm="4">
        <v>#VALUE!</v>
      </c>
      <c r="B8" s="4">
        <v>13.81</v>
      </c>
      <c r="C8" s="4">
        <v>68</v>
      </c>
      <c r="D8" s="5">
        <v>13.65</v>
      </c>
      <c r="E8" s="5">
        <f>B8*C8</f>
        <v>939.08</v>
      </c>
      <c r="F8" s="5">
        <f t="shared" si="1"/>
        <v>928.2</v>
      </c>
      <c r="G8" s="5">
        <f t="shared" si="2"/>
        <v>-10.879999999999995</v>
      </c>
      <c r="H8" s="4">
        <f t="shared" si="3"/>
        <v>-1.1585807385952203</v>
      </c>
      <c r="I8" s="6">
        <f t="shared" si="4"/>
        <v>0.19558339911234779</v>
      </c>
      <c r="J8" s="4">
        <v>14.1</v>
      </c>
      <c r="K8" s="7">
        <f>E8*0.08</f>
        <v>75.126400000000004</v>
      </c>
      <c r="L8" s="21" cm="1">
        <f t="array" aca="1" ref="L8" ca="1">_FV(A8,"Beta")</f>
        <v>0.70399999999999996</v>
      </c>
      <c r="M8" s="8"/>
      <c r="N8" s="8"/>
    </row>
    <row r="9" spans="1:15" x14ac:dyDescent="0.3">
      <c r="C9">
        <f>SUM(C5:C8)</f>
        <v>122</v>
      </c>
      <c r="D9" s="1"/>
      <c r="E9" s="1">
        <f>SUM(E5:E8)</f>
        <v>4801.43</v>
      </c>
      <c r="F9" s="1">
        <f>SUM(F5:F8)</f>
        <v>4910.55</v>
      </c>
      <c r="G9" s="1">
        <f>SUM(G5:G8)</f>
        <v>109.11999999999995</v>
      </c>
      <c r="H9" s="17">
        <f t="shared" si="3"/>
        <v>2.2726562711525511</v>
      </c>
      <c r="I9" s="6">
        <f t="shared" si="4"/>
        <v>1</v>
      </c>
      <c r="K9" s="18">
        <f>E9*0.08</f>
        <v>384.11440000000005</v>
      </c>
    </row>
    <row r="12" spans="1:15" x14ac:dyDescent="0.3">
      <c r="A12" s="3" t="s">
        <v>37</v>
      </c>
      <c r="B12" s="3" t="s">
        <v>12</v>
      </c>
      <c r="C12" s="3" t="s">
        <v>13</v>
      </c>
      <c r="D12" s="3" t="s">
        <v>14</v>
      </c>
      <c r="E12" s="3" t="s">
        <v>15</v>
      </c>
    </row>
    <row r="13" spans="1:15" x14ac:dyDescent="0.3">
      <c r="A13" s="4" t="s">
        <v>0</v>
      </c>
      <c r="B13" s="8"/>
      <c r="C13" s="8"/>
      <c r="D13" s="8"/>
      <c r="E13" s="8"/>
    </row>
    <row r="14" spans="1:15" x14ac:dyDescent="0.3">
      <c r="A14" s="4" t="s">
        <v>1</v>
      </c>
      <c r="B14" s="8"/>
      <c r="C14" s="8"/>
      <c r="D14" s="8"/>
      <c r="E14" s="8"/>
    </row>
    <row r="15" spans="1:15" x14ac:dyDescent="0.3">
      <c r="A15" s="4" t="s">
        <v>2</v>
      </c>
      <c r="B15" s="8"/>
      <c r="C15" s="8"/>
      <c r="D15" s="8"/>
      <c r="E15" s="8"/>
    </row>
    <row r="16" spans="1:15" x14ac:dyDescent="0.3">
      <c r="A16" s="4" t="s">
        <v>3</v>
      </c>
      <c r="B16" s="8"/>
      <c r="C16" s="8"/>
      <c r="D16" s="8"/>
      <c r="E16" s="8"/>
    </row>
    <row r="20" spans="1:4" x14ac:dyDescent="0.3">
      <c r="A20" t="s">
        <v>16</v>
      </c>
      <c r="C20">
        <f>(I5*H5)+(I6*H6)+(I7*H7)+(I8*H8)</f>
        <v>2.2726562711525511</v>
      </c>
      <c r="D20" s="2">
        <f>G9/F9</f>
        <v>2.2221543411634122E-2</v>
      </c>
    </row>
    <row r="21" spans="1:4" x14ac:dyDescent="0.3">
      <c r="A21" t="s">
        <v>22</v>
      </c>
    </row>
    <row r="22" spans="1:4" x14ac:dyDescent="0.3">
      <c r="A2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0490-56B6-418A-AE8E-D3B9872F5893}">
  <dimension ref="A1:G17"/>
  <sheetViews>
    <sheetView workbookViewId="0">
      <selection activeCell="D22" sqref="D22"/>
    </sheetView>
  </sheetViews>
  <sheetFormatPr baseColWidth="10" defaultRowHeight="14.4" x14ac:dyDescent="0.3"/>
  <cols>
    <col min="2" max="2" width="13" bestFit="1" customWidth="1"/>
    <col min="3" max="3" width="11.33203125" bestFit="1" customWidth="1"/>
  </cols>
  <sheetData>
    <row r="1" spans="1:7" x14ac:dyDescent="0.3">
      <c r="A1" s="16" t="s">
        <v>25</v>
      </c>
      <c r="B1" s="16"/>
      <c r="C1" s="16"/>
      <c r="D1" s="16"/>
      <c r="E1" s="16"/>
      <c r="F1" s="16"/>
    </row>
    <row r="3" spans="1:7" x14ac:dyDescent="0.3">
      <c r="A3" s="14" t="s">
        <v>26</v>
      </c>
      <c r="B3" s="14" t="s">
        <v>27</v>
      </c>
      <c r="C3" s="14" t="s">
        <v>28</v>
      </c>
      <c r="D3" s="14" t="s">
        <v>29</v>
      </c>
      <c r="E3" s="14" t="s">
        <v>30</v>
      </c>
      <c r="F3" s="14" t="s">
        <v>31</v>
      </c>
    </row>
    <row r="4" spans="1:7" x14ac:dyDescent="0.3">
      <c r="A4" t="s">
        <v>1</v>
      </c>
      <c r="B4">
        <v>54.05</v>
      </c>
      <c r="D4" s="1">
        <f>'datos generales '!D6</f>
        <v>56.65</v>
      </c>
      <c r="E4">
        <v>45</v>
      </c>
      <c r="F4" s="1">
        <f>(D4-B4)*E4</f>
        <v>117.00000000000006</v>
      </c>
    </row>
    <row r="5" spans="1:7" x14ac:dyDescent="0.3">
      <c r="A5" s="11" t="s">
        <v>32</v>
      </c>
      <c r="B5" s="11">
        <v>513.04999999999995</v>
      </c>
      <c r="C5">
        <v>472.99</v>
      </c>
      <c r="E5">
        <v>2</v>
      </c>
      <c r="F5" s="9">
        <f>(C5-B5)*E5</f>
        <v>-80.119999999999891</v>
      </c>
    </row>
    <row r="6" spans="1:7" x14ac:dyDescent="0.3">
      <c r="A6" s="11" t="s">
        <v>33</v>
      </c>
      <c r="B6" s="11">
        <v>43.01</v>
      </c>
      <c r="C6">
        <v>45.3</v>
      </c>
      <c r="E6">
        <v>22</v>
      </c>
      <c r="F6" s="10">
        <f>(C6-B6)*E6</f>
        <v>50.379999999999981</v>
      </c>
      <c r="G6" s="15">
        <f>F5+F6</f>
        <v>-29.73999999999991</v>
      </c>
    </row>
    <row r="7" spans="1:7" x14ac:dyDescent="0.3">
      <c r="A7" t="s">
        <v>2</v>
      </c>
      <c r="B7">
        <v>164.6</v>
      </c>
      <c r="D7" s="1">
        <f>'datos generales '!D7</f>
        <v>165.82</v>
      </c>
      <c r="E7">
        <v>3</v>
      </c>
      <c r="F7" s="13">
        <f>(D7-B7)*E7</f>
        <v>3.6599999999999966</v>
      </c>
    </row>
    <row r="8" spans="1:7" x14ac:dyDescent="0.3">
      <c r="A8" t="s">
        <v>3</v>
      </c>
      <c r="B8">
        <v>13.81</v>
      </c>
      <c r="D8" s="1">
        <f>'datos generales '!D8</f>
        <v>13.65</v>
      </c>
      <c r="E8">
        <v>68</v>
      </c>
      <c r="F8" s="12">
        <f>(D8-B8)*E8</f>
        <v>-10.88000000000001</v>
      </c>
    </row>
    <row r="9" spans="1:7" x14ac:dyDescent="0.3">
      <c r="A9" t="s">
        <v>0</v>
      </c>
      <c r="B9">
        <v>156.05000000000001</v>
      </c>
      <c r="D9" s="1">
        <f>'datos generales '!D5</f>
        <v>155.94</v>
      </c>
      <c r="E9">
        <v>6</v>
      </c>
      <c r="F9" s="1">
        <f>(D9-B9)*E9</f>
        <v>-0.66000000000008185</v>
      </c>
    </row>
    <row r="12" spans="1:7" x14ac:dyDescent="0.3">
      <c r="F12" s="1">
        <f>SUM(F4:F9)</f>
        <v>79.380000000000052</v>
      </c>
    </row>
    <row r="17" spans="1:1" x14ac:dyDescent="0.3">
      <c r="A17" t="s">
        <v>36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0016D5-8BC5-4A62-9026-4ACFBE1792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datos generales </vt:lpstr>
      <vt:lpstr>balance activos</vt:lpstr>
      <vt:lpstr>ALFAA.MX</vt:lpstr>
      <vt:lpstr>GFNORTEO.MX</vt:lpstr>
      <vt:lpstr>KOFUBL.MX</vt:lpstr>
      <vt:lpstr>WALMEX.MX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Valdez Fonseca Jorge Diego</dc:creator>
  <cp:lastModifiedBy>JORGE DIEGO VALDEZ FONSECA</cp:lastModifiedBy>
  <dcterms:created xsi:type="dcterms:W3CDTF">2025-07-29T19:13:02Z</dcterms:created>
  <dcterms:modified xsi:type="dcterms:W3CDTF">2025-07-30T03:42:40Z</dcterms:modified>
</cp:coreProperties>
</file>